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태근\Desktop\정진학원주간보고\"/>
    </mc:Choice>
  </mc:AlternateContent>
  <bookViews>
    <workbookView xWindow="0" yWindow="0" windowWidth="17256" windowHeight="5868"/>
  </bookViews>
  <sheets>
    <sheet name="Sheet1" sheetId="1" r:id="rId1"/>
    <sheet name="총태도평가1" sheetId="3" r:id="rId2"/>
    <sheet name="1차평가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  <c r="G8" i="1"/>
  <c r="Q17" i="1" l="1"/>
  <c r="Q18" i="1"/>
  <c r="Q19" i="1"/>
  <c r="Q20" i="1"/>
  <c r="Q21" i="1"/>
  <c r="Q23" i="1"/>
  <c r="Q24" i="1"/>
  <c r="Q25" i="1"/>
  <c r="Q26" i="1"/>
  <c r="Q27" i="1"/>
  <c r="Q28" i="1"/>
  <c r="Q16" i="1"/>
  <c r="Q14" i="1" l="1"/>
  <c r="Q13" i="1"/>
  <c r="Q12" i="1"/>
  <c r="Q11" i="1"/>
  <c r="Q10" i="1"/>
  <c r="Q3" i="1"/>
  <c r="Q2" i="1"/>
  <c r="H3" i="3" l="1"/>
  <c r="H4" i="3"/>
  <c r="H5" i="3"/>
  <c r="H6" i="3"/>
  <c r="H7" i="3"/>
  <c r="H8" i="3"/>
  <c r="H9" i="3"/>
  <c r="H10" i="3"/>
  <c r="H11" i="3"/>
  <c r="H12" i="3"/>
  <c r="H13" i="3"/>
  <c r="H2" i="3"/>
  <c r="Q9" i="1"/>
  <c r="Q7" i="1"/>
  <c r="Q6" i="1"/>
  <c r="Q5" i="1"/>
  <c r="Q4" i="1"/>
  <c r="H10" i="2" l="1"/>
  <c r="H9" i="2"/>
  <c r="G10" i="2"/>
  <c r="G9" i="2"/>
  <c r="H2" i="2"/>
  <c r="H3" i="2"/>
  <c r="H4" i="2"/>
  <c r="H5" i="2"/>
  <c r="H6" i="2"/>
  <c r="H7" i="2"/>
  <c r="E11" i="2" l="1"/>
  <c r="E10" i="2"/>
  <c r="E9" i="2"/>
  <c r="B14" i="2"/>
  <c r="E25" i="2"/>
  <c r="E24" i="2"/>
  <c r="E23" i="2"/>
  <c r="B13" i="2"/>
  <c r="E22" i="2"/>
  <c r="E17" i="2"/>
  <c r="E18" i="2"/>
  <c r="E19" i="2"/>
  <c r="E20" i="2"/>
  <c r="E21" i="2"/>
  <c r="E16" i="2"/>
  <c r="C25" i="2"/>
  <c r="D24" i="2"/>
  <c r="D23" i="2"/>
  <c r="D25" i="2" s="1"/>
  <c r="C22" i="2"/>
  <c r="D21" i="2"/>
  <c r="D20" i="2"/>
  <c r="D19" i="2"/>
  <c r="D18" i="2"/>
  <c r="D17" i="2"/>
  <c r="D16" i="2"/>
  <c r="D22" i="2" s="1"/>
  <c r="D11" i="2"/>
  <c r="D3" i="2"/>
  <c r="D4" i="2"/>
  <c r="D5" i="2"/>
  <c r="D6" i="2"/>
  <c r="D7" i="2"/>
  <c r="D2" i="2"/>
  <c r="D10" i="2"/>
  <c r="D9" i="2"/>
  <c r="C11" i="2"/>
  <c r="C8" i="2"/>
  <c r="G14" i="1"/>
  <c r="G13" i="1"/>
  <c r="G12" i="1"/>
  <c r="G11" i="1"/>
  <c r="G10" i="1"/>
  <c r="G9" i="1"/>
  <c r="G7" i="1"/>
  <c r="G6" i="1"/>
  <c r="G5" i="1"/>
  <c r="G4" i="1"/>
  <c r="G3" i="1"/>
  <c r="G2" i="1"/>
  <c r="D8" i="2" l="1"/>
  <c r="G6" i="2" l="1"/>
  <c r="G3" i="2"/>
  <c r="G4" i="2"/>
  <c r="G2" i="2"/>
  <c r="G5" i="2"/>
  <c r="E2" i="2"/>
  <c r="E6" i="2"/>
  <c r="E4" i="2"/>
  <c r="E3" i="2"/>
  <c r="E5" i="2"/>
  <c r="E7" i="2"/>
  <c r="G7" i="2"/>
  <c r="E8" i="2" l="1"/>
</calcChain>
</file>

<file path=xl/sharedStrings.xml><?xml version="1.0" encoding="utf-8"?>
<sst xmlns="http://schemas.openxmlformats.org/spreadsheetml/2006/main" count="126" uniqueCount="61">
  <si>
    <t>학년</t>
  </si>
  <si>
    <t>이름</t>
  </si>
  <si>
    <t>결석</t>
  </si>
  <si>
    <t>숙제불이행</t>
  </si>
  <si>
    <t>수업 이해도</t>
  </si>
  <si>
    <t>교재 미준비</t>
  </si>
  <si>
    <t>중2</t>
  </si>
  <si>
    <t>김동주</t>
  </si>
  <si>
    <t>장가영</t>
  </si>
  <si>
    <t>중3</t>
  </si>
  <si>
    <t>김동현</t>
  </si>
  <si>
    <t>김정욱</t>
  </si>
  <si>
    <t>김주희</t>
  </si>
  <si>
    <t>김찬중</t>
  </si>
  <si>
    <t>윤선영</t>
  </si>
  <si>
    <t>손예진</t>
  </si>
  <si>
    <t>고1</t>
  </si>
  <si>
    <t>김미연</t>
  </si>
  <si>
    <t>김민영</t>
  </si>
  <si>
    <t>안상호</t>
  </si>
  <si>
    <t>고2</t>
  </si>
  <si>
    <t>김현우</t>
  </si>
  <si>
    <t>장한수</t>
  </si>
  <si>
    <t>계 : 종합태도점수</t>
  </si>
  <si>
    <t>2015.10.26</t>
    <phoneticPr fontId="2" type="noConversion"/>
  </si>
  <si>
    <t>원점수</t>
  </si>
  <si>
    <t>표준점수</t>
  </si>
  <si>
    <t>석차</t>
  </si>
  <si>
    <t>맞은개수</t>
  </si>
  <si>
    <t xml:space="preserve">  </t>
  </si>
  <si>
    <t>평균</t>
    <phoneticPr fontId="2" type="noConversion"/>
  </si>
  <si>
    <t>장한수</t>
    <phoneticPr fontId="2" type="noConversion"/>
  </si>
  <si>
    <t>평균</t>
    <phoneticPr fontId="2" type="noConversion"/>
  </si>
  <si>
    <t>총 문제수</t>
    <phoneticPr fontId="2" type="noConversion"/>
  </si>
  <si>
    <t>편차제곱</t>
    <phoneticPr fontId="2" type="noConversion"/>
  </si>
  <si>
    <t>표준편차</t>
    <phoneticPr fontId="2" type="noConversion"/>
  </si>
  <si>
    <t>z점수</t>
    <phoneticPr fontId="2" type="noConversion"/>
  </si>
  <si>
    <t>백분위</t>
    <phoneticPr fontId="2" type="noConversion"/>
  </si>
  <si>
    <t>등급</t>
    <phoneticPr fontId="2" type="noConversion"/>
  </si>
  <si>
    <t>2015.11.02</t>
    <phoneticPr fontId="2" type="noConversion"/>
  </si>
  <si>
    <t>2015.11.09</t>
    <phoneticPr fontId="2" type="noConversion"/>
  </si>
  <si>
    <t>2015.11.16</t>
    <phoneticPr fontId="2" type="noConversion"/>
  </si>
  <si>
    <t>2015.11.23</t>
    <phoneticPr fontId="2" type="noConversion"/>
  </si>
  <si>
    <t>2015.11.30</t>
    <phoneticPr fontId="2" type="noConversion"/>
  </si>
  <si>
    <t>2015.12.07</t>
    <phoneticPr fontId="2" type="noConversion"/>
  </si>
  <si>
    <t>-</t>
  </si>
  <si>
    <t>2015.12.14</t>
    <phoneticPr fontId="2" type="noConversion"/>
  </si>
  <si>
    <t>2015.12.21</t>
    <phoneticPr fontId="2" type="noConversion"/>
  </si>
  <si>
    <t>평균태도점수</t>
    <phoneticPr fontId="2" type="noConversion"/>
  </si>
  <si>
    <t>이름</t>
    <phoneticPr fontId="2" type="noConversion"/>
  </si>
  <si>
    <t>김동주</t>
    <phoneticPr fontId="2" type="noConversion"/>
  </si>
  <si>
    <t>개근</t>
    <phoneticPr fontId="2" type="noConversion"/>
  </si>
  <si>
    <t>숙제이행</t>
    <phoneticPr fontId="2" type="noConversion"/>
  </si>
  <si>
    <t>수업참여도</t>
    <phoneticPr fontId="2" type="noConversion"/>
  </si>
  <si>
    <t>개념이해능력</t>
    <phoneticPr fontId="2" type="noConversion"/>
  </si>
  <si>
    <t>문제풀이능력</t>
    <phoneticPr fontId="2" type="noConversion"/>
  </si>
  <si>
    <t>창의적사고력</t>
    <phoneticPr fontId="2" type="noConversion"/>
  </si>
  <si>
    <t>평균태도점수</t>
    <phoneticPr fontId="2" type="noConversion"/>
  </si>
  <si>
    <t>2016.01.11</t>
    <phoneticPr fontId="2" type="noConversion"/>
  </si>
  <si>
    <t>윤예빈</t>
    <phoneticPr fontId="2" type="noConversion"/>
  </si>
  <si>
    <t>2016.01.25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</si>
</sst>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_ "/>
    <numFmt numFmtId="178" formatCode="0.00_ "/>
  </numFmts>
  <fonts count="7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나눔명조"/>
      <family val="1"/>
      <charset val="129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10"/>
      <color theme="1"/>
      <name val="나눔명조"/>
      <family val="1"/>
      <charset val="129"/>
    </font>
    <font>
      <sz val="11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5252"/>
        <bgColor indexed="64"/>
      </patternFill>
    </fill>
    <fill>
      <patternFill patternType="solid">
        <fgColor rgb="FF4382C1"/>
        <bgColor indexed="64"/>
      </patternFill>
    </fill>
    <fill>
      <patternFill patternType="solid">
        <fgColor rgb="FFCACACA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6" fontId="1" fillId="0" borderId="17" xfId="0" applyNumberFormat="1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176" fontId="1" fillId="0" borderId="21" xfId="0" applyNumberFormat="1" applyFont="1" applyFill="1" applyBorder="1" applyAlignment="1">
      <alignment horizontal="center" vertical="center" wrapText="1"/>
    </xf>
    <xf numFmtId="176" fontId="1" fillId="0" borderId="22" xfId="0" applyNumberFormat="1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 wrapText="1"/>
    </xf>
    <xf numFmtId="176" fontId="1" fillId="0" borderId="18" xfId="0" applyNumberFormat="1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177" fontId="4" fillId="0" borderId="0" xfId="0" applyNumberFormat="1" applyFont="1" applyFill="1">
      <alignment vertical="center"/>
    </xf>
    <xf numFmtId="0" fontId="4" fillId="0" borderId="0" xfId="0" applyNumberFormat="1" applyFont="1" applyFill="1">
      <alignment vertical="center"/>
    </xf>
    <xf numFmtId="0" fontId="5" fillId="0" borderId="0" xfId="0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justify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L19" sqref="L19"/>
    </sheetView>
  </sheetViews>
  <sheetFormatPr defaultRowHeight="17.399999999999999" x14ac:dyDescent="0.4"/>
  <cols>
    <col min="8" max="10" width="10.09765625" customWidth="1"/>
    <col min="11" max="11" width="10.796875" customWidth="1"/>
    <col min="12" max="12" width="9.8984375" customWidth="1"/>
    <col min="13" max="13" width="10" customWidth="1"/>
    <col min="14" max="15" width="9.8984375" customWidth="1"/>
    <col min="16" max="16" width="9.5" customWidth="1"/>
    <col min="17" max="17" width="10.69921875" customWidth="1"/>
  </cols>
  <sheetData>
    <row r="1" spans="1:17" ht="27.6" thickTop="1" thickBot="1" x14ac:dyDescent="0.4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23</v>
      </c>
      <c r="H1" s="13" t="s">
        <v>24</v>
      </c>
      <c r="I1" s="14" t="s">
        <v>39</v>
      </c>
      <c r="J1" s="14" t="s">
        <v>40</v>
      </c>
      <c r="K1" s="14" t="s">
        <v>41</v>
      </c>
      <c r="L1" s="14" t="s">
        <v>42</v>
      </c>
      <c r="M1" s="14" t="s">
        <v>43</v>
      </c>
      <c r="N1" s="14" t="s">
        <v>44</v>
      </c>
      <c r="O1" s="14" t="s">
        <v>46</v>
      </c>
      <c r="P1" s="14" t="s">
        <v>47</v>
      </c>
      <c r="Q1" s="14" t="s">
        <v>48</v>
      </c>
    </row>
    <row r="2" spans="1:17" ht="18" thickBot="1" x14ac:dyDescent="0.45">
      <c r="A2" s="46" t="s">
        <v>6</v>
      </c>
      <c r="B2" s="7" t="s">
        <v>7</v>
      </c>
      <c r="C2" s="8">
        <v>0</v>
      </c>
      <c r="D2" s="45">
        <v>1</v>
      </c>
      <c r="E2" s="8">
        <v>5</v>
      </c>
      <c r="F2" s="8">
        <v>0</v>
      </c>
      <c r="G2" s="15">
        <f>$E$2*12+40-5*($C$2+$D$2+$F$2)</f>
        <v>95</v>
      </c>
      <c r="H2" s="15">
        <v>37</v>
      </c>
      <c r="I2" s="34">
        <v>73</v>
      </c>
      <c r="J2" s="34">
        <v>83</v>
      </c>
      <c r="K2" s="34">
        <v>78</v>
      </c>
      <c r="L2" s="34">
        <v>66</v>
      </c>
      <c r="M2" s="34">
        <v>83</v>
      </c>
      <c r="N2" s="34">
        <v>83</v>
      </c>
      <c r="O2" s="34" t="s">
        <v>45</v>
      </c>
      <c r="P2" s="34">
        <v>88</v>
      </c>
      <c r="Q2">
        <f>AVERAGE(H2:N2,P2)</f>
        <v>73.875</v>
      </c>
    </row>
    <row r="3" spans="1:17" ht="18" thickBot="1" x14ac:dyDescent="0.45">
      <c r="A3" s="47"/>
      <c r="B3" s="9" t="s">
        <v>8</v>
      </c>
      <c r="C3" s="1">
        <v>0</v>
      </c>
      <c r="D3" s="2">
        <v>1</v>
      </c>
      <c r="E3" s="1">
        <v>3</v>
      </c>
      <c r="F3" s="1">
        <v>0</v>
      </c>
      <c r="G3" s="15">
        <f>$E$3*12+40-5*($C$3+$D$3+$F$3)</f>
        <v>71</v>
      </c>
      <c r="H3" s="16">
        <v>88</v>
      </c>
      <c r="I3" s="35">
        <v>88</v>
      </c>
      <c r="J3" s="35">
        <v>88</v>
      </c>
      <c r="K3" s="35">
        <v>83</v>
      </c>
      <c r="L3" s="35">
        <v>66</v>
      </c>
      <c r="M3" s="35">
        <v>76</v>
      </c>
      <c r="N3" s="35">
        <v>71</v>
      </c>
      <c r="O3" s="35">
        <v>71</v>
      </c>
      <c r="P3" s="35">
        <v>64</v>
      </c>
      <c r="Q3">
        <f>AVERAGE(H3:O3,P3)</f>
        <v>77.222222222222229</v>
      </c>
    </row>
    <row r="4" spans="1:17" ht="18" thickBot="1" x14ac:dyDescent="0.45">
      <c r="A4" s="48" t="s">
        <v>9</v>
      </c>
      <c r="B4" s="9" t="s">
        <v>10</v>
      </c>
      <c r="C4" s="1">
        <v>0</v>
      </c>
      <c r="D4" s="2">
        <v>2</v>
      </c>
      <c r="E4" s="1">
        <v>4</v>
      </c>
      <c r="F4" s="1">
        <v>0</v>
      </c>
      <c r="G4" s="15">
        <f>$E$4*12+40-5*($C$4+$D$4+$F$4)</f>
        <v>78</v>
      </c>
      <c r="H4" s="16">
        <v>90</v>
      </c>
      <c r="I4" s="35">
        <v>78</v>
      </c>
      <c r="J4" s="35">
        <v>71</v>
      </c>
      <c r="K4" s="35">
        <v>78</v>
      </c>
      <c r="L4" s="35">
        <v>100</v>
      </c>
      <c r="M4" s="35">
        <v>78</v>
      </c>
      <c r="N4" s="35">
        <v>78</v>
      </c>
      <c r="O4" s="35">
        <v>78</v>
      </c>
      <c r="P4" s="35">
        <v>78</v>
      </c>
      <c r="Q4">
        <f>AVERAGE(H4:P4)</f>
        <v>81</v>
      </c>
    </row>
    <row r="5" spans="1:17" ht="18" thickBot="1" x14ac:dyDescent="0.45">
      <c r="A5" s="49"/>
      <c r="B5" s="9" t="s">
        <v>11</v>
      </c>
      <c r="C5" s="1">
        <v>0</v>
      </c>
      <c r="D5" s="2">
        <v>1</v>
      </c>
      <c r="E5" s="2">
        <v>1</v>
      </c>
      <c r="F5" s="1">
        <v>0</v>
      </c>
      <c r="G5" s="15">
        <f>$E$5*12+40-5*($C$5+$D$5+$F$5)</f>
        <v>47</v>
      </c>
      <c r="H5" s="16">
        <v>47</v>
      </c>
      <c r="I5" s="36">
        <v>42</v>
      </c>
      <c r="J5" s="35">
        <v>66</v>
      </c>
      <c r="K5" s="35">
        <v>66</v>
      </c>
      <c r="L5" s="35">
        <v>88</v>
      </c>
      <c r="M5" s="36">
        <v>47</v>
      </c>
      <c r="N5" s="36">
        <v>47</v>
      </c>
      <c r="O5" s="35">
        <v>64</v>
      </c>
      <c r="P5" s="35">
        <v>54</v>
      </c>
      <c r="Q5">
        <f>AVERAGE(H5:P5)</f>
        <v>57.888888888888886</v>
      </c>
    </row>
    <row r="6" spans="1:17" ht="18" thickBot="1" x14ac:dyDescent="0.45">
      <c r="A6" s="49"/>
      <c r="B6" s="9" t="s">
        <v>12</v>
      </c>
      <c r="C6" s="1">
        <v>0</v>
      </c>
      <c r="D6" s="1">
        <v>0</v>
      </c>
      <c r="E6" s="1">
        <v>5</v>
      </c>
      <c r="F6" s="1">
        <v>0</v>
      </c>
      <c r="G6" s="15">
        <f>$E$6*12+40-5*($C$6+$D$6+$F$6)</f>
        <v>100</v>
      </c>
      <c r="H6" s="16">
        <v>95</v>
      </c>
      <c r="I6" s="35">
        <v>78</v>
      </c>
      <c r="J6" s="35">
        <v>90</v>
      </c>
      <c r="K6" s="35">
        <v>95</v>
      </c>
      <c r="L6" s="35">
        <v>95</v>
      </c>
      <c r="M6" s="35">
        <v>95</v>
      </c>
      <c r="N6" s="35">
        <v>95</v>
      </c>
      <c r="O6" s="35">
        <v>95</v>
      </c>
      <c r="P6" s="35">
        <v>95</v>
      </c>
      <c r="Q6">
        <f>AVERAGE(H6:P6)</f>
        <v>92.555555555555557</v>
      </c>
    </row>
    <row r="7" spans="1:17" ht="18" thickBot="1" x14ac:dyDescent="0.45">
      <c r="A7" s="49"/>
      <c r="B7" s="9" t="s">
        <v>14</v>
      </c>
      <c r="C7" s="1">
        <v>0</v>
      </c>
      <c r="D7" s="2">
        <v>2</v>
      </c>
      <c r="E7" s="1">
        <v>4</v>
      </c>
      <c r="F7" s="1">
        <v>0</v>
      </c>
      <c r="G7" s="15">
        <f>$E$7*12+40-5*($C$7+$D$7+$F$7)</f>
        <v>78</v>
      </c>
      <c r="H7" s="16">
        <v>83</v>
      </c>
      <c r="I7" s="35">
        <v>95</v>
      </c>
      <c r="J7" s="35">
        <v>83</v>
      </c>
      <c r="K7" s="35">
        <v>83</v>
      </c>
      <c r="L7" s="35">
        <v>83</v>
      </c>
      <c r="M7" s="35">
        <v>83</v>
      </c>
      <c r="N7" s="35">
        <v>83</v>
      </c>
      <c r="O7" s="35">
        <v>95</v>
      </c>
      <c r="P7" s="35">
        <v>95</v>
      </c>
      <c r="Q7">
        <f>AVERAGE(H7:P7)</f>
        <v>87</v>
      </c>
    </row>
    <row r="8" spans="1:17" ht="18" thickBot="1" x14ac:dyDescent="0.45">
      <c r="A8" s="49"/>
      <c r="B8" s="9" t="s">
        <v>59</v>
      </c>
      <c r="C8" s="12">
        <v>0</v>
      </c>
      <c r="D8" s="1">
        <v>0</v>
      </c>
      <c r="E8" s="1">
        <v>3</v>
      </c>
      <c r="F8" s="1">
        <v>0</v>
      </c>
      <c r="G8" s="15">
        <f>$E$8*12+40-5*($C$8+$D$8+$F$8)</f>
        <v>76</v>
      </c>
      <c r="H8" s="16"/>
      <c r="I8" s="35"/>
      <c r="J8" s="35"/>
      <c r="K8" s="35"/>
      <c r="L8" s="35"/>
      <c r="M8" s="35"/>
      <c r="N8" s="35"/>
      <c r="O8" s="35"/>
      <c r="P8" s="35"/>
    </row>
    <row r="9" spans="1:17" ht="18" thickBot="1" x14ac:dyDescent="0.45">
      <c r="A9" s="47"/>
      <c r="B9" s="9" t="s">
        <v>15</v>
      </c>
      <c r="C9" s="12">
        <v>0</v>
      </c>
      <c r="D9" s="1">
        <v>0</v>
      </c>
      <c r="E9" s="1">
        <v>5</v>
      </c>
      <c r="F9" s="1">
        <v>0</v>
      </c>
      <c r="G9" s="15">
        <f>$E$9*12+40-5*($C$9+$D$9+$F$9)</f>
        <v>100</v>
      </c>
      <c r="H9" s="16">
        <v>95</v>
      </c>
      <c r="I9" s="35">
        <v>100</v>
      </c>
      <c r="J9" s="35">
        <v>100</v>
      </c>
      <c r="K9" s="35">
        <v>100</v>
      </c>
      <c r="L9" s="35">
        <v>100</v>
      </c>
      <c r="M9" s="35">
        <v>95</v>
      </c>
      <c r="N9" s="35">
        <v>95</v>
      </c>
      <c r="O9" s="35">
        <v>100</v>
      </c>
      <c r="P9" s="35">
        <v>95</v>
      </c>
      <c r="Q9">
        <f>AVERAGE(H9:P9)</f>
        <v>97.777777777777771</v>
      </c>
    </row>
    <row r="10" spans="1:17" ht="18" thickBot="1" x14ac:dyDescent="0.45">
      <c r="A10" s="48" t="s">
        <v>16</v>
      </c>
      <c r="B10" s="9" t="s">
        <v>17</v>
      </c>
      <c r="C10" s="1">
        <v>0</v>
      </c>
      <c r="D10" s="1">
        <v>0</v>
      </c>
      <c r="E10" s="1">
        <v>5</v>
      </c>
      <c r="F10" s="1">
        <v>0</v>
      </c>
      <c r="G10" s="15">
        <f>$E$10*12+40-5*($C$10+$D$10+$F$10)</f>
        <v>100</v>
      </c>
      <c r="H10" s="16">
        <v>95</v>
      </c>
      <c r="I10" s="35">
        <v>90</v>
      </c>
      <c r="J10" s="35">
        <v>90</v>
      </c>
      <c r="K10" s="35">
        <v>95</v>
      </c>
      <c r="L10" s="35">
        <v>95</v>
      </c>
      <c r="M10" s="35">
        <v>100</v>
      </c>
      <c r="N10" s="35">
        <v>100</v>
      </c>
      <c r="O10" s="35" t="s">
        <v>45</v>
      </c>
      <c r="P10" s="35">
        <v>100</v>
      </c>
      <c r="Q10">
        <f>AVERAGE(H10:N10,P10)</f>
        <v>95.625</v>
      </c>
    </row>
    <row r="11" spans="1:17" ht="18" thickBot="1" x14ac:dyDescent="0.45">
      <c r="A11" s="49"/>
      <c r="B11" s="9" t="s">
        <v>18</v>
      </c>
      <c r="C11" s="2">
        <v>1</v>
      </c>
      <c r="D11" s="2">
        <v>1</v>
      </c>
      <c r="E11" s="2">
        <v>0</v>
      </c>
      <c r="F11" s="2">
        <v>1</v>
      </c>
      <c r="G11" s="15">
        <f>$E$11*12+40-5*($C$11+$D$11+$F$11)</f>
        <v>25</v>
      </c>
      <c r="H11" s="17">
        <v>44</v>
      </c>
      <c r="I11" s="35">
        <v>56</v>
      </c>
      <c r="J11" s="35">
        <v>54</v>
      </c>
      <c r="K11" s="36">
        <v>49</v>
      </c>
      <c r="L11" s="35">
        <v>66</v>
      </c>
      <c r="M11" s="36">
        <v>61</v>
      </c>
      <c r="N11" s="35">
        <v>59</v>
      </c>
      <c r="O11" s="35">
        <v>59</v>
      </c>
      <c r="P11" s="35">
        <v>64</v>
      </c>
      <c r="Q11">
        <f>AVERAGE(H11:O11,P11)</f>
        <v>56.888888888888886</v>
      </c>
    </row>
    <row r="12" spans="1:17" ht="18" thickBot="1" x14ac:dyDescent="0.45">
      <c r="A12" s="47"/>
      <c r="B12" s="9" t="s">
        <v>19</v>
      </c>
      <c r="C12" s="2">
        <v>2</v>
      </c>
      <c r="D12" s="2">
        <v>1</v>
      </c>
      <c r="E12" s="1">
        <v>4</v>
      </c>
      <c r="F12" s="1">
        <v>0</v>
      </c>
      <c r="G12" s="15">
        <f>$E$12*12+40-5*($C$12+$D$12+$F$12)</f>
        <v>73</v>
      </c>
      <c r="H12" s="16">
        <v>95</v>
      </c>
      <c r="I12" s="35">
        <v>90</v>
      </c>
      <c r="J12" s="35">
        <v>90</v>
      </c>
      <c r="K12" s="35">
        <v>95</v>
      </c>
      <c r="L12" s="35">
        <v>95</v>
      </c>
      <c r="M12" s="35">
        <v>95</v>
      </c>
      <c r="N12" s="35">
        <v>100</v>
      </c>
      <c r="O12" s="35">
        <v>88</v>
      </c>
      <c r="P12" s="35">
        <v>100</v>
      </c>
      <c r="Q12">
        <f>AVERAGE(H12:O12,P12)</f>
        <v>94.222222222222229</v>
      </c>
    </row>
    <row r="13" spans="1:17" ht="18" thickBot="1" x14ac:dyDescent="0.45">
      <c r="A13" s="48" t="s">
        <v>20</v>
      </c>
      <c r="B13" s="9" t="s">
        <v>21</v>
      </c>
      <c r="C13" s="1">
        <v>0</v>
      </c>
      <c r="D13" s="2">
        <v>1</v>
      </c>
      <c r="E13" s="1">
        <v>5</v>
      </c>
      <c r="F13" s="1">
        <v>0</v>
      </c>
      <c r="G13" s="15">
        <f>$E$13*12+40-5*($C$13+$D$13+$F$13)</f>
        <v>95</v>
      </c>
      <c r="H13" s="16">
        <v>90</v>
      </c>
      <c r="I13" s="35">
        <v>95</v>
      </c>
      <c r="J13" s="35">
        <v>95</v>
      </c>
      <c r="K13" s="35">
        <v>95</v>
      </c>
      <c r="L13" s="35">
        <v>100</v>
      </c>
      <c r="M13" s="35">
        <v>100</v>
      </c>
      <c r="N13" s="35">
        <v>100</v>
      </c>
      <c r="O13" s="35">
        <v>100</v>
      </c>
      <c r="P13" s="35">
        <v>100</v>
      </c>
      <c r="Q13">
        <f>AVERAGE(H13:O13,P13)</f>
        <v>97.222222222222229</v>
      </c>
    </row>
    <row r="14" spans="1:17" ht="18" thickBot="1" x14ac:dyDescent="0.45">
      <c r="A14" s="50"/>
      <c r="B14" s="10" t="s">
        <v>22</v>
      </c>
      <c r="C14" s="11">
        <v>0</v>
      </c>
      <c r="D14" s="44">
        <v>1</v>
      </c>
      <c r="E14" s="11">
        <v>5</v>
      </c>
      <c r="F14" s="11">
        <v>0</v>
      </c>
      <c r="G14" s="15">
        <f>$E$14*12+40-5*($C$14+$D$14+$F$14)</f>
        <v>95</v>
      </c>
      <c r="H14" s="18">
        <v>95</v>
      </c>
      <c r="I14" s="37">
        <v>100</v>
      </c>
      <c r="J14" s="37">
        <v>95</v>
      </c>
      <c r="K14" s="37">
        <v>83</v>
      </c>
      <c r="L14" s="37">
        <v>88</v>
      </c>
      <c r="M14" s="37">
        <v>88</v>
      </c>
      <c r="N14" s="37">
        <v>88</v>
      </c>
      <c r="O14" s="37">
        <v>88</v>
      </c>
      <c r="P14" s="37">
        <v>95</v>
      </c>
      <c r="Q14">
        <f>AVERAGE(H14:O14,P14)</f>
        <v>91.111111111111114</v>
      </c>
    </row>
    <row r="15" spans="1:17" ht="24" customHeight="1" thickTop="1" thickBot="1" x14ac:dyDescent="0.45">
      <c r="H15" s="14" t="s">
        <v>58</v>
      </c>
      <c r="I15" s="14" t="s">
        <v>60</v>
      </c>
      <c r="Q15" s="14" t="s">
        <v>48</v>
      </c>
    </row>
    <row r="16" spans="1:17" x14ac:dyDescent="0.4">
      <c r="F16" s="46" t="s">
        <v>6</v>
      </c>
      <c r="G16" s="7" t="s">
        <v>7</v>
      </c>
      <c r="H16" s="34">
        <v>83</v>
      </c>
      <c r="I16" s="34">
        <v>95</v>
      </c>
      <c r="Q16">
        <f>AVERAGE(H16:P16)</f>
        <v>89</v>
      </c>
    </row>
    <row r="17" spans="6:17" x14ac:dyDescent="0.4">
      <c r="F17" s="47"/>
      <c r="G17" s="9" t="s">
        <v>8</v>
      </c>
      <c r="H17" s="35">
        <v>71</v>
      </c>
      <c r="I17" s="35">
        <v>71</v>
      </c>
      <c r="Q17">
        <f t="shared" ref="Q17:Q28" si="0">AVERAGE(H17:P17)</f>
        <v>71</v>
      </c>
    </row>
    <row r="18" spans="6:17" x14ac:dyDescent="0.4">
      <c r="F18" s="48" t="s">
        <v>9</v>
      </c>
      <c r="G18" s="9" t="s">
        <v>10</v>
      </c>
      <c r="H18" s="35">
        <v>78</v>
      </c>
      <c r="I18" s="35">
        <v>78</v>
      </c>
      <c r="Q18">
        <f t="shared" si="0"/>
        <v>78</v>
      </c>
    </row>
    <row r="19" spans="6:17" x14ac:dyDescent="0.4">
      <c r="F19" s="49"/>
      <c r="G19" s="9" t="s">
        <v>11</v>
      </c>
      <c r="H19" s="36">
        <v>42</v>
      </c>
      <c r="I19" s="36">
        <v>47</v>
      </c>
      <c r="Q19">
        <f t="shared" si="0"/>
        <v>44.5</v>
      </c>
    </row>
    <row r="20" spans="6:17" x14ac:dyDescent="0.4">
      <c r="F20" s="49"/>
      <c r="G20" s="9" t="s">
        <v>12</v>
      </c>
      <c r="H20" s="35">
        <v>95</v>
      </c>
      <c r="I20" s="35">
        <v>100</v>
      </c>
      <c r="Q20">
        <f t="shared" si="0"/>
        <v>97.5</v>
      </c>
    </row>
    <row r="21" spans="6:17" x14ac:dyDescent="0.4">
      <c r="F21" s="49"/>
      <c r="G21" s="9" t="s">
        <v>14</v>
      </c>
      <c r="H21" s="35">
        <v>78</v>
      </c>
      <c r="I21" s="35">
        <v>78</v>
      </c>
      <c r="Q21">
        <f t="shared" si="0"/>
        <v>78</v>
      </c>
    </row>
    <row r="22" spans="6:17" x14ac:dyDescent="0.4">
      <c r="F22" s="49"/>
      <c r="G22" s="9" t="s">
        <v>59</v>
      </c>
      <c r="H22" s="35"/>
      <c r="I22" s="35">
        <v>76</v>
      </c>
      <c r="Q22">
        <f t="shared" si="0"/>
        <v>76</v>
      </c>
    </row>
    <row r="23" spans="6:17" x14ac:dyDescent="0.4">
      <c r="F23" s="47"/>
      <c r="G23" s="9" t="s">
        <v>15</v>
      </c>
      <c r="H23" s="35">
        <v>100</v>
      </c>
      <c r="I23" s="35">
        <v>100</v>
      </c>
      <c r="Q23">
        <f t="shared" si="0"/>
        <v>100</v>
      </c>
    </row>
    <row r="24" spans="6:17" x14ac:dyDescent="0.4">
      <c r="F24" s="48" t="s">
        <v>16</v>
      </c>
      <c r="G24" s="9" t="s">
        <v>17</v>
      </c>
      <c r="H24" s="35">
        <v>100</v>
      </c>
      <c r="I24" s="35">
        <v>100</v>
      </c>
      <c r="Q24">
        <f t="shared" si="0"/>
        <v>100</v>
      </c>
    </row>
    <row r="25" spans="6:17" x14ac:dyDescent="0.4">
      <c r="F25" s="49"/>
      <c r="G25" s="9" t="s">
        <v>18</v>
      </c>
      <c r="H25" s="36">
        <v>35</v>
      </c>
      <c r="I25" s="36">
        <v>25</v>
      </c>
      <c r="Q25">
        <f t="shared" si="0"/>
        <v>30</v>
      </c>
    </row>
    <row r="26" spans="6:17" x14ac:dyDescent="0.4">
      <c r="F26" s="47"/>
      <c r="G26" s="9" t="s">
        <v>19</v>
      </c>
      <c r="H26" s="35">
        <v>83</v>
      </c>
      <c r="I26" s="35">
        <v>73</v>
      </c>
      <c r="Q26">
        <f t="shared" si="0"/>
        <v>78</v>
      </c>
    </row>
    <row r="27" spans="6:17" x14ac:dyDescent="0.4">
      <c r="F27" s="48" t="s">
        <v>20</v>
      </c>
      <c r="G27" s="9" t="s">
        <v>21</v>
      </c>
      <c r="H27" s="35">
        <v>95</v>
      </c>
      <c r="I27" s="35">
        <v>95</v>
      </c>
      <c r="Q27">
        <f t="shared" si="0"/>
        <v>95</v>
      </c>
    </row>
    <row r="28" spans="6:17" ht="18" thickBot="1" x14ac:dyDescent="0.45">
      <c r="F28" s="50"/>
      <c r="G28" s="10" t="s">
        <v>22</v>
      </c>
      <c r="H28" s="37">
        <v>95</v>
      </c>
      <c r="I28" s="37">
        <v>95</v>
      </c>
      <c r="Q28">
        <f t="shared" si="0"/>
        <v>95</v>
      </c>
    </row>
    <row r="29" spans="6:17" ht="18.600000000000001" thickTop="1" thickBot="1" x14ac:dyDescent="0.45">
      <c r="I29" s="37"/>
    </row>
    <row r="30" spans="6:17" ht="18" thickTop="1" x14ac:dyDescent="0.4"/>
  </sheetData>
  <mergeCells count="8">
    <mergeCell ref="A2:A3"/>
    <mergeCell ref="A4:A9"/>
    <mergeCell ref="F16:F17"/>
    <mergeCell ref="F18:F23"/>
    <mergeCell ref="F24:F26"/>
    <mergeCell ref="F27:F28"/>
    <mergeCell ref="A10:A12"/>
    <mergeCell ref="A13:A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B18" sqref="B18"/>
    </sheetView>
  </sheetViews>
  <sheetFormatPr defaultRowHeight="13.2" x14ac:dyDescent="0.4"/>
  <cols>
    <col min="1" max="1" width="8.796875" style="41"/>
    <col min="2" max="2" width="6.8984375" style="41" customWidth="1"/>
    <col min="3" max="3" width="8.796875" style="41"/>
    <col min="4" max="4" width="10.3984375" style="41" customWidth="1"/>
    <col min="5" max="5" width="10.69921875" style="41" customWidth="1"/>
    <col min="6" max="7" width="10.5" style="41" customWidth="1"/>
    <col min="8" max="8" width="11" style="41" customWidth="1"/>
    <col min="9" max="16384" width="8.796875" style="41"/>
  </cols>
  <sheetData>
    <row r="1" spans="1:14" x14ac:dyDescent="0.4">
      <c r="A1" s="41" t="s">
        <v>49</v>
      </c>
      <c r="B1" s="41" t="s">
        <v>51</v>
      </c>
      <c r="C1" s="41" t="s">
        <v>52</v>
      </c>
      <c r="D1" s="41" t="s">
        <v>53</v>
      </c>
      <c r="E1" s="41" t="s">
        <v>54</v>
      </c>
      <c r="F1" s="41" t="s">
        <v>55</v>
      </c>
      <c r="G1" s="41" t="s">
        <v>56</v>
      </c>
      <c r="H1" s="41" t="s">
        <v>57</v>
      </c>
    </row>
    <row r="2" spans="1:14" ht="17.399999999999999" x14ac:dyDescent="0.4">
      <c r="A2" s="41" t="s">
        <v>50</v>
      </c>
      <c r="B2" s="41">
        <v>-3</v>
      </c>
      <c r="C2" s="41">
        <v>-9</v>
      </c>
      <c r="D2" s="41">
        <v>4</v>
      </c>
      <c r="E2" s="41">
        <v>7</v>
      </c>
      <c r="F2" s="41">
        <v>6</v>
      </c>
      <c r="G2" s="41">
        <v>7</v>
      </c>
      <c r="H2" s="42">
        <f>N2</f>
        <v>71.857142899999999</v>
      </c>
      <c r="N2" s="43">
        <v>71.857142899999999</v>
      </c>
    </row>
    <row r="3" spans="1:14" ht="17.399999999999999" x14ac:dyDescent="0.4">
      <c r="A3" s="41" t="s">
        <v>8</v>
      </c>
      <c r="B3" s="41">
        <v>0</v>
      </c>
      <c r="C3" s="41">
        <v>-4</v>
      </c>
      <c r="D3" s="41">
        <v>6</v>
      </c>
      <c r="E3" s="41">
        <v>4</v>
      </c>
      <c r="F3" s="41">
        <v>2</v>
      </c>
      <c r="G3" s="41">
        <v>1</v>
      </c>
      <c r="H3" s="42">
        <f t="shared" ref="H3:H13" si="0">N3</f>
        <v>78.875</v>
      </c>
      <c r="N3" s="43">
        <v>78.875</v>
      </c>
    </row>
    <row r="4" spans="1:14" ht="17.399999999999999" x14ac:dyDescent="0.4">
      <c r="A4" s="41" t="s">
        <v>10</v>
      </c>
      <c r="B4" s="41">
        <v>-2</v>
      </c>
      <c r="C4" s="41">
        <v>-6</v>
      </c>
      <c r="D4" s="41">
        <v>6</v>
      </c>
      <c r="E4" s="41">
        <v>7</v>
      </c>
      <c r="F4" s="41">
        <v>8</v>
      </c>
      <c r="G4" s="41">
        <v>8</v>
      </c>
      <c r="H4" s="42">
        <f t="shared" si="0"/>
        <v>81.555555600000005</v>
      </c>
      <c r="N4" s="43">
        <v>81.555555600000005</v>
      </c>
    </row>
    <row r="5" spans="1:14" ht="17.399999999999999" x14ac:dyDescent="0.4">
      <c r="A5" s="41" t="s">
        <v>11</v>
      </c>
      <c r="B5" s="41">
        <v>0</v>
      </c>
      <c r="C5" s="41">
        <v>-8</v>
      </c>
      <c r="D5" s="41">
        <v>3</v>
      </c>
      <c r="E5" s="41">
        <v>1</v>
      </c>
      <c r="F5" s="41">
        <v>3</v>
      </c>
      <c r="G5" s="41">
        <v>4</v>
      </c>
      <c r="H5" s="42">
        <f t="shared" si="0"/>
        <v>58.444444400000002</v>
      </c>
      <c r="N5" s="43">
        <v>58.444444400000002</v>
      </c>
    </row>
    <row r="6" spans="1:14" ht="17.399999999999999" x14ac:dyDescent="0.4">
      <c r="A6" s="41" t="s">
        <v>12</v>
      </c>
      <c r="B6" s="41">
        <v>-3</v>
      </c>
      <c r="C6" s="41">
        <v>-5</v>
      </c>
      <c r="D6" s="41">
        <v>10</v>
      </c>
      <c r="E6" s="41">
        <v>9</v>
      </c>
      <c r="F6" s="41">
        <v>10</v>
      </c>
      <c r="G6" s="41">
        <v>9</v>
      </c>
      <c r="H6" s="42">
        <f t="shared" si="0"/>
        <v>92.555555600000005</v>
      </c>
      <c r="N6" s="43">
        <v>92.555555600000005</v>
      </c>
    </row>
    <row r="7" spans="1:14" ht="17.399999999999999" x14ac:dyDescent="0.4">
      <c r="A7" s="41" t="s">
        <v>14</v>
      </c>
      <c r="B7" s="41">
        <v>0</v>
      </c>
      <c r="C7" s="41">
        <v>-6</v>
      </c>
      <c r="D7" s="41">
        <v>8</v>
      </c>
      <c r="E7" s="41">
        <v>8</v>
      </c>
      <c r="F7" s="41">
        <v>8</v>
      </c>
      <c r="G7" s="41">
        <v>5</v>
      </c>
      <c r="H7" s="42">
        <f t="shared" si="0"/>
        <v>87</v>
      </c>
      <c r="N7" s="43">
        <v>87</v>
      </c>
    </row>
    <row r="8" spans="1:14" ht="17.399999999999999" x14ac:dyDescent="0.4">
      <c r="A8" s="41" t="s">
        <v>15</v>
      </c>
      <c r="B8" s="41">
        <v>-1</v>
      </c>
      <c r="C8" s="41">
        <v>-1</v>
      </c>
      <c r="D8" s="41">
        <v>10</v>
      </c>
      <c r="E8" s="41">
        <v>10</v>
      </c>
      <c r="F8" s="41">
        <v>9</v>
      </c>
      <c r="G8" s="41">
        <v>10</v>
      </c>
      <c r="H8" s="42">
        <f t="shared" si="0"/>
        <v>97.777777799999996</v>
      </c>
      <c r="N8" s="43">
        <v>97.777777799999996</v>
      </c>
    </row>
    <row r="9" spans="1:14" ht="17.399999999999999" x14ac:dyDescent="0.4">
      <c r="A9" s="41" t="s">
        <v>17</v>
      </c>
      <c r="B9" s="41">
        <v>-3</v>
      </c>
      <c r="C9" s="41">
        <v>-3</v>
      </c>
      <c r="D9" s="41">
        <v>10</v>
      </c>
      <c r="E9" s="41">
        <v>10</v>
      </c>
      <c r="F9" s="41">
        <v>9</v>
      </c>
      <c r="G9" s="41">
        <v>9</v>
      </c>
      <c r="H9" s="42">
        <f t="shared" si="0"/>
        <v>95</v>
      </c>
      <c r="N9" s="43">
        <v>95</v>
      </c>
    </row>
    <row r="10" spans="1:14" ht="17.399999999999999" x14ac:dyDescent="0.4">
      <c r="A10" s="41" t="s">
        <v>18</v>
      </c>
      <c r="B10" s="41">
        <v>-1</v>
      </c>
      <c r="C10" s="41">
        <v>-13</v>
      </c>
      <c r="D10" s="41">
        <v>3</v>
      </c>
      <c r="E10" s="41">
        <v>2</v>
      </c>
      <c r="F10" s="41">
        <v>2</v>
      </c>
      <c r="G10" s="41">
        <v>2</v>
      </c>
      <c r="H10" s="42">
        <f t="shared" si="0"/>
        <v>56</v>
      </c>
      <c r="N10" s="43">
        <v>56</v>
      </c>
    </row>
    <row r="11" spans="1:14" ht="17.399999999999999" x14ac:dyDescent="0.4">
      <c r="A11" s="41" t="s">
        <v>19</v>
      </c>
      <c r="B11" s="41">
        <v>-2</v>
      </c>
      <c r="C11" s="41">
        <v>-5</v>
      </c>
      <c r="D11" s="41">
        <v>8</v>
      </c>
      <c r="E11" s="41">
        <v>9</v>
      </c>
      <c r="F11" s="41">
        <v>9</v>
      </c>
      <c r="G11" s="41">
        <v>10</v>
      </c>
      <c r="H11" s="42">
        <f t="shared" si="0"/>
        <v>93.5</v>
      </c>
      <c r="N11" s="43">
        <v>93.5</v>
      </c>
    </row>
    <row r="12" spans="1:14" ht="17.399999999999999" x14ac:dyDescent="0.4">
      <c r="A12" s="41" t="s">
        <v>21</v>
      </c>
      <c r="B12" s="41">
        <v>-4</v>
      </c>
      <c r="C12" s="41">
        <v>-1</v>
      </c>
      <c r="D12" s="41">
        <v>10</v>
      </c>
      <c r="E12" s="41">
        <v>10</v>
      </c>
      <c r="F12" s="41">
        <v>9</v>
      </c>
      <c r="G12" s="41">
        <v>10</v>
      </c>
      <c r="H12" s="42">
        <f t="shared" si="0"/>
        <v>96.875</v>
      </c>
      <c r="N12" s="43">
        <v>96.875</v>
      </c>
    </row>
    <row r="13" spans="1:14" ht="17.399999999999999" x14ac:dyDescent="0.4">
      <c r="A13" s="41" t="s">
        <v>22</v>
      </c>
      <c r="B13" s="41">
        <v>-1</v>
      </c>
      <c r="C13" s="41">
        <v>-2</v>
      </c>
      <c r="D13" s="41">
        <v>10</v>
      </c>
      <c r="E13" s="41">
        <v>8</v>
      </c>
      <c r="F13" s="41">
        <v>8</v>
      </c>
      <c r="G13" s="41">
        <v>7</v>
      </c>
      <c r="H13" s="42">
        <f t="shared" si="0"/>
        <v>90.625</v>
      </c>
      <c r="N13" s="43">
        <v>90.625</v>
      </c>
    </row>
    <row r="14" spans="1:14" x14ac:dyDescent="0.4">
      <c r="H14" s="42"/>
    </row>
    <row r="15" spans="1:14" x14ac:dyDescent="0.4">
      <c r="H15" s="42"/>
    </row>
    <row r="16" spans="1:14" x14ac:dyDescent="0.4">
      <c r="H16" s="42"/>
    </row>
    <row r="17" spans="8:8" x14ac:dyDescent="0.4">
      <c r="H17" s="42"/>
    </row>
    <row r="18" spans="8:8" x14ac:dyDescent="0.4">
      <c r="H18" s="42"/>
    </row>
    <row r="19" spans="8:8" x14ac:dyDescent="0.4">
      <c r="H19" s="42"/>
    </row>
    <row r="20" spans="8:8" x14ac:dyDescent="0.4">
      <c r="H20" s="42"/>
    </row>
    <row r="21" spans="8:8" x14ac:dyDescent="0.4">
      <c r="H21" s="42"/>
    </row>
    <row r="22" spans="8:8" x14ac:dyDescent="0.4">
      <c r="H22" s="42"/>
    </row>
    <row r="23" spans="8:8" x14ac:dyDescent="0.4">
      <c r="H23" s="42"/>
    </row>
    <row r="24" spans="8:8" x14ac:dyDescent="0.4">
      <c r="H24" s="42"/>
    </row>
    <row r="25" spans="8:8" x14ac:dyDescent="0.4">
      <c r="H25" s="42"/>
    </row>
    <row r="26" spans="8:8" x14ac:dyDescent="0.4">
      <c r="H26" s="42"/>
    </row>
    <row r="27" spans="8:8" x14ac:dyDescent="0.4">
      <c r="H27" s="42"/>
    </row>
    <row r="28" spans="8:8" x14ac:dyDescent="0.4">
      <c r="H28" s="42"/>
    </row>
    <row r="29" spans="8:8" x14ac:dyDescent="0.4">
      <c r="H29" s="42"/>
    </row>
    <row r="30" spans="8:8" x14ac:dyDescent="0.4">
      <c r="H30" s="4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M7" sqref="M7"/>
    </sheetView>
  </sheetViews>
  <sheetFormatPr defaultRowHeight="13.8" x14ac:dyDescent="0.4"/>
  <cols>
    <col min="1" max="2" width="8.796875" style="38"/>
    <col min="3" max="4" width="11" style="38" bestFit="1" customWidth="1"/>
    <col min="5" max="16384" width="8.796875" style="38"/>
  </cols>
  <sheetData>
    <row r="1" spans="1:9" ht="15" thickTop="1" thickBot="1" x14ac:dyDescent="0.45">
      <c r="A1" s="19" t="s">
        <v>0</v>
      </c>
      <c r="B1" s="20" t="s">
        <v>1</v>
      </c>
      <c r="C1" s="21" t="s">
        <v>28</v>
      </c>
      <c r="D1" s="21" t="s">
        <v>25</v>
      </c>
      <c r="E1" s="21" t="s">
        <v>26</v>
      </c>
      <c r="F1" s="22" t="s">
        <v>27</v>
      </c>
      <c r="G1" s="33" t="s">
        <v>36</v>
      </c>
      <c r="H1" s="33" t="s">
        <v>37</v>
      </c>
      <c r="I1" s="33" t="s">
        <v>38</v>
      </c>
    </row>
    <row r="2" spans="1:9" x14ac:dyDescent="0.4">
      <c r="A2" s="54" t="s">
        <v>9</v>
      </c>
      <c r="B2" s="23" t="s">
        <v>10</v>
      </c>
      <c r="C2" s="24">
        <v>15</v>
      </c>
      <c r="D2" s="24">
        <f>C2/58*100</f>
        <v>25.862068965517242</v>
      </c>
      <c r="E2" s="24">
        <f>((D2-$D$8)/$B$13*25+60)</f>
        <v>41.408557582000462</v>
      </c>
      <c r="F2" s="25">
        <v>5</v>
      </c>
      <c r="G2" s="38">
        <f>(D2-$D$8)/$B$13</f>
        <v>-0.7436576967199815</v>
      </c>
      <c r="H2" s="39">
        <f t="shared" ref="H2:H6" si="0">(1-NORMSDIST(G2))*100</f>
        <v>77.14582058898219</v>
      </c>
      <c r="I2" s="38">
        <v>6</v>
      </c>
    </row>
    <row r="3" spans="1:9" x14ac:dyDescent="0.4">
      <c r="A3" s="52"/>
      <c r="B3" s="23" t="s">
        <v>11</v>
      </c>
      <c r="C3" s="24">
        <v>0</v>
      </c>
      <c r="D3" s="24">
        <f t="shared" ref="D3:D7" si="1">C3/58*100</f>
        <v>0</v>
      </c>
      <c r="E3" s="24">
        <f t="shared" ref="E3:E7" si="2">((D3-$D$8)/$B$13*25+60)</f>
        <v>19.678300210312685</v>
      </c>
      <c r="F3" s="25">
        <v>6</v>
      </c>
      <c r="G3" s="38">
        <f t="shared" ref="G3:G7" si="3">(D3-$D$8)/$B$13</f>
        <v>-1.6128679915874926</v>
      </c>
      <c r="H3" s="39">
        <f t="shared" si="0"/>
        <v>94.661340472531649</v>
      </c>
      <c r="I3" s="38">
        <v>8</v>
      </c>
    </row>
    <row r="4" spans="1:9" x14ac:dyDescent="0.4">
      <c r="A4" s="52"/>
      <c r="B4" s="23" t="s">
        <v>12</v>
      </c>
      <c r="C4" s="24">
        <v>40</v>
      </c>
      <c r="D4" s="24">
        <f t="shared" si="1"/>
        <v>68.965517241379317</v>
      </c>
      <c r="E4" s="24">
        <f t="shared" si="2"/>
        <v>77.625653201480091</v>
      </c>
      <c r="F4" s="25">
        <v>2</v>
      </c>
      <c r="G4" s="38">
        <f t="shared" si="3"/>
        <v>0.70502612805920384</v>
      </c>
      <c r="H4" s="39">
        <f t="shared" si="0"/>
        <v>24.039698817396026</v>
      </c>
      <c r="I4" s="38">
        <v>3</v>
      </c>
    </row>
    <row r="5" spans="1:9" x14ac:dyDescent="0.4">
      <c r="A5" s="52"/>
      <c r="B5" s="23" t="s">
        <v>13</v>
      </c>
      <c r="C5" s="24">
        <v>24</v>
      </c>
      <c r="D5" s="24">
        <f t="shared" si="1"/>
        <v>41.379310344827587</v>
      </c>
      <c r="E5" s="24">
        <f t="shared" si="2"/>
        <v>54.446712005013126</v>
      </c>
      <c r="F5" s="25">
        <v>4</v>
      </c>
      <c r="G5" s="38">
        <f t="shared" si="3"/>
        <v>-0.22213151979947485</v>
      </c>
      <c r="H5" s="39">
        <f t="shared" si="0"/>
        <v>58.789424925940573</v>
      </c>
      <c r="I5" s="38">
        <v>5</v>
      </c>
    </row>
    <row r="6" spans="1:9" x14ac:dyDescent="0.4">
      <c r="A6" s="52"/>
      <c r="B6" s="23" t="s">
        <v>14</v>
      </c>
      <c r="C6" s="24">
        <v>35</v>
      </c>
      <c r="D6" s="24">
        <f t="shared" si="1"/>
        <v>60.344827586206897</v>
      </c>
      <c r="E6" s="24">
        <f t="shared" si="2"/>
        <v>70.382234077584158</v>
      </c>
      <c r="F6" s="25">
        <v>3</v>
      </c>
      <c r="G6" s="38">
        <f t="shared" si="3"/>
        <v>0.41528936310336656</v>
      </c>
      <c r="H6" s="39">
        <f t="shared" si="0"/>
        <v>33.896504351624856</v>
      </c>
      <c r="I6" s="38">
        <v>4</v>
      </c>
    </row>
    <row r="7" spans="1:9" x14ac:dyDescent="0.4">
      <c r="A7" s="52"/>
      <c r="B7" s="23" t="s">
        <v>15</v>
      </c>
      <c r="C7" s="24">
        <v>53</v>
      </c>
      <c r="D7" s="24">
        <f t="shared" si="1"/>
        <v>91.379310344827587</v>
      </c>
      <c r="E7" s="24">
        <f t="shared" si="2"/>
        <v>96.4585429236095</v>
      </c>
      <c r="F7" s="25">
        <v>1</v>
      </c>
      <c r="G7" s="38">
        <f t="shared" si="3"/>
        <v>1.45834171694438</v>
      </c>
      <c r="H7" s="39">
        <f>(1-NORMSDIST(G7))*100</f>
        <v>7.2373188456617328</v>
      </c>
      <c r="I7" s="38">
        <v>2</v>
      </c>
    </row>
    <row r="8" spans="1:9" x14ac:dyDescent="0.4">
      <c r="A8" s="55"/>
      <c r="B8" s="23" t="s">
        <v>30</v>
      </c>
      <c r="C8" s="24">
        <f>AVERAGE(C2:C7)</f>
        <v>27.833333333333332</v>
      </c>
      <c r="D8" s="24">
        <f>AVERAGE(D2:D7)</f>
        <v>47.988505747126432</v>
      </c>
      <c r="E8" s="24">
        <f>AVERAGE(E2:E7)</f>
        <v>60.000000000000007</v>
      </c>
      <c r="F8" s="25"/>
    </row>
    <row r="9" spans="1:9" x14ac:dyDescent="0.4">
      <c r="A9" s="51" t="s">
        <v>20</v>
      </c>
      <c r="B9" s="23" t="s">
        <v>21</v>
      </c>
      <c r="C9" s="24">
        <v>18</v>
      </c>
      <c r="D9" s="24">
        <f>C9/33 * 100</f>
        <v>54.54545454545454</v>
      </c>
      <c r="E9" s="24">
        <f>((D9-$D$11)/$B$14*25+60)</f>
        <v>80.797012962233396</v>
      </c>
      <c r="F9" s="25">
        <v>1</v>
      </c>
      <c r="G9" s="38">
        <f>(D9-$D$8)/$B$13</f>
        <v>0.22037553940580329</v>
      </c>
      <c r="H9" s="39">
        <f t="shared" ref="H9:H10" si="4">(1-NORMSDIST(G9))*100</f>
        <v>41.278934693977675</v>
      </c>
      <c r="I9" s="38">
        <v>4</v>
      </c>
    </row>
    <row r="10" spans="1:9" x14ac:dyDescent="0.4">
      <c r="A10" s="52"/>
      <c r="B10" s="26" t="s">
        <v>31</v>
      </c>
      <c r="C10" s="27">
        <v>5</v>
      </c>
      <c r="D10" s="24">
        <f>C10/33 * 100</f>
        <v>15.151515151515152</v>
      </c>
      <c r="E10" s="24">
        <f>((D10-$D$11)/$B$14*25+60)</f>
        <v>39.202987037766604</v>
      </c>
      <c r="F10" s="28">
        <v>2</v>
      </c>
      <c r="G10" s="38">
        <f>(D10-$D$8)/$B$13</f>
        <v>-1.1036336774226883</v>
      </c>
      <c r="H10" s="39">
        <f t="shared" si="4"/>
        <v>86.512396192017405</v>
      </c>
      <c r="I10" s="38">
        <v>7</v>
      </c>
    </row>
    <row r="11" spans="1:9" ht="14.4" thickBot="1" x14ac:dyDescent="0.45">
      <c r="A11" s="53"/>
      <c r="B11" s="29" t="s">
        <v>32</v>
      </c>
      <c r="C11" s="30">
        <f>AVERAGE(C9:C10)</f>
        <v>11.5</v>
      </c>
      <c r="D11" s="30">
        <f>AVERAGE(D9:D10)</f>
        <v>34.848484848484844</v>
      </c>
      <c r="E11" s="30">
        <f>AVERAGE(E9:E10)</f>
        <v>60</v>
      </c>
      <c r="F11" s="31" t="s">
        <v>29</v>
      </c>
    </row>
    <row r="12" spans="1:9" ht="14.4" thickTop="1" x14ac:dyDescent="0.4">
      <c r="A12" s="38" t="s">
        <v>33</v>
      </c>
      <c r="B12" s="32" t="s">
        <v>35</v>
      </c>
    </row>
    <row r="13" spans="1:9" x14ac:dyDescent="0.4">
      <c r="A13" s="38">
        <v>58</v>
      </c>
      <c r="B13" s="40">
        <f>SQRT(E22)</f>
        <v>29.753523535359477</v>
      </c>
    </row>
    <row r="14" spans="1:9" ht="14.4" thickBot="1" x14ac:dyDescent="0.45">
      <c r="A14" s="38">
        <v>33</v>
      </c>
      <c r="B14" s="40">
        <f>SQRT(E25)</f>
        <v>23.677642713329387</v>
      </c>
    </row>
    <row r="15" spans="1:9" ht="15" thickTop="1" thickBot="1" x14ac:dyDescent="0.45">
      <c r="A15" s="19" t="s">
        <v>0</v>
      </c>
      <c r="B15" s="20" t="s">
        <v>1</v>
      </c>
      <c r="C15" s="21" t="s">
        <v>28</v>
      </c>
      <c r="D15" s="21" t="s">
        <v>25</v>
      </c>
      <c r="E15" s="21" t="s">
        <v>34</v>
      </c>
      <c r="F15" s="22" t="s">
        <v>27</v>
      </c>
    </row>
    <row r="16" spans="1:9" x14ac:dyDescent="0.4">
      <c r="A16" s="54" t="s">
        <v>9</v>
      </c>
      <c r="B16" s="23" t="s">
        <v>10</v>
      </c>
      <c r="C16" s="24">
        <v>15</v>
      </c>
      <c r="D16" s="24">
        <f>C16/58*100</f>
        <v>25.862068965517242</v>
      </c>
      <c r="E16" s="24">
        <f>(D16-$D$22)^2</f>
        <v>489.57920465054804</v>
      </c>
      <c r="F16" s="25" t="s">
        <v>29</v>
      </c>
    </row>
    <row r="17" spans="1:6" x14ac:dyDescent="0.4">
      <c r="A17" s="52"/>
      <c r="B17" s="23" t="s">
        <v>11</v>
      </c>
      <c r="C17" s="24">
        <v>0</v>
      </c>
      <c r="D17" s="24">
        <f t="shared" ref="D17:D21" si="5">C17/58*100</f>
        <v>0</v>
      </c>
      <c r="E17" s="24">
        <f t="shared" ref="E17:E21" si="6">(D17-$D$22)^2</f>
        <v>2302.8966838419865</v>
      </c>
      <c r="F17" s="25" t="s">
        <v>29</v>
      </c>
    </row>
    <row r="18" spans="1:6" x14ac:dyDescent="0.4">
      <c r="A18" s="52"/>
      <c r="B18" s="23" t="s">
        <v>12</v>
      </c>
      <c r="C18" s="24">
        <v>40</v>
      </c>
      <c r="D18" s="24">
        <f t="shared" si="5"/>
        <v>68.965517241379317</v>
      </c>
      <c r="E18" s="24">
        <f t="shared" si="6"/>
        <v>440.03501123001763</v>
      </c>
      <c r="F18" s="25" t="s">
        <v>29</v>
      </c>
    </row>
    <row r="19" spans="1:6" x14ac:dyDescent="0.4">
      <c r="A19" s="52"/>
      <c r="B19" s="23" t="s">
        <v>13</v>
      </c>
      <c r="C19" s="24">
        <v>24</v>
      </c>
      <c r="D19" s="24">
        <f t="shared" si="5"/>
        <v>41.379310344827587</v>
      </c>
      <c r="E19" s="24">
        <f t="shared" si="6"/>
        <v>43.681463865768187</v>
      </c>
      <c r="F19" s="25" t="s">
        <v>29</v>
      </c>
    </row>
    <row r="20" spans="1:6" x14ac:dyDescent="0.4">
      <c r="A20" s="52"/>
      <c r="B20" s="23" t="s">
        <v>14</v>
      </c>
      <c r="C20" s="24">
        <v>35</v>
      </c>
      <c r="D20" s="24">
        <f t="shared" si="5"/>
        <v>60.344827586206897</v>
      </c>
      <c r="E20" s="24">
        <f t="shared" si="6"/>
        <v>152.67868939093685</v>
      </c>
      <c r="F20" s="25" t="s">
        <v>29</v>
      </c>
    </row>
    <row r="21" spans="1:6" x14ac:dyDescent="0.4">
      <c r="A21" s="52"/>
      <c r="B21" s="23" t="s">
        <v>15</v>
      </c>
      <c r="C21" s="24">
        <v>53</v>
      </c>
      <c r="D21" s="24">
        <f t="shared" si="5"/>
        <v>91.379310344827587</v>
      </c>
      <c r="E21" s="24">
        <f t="shared" si="6"/>
        <v>1882.7619236358837</v>
      </c>
      <c r="F21" s="25" t="s">
        <v>29</v>
      </c>
    </row>
    <row r="22" spans="1:6" x14ac:dyDescent="0.4">
      <c r="A22" s="55"/>
      <c r="B22" s="23" t="s">
        <v>30</v>
      </c>
      <c r="C22" s="24">
        <f>AVERAGE(C16:C21)</f>
        <v>27.833333333333332</v>
      </c>
      <c r="D22" s="24">
        <f>AVERAGE(D16:D21)</f>
        <v>47.988505747126432</v>
      </c>
      <c r="E22" s="24">
        <f>AVERAGE(E16:E21)</f>
        <v>885.27216276919023</v>
      </c>
      <c r="F22" s="25"/>
    </row>
    <row r="23" spans="1:6" x14ac:dyDescent="0.4">
      <c r="A23" s="51" t="s">
        <v>20</v>
      </c>
      <c r="B23" s="23" t="s">
        <v>21</v>
      </c>
      <c r="C23" s="24">
        <v>18</v>
      </c>
      <c r="D23" s="24">
        <f>C23/33 * 100</f>
        <v>54.54545454545454</v>
      </c>
      <c r="E23" s="24">
        <f>(D23-$D$22)^2</f>
        <v>42.993577543896414</v>
      </c>
      <c r="F23" s="25" t="s">
        <v>29</v>
      </c>
    </row>
    <row r="24" spans="1:6" x14ac:dyDescent="0.4">
      <c r="A24" s="52"/>
      <c r="B24" s="26" t="s">
        <v>31</v>
      </c>
      <c r="C24" s="27">
        <v>5</v>
      </c>
      <c r="D24" s="24">
        <f>C24/33 * 100</f>
        <v>15.151515151515152</v>
      </c>
      <c r="E24" s="24">
        <f t="shared" ref="E24" si="7">(D24-$D$22)^2</f>
        <v>1078.2679513762639</v>
      </c>
      <c r="F24" s="28"/>
    </row>
    <row r="25" spans="1:6" ht="14.4" thickBot="1" x14ac:dyDescent="0.45">
      <c r="A25" s="53"/>
      <c r="B25" s="29" t="s">
        <v>32</v>
      </c>
      <c r="C25" s="30">
        <f>AVERAGE(C23:C24)</f>
        <v>11.5</v>
      </c>
      <c r="D25" s="30">
        <f>AVERAGE(D23:D24)</f>
        <v>34.848484848484844</v>
      </c>
      <c r="E25" s="30">
        <f>AVERAGE(E23:E24)</f>
        <v>560.63076446008017</v>
      </c>
      <c r="F25" s="31" t="s">
        <v>29</v>
      </c>
    </row>
    <row r="26" spans="1:6" ht="14.4" thickTop="1" x14ac:dyDescent="0.4"/>
  </sheetData>
  <mergeCells count="4">
    <mergeCell ref="A9:A11"/>
    <mergeCell ref="A2:A8"/>
    <mergeCell ref="A16:A22"/>
    <mergeCell ref="A23:A2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총태도평가1</vt:lpstr>
      <vt:lpstr>1차평가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김태근</dc:creator>
  <cp:lastModifiedBy>김태근</cp:lastModifiedBy>
  <dcterms:created xsi:type="dcterms:W3CDTF">2015-10-25T14:50:19Z</dcterms:created>
  <dcterms:modified xsi:type="dcterms:W3CDTF">2016-01-24T16:30:22Z</dcterms:modified>
</cp:coreProperties>
</file>