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B498766-AE8E-41DF-BD12-ACDB0932AADF}" xr6:coauthVersionLast="47" xr6:coauthVersionMax="47" xr10:uidLastSave="{00000000-0000-0000-0000-000000000000}"/>
  <bookViews>
    <workbookView xWindow="-110" yWindow="-110" windowWidth="19420" windowHeight="10300" firstSheet="1" activeTab="5" xr2:uid="{F805AF93-F9A5-43E3-B0D5-69FB9CD8A1B9}"/>
  </bookViews>
  <sheets>
    <sheet name="Simple" sheetId="1" r:id="rId1"/>
    <sheet name="Compuesto" sheetId="2" r:id="rId2"/>
    <sheet name="simpson1-3" sheetId="3" r:id="rId3"/>
    <sheet name="simpson3-8" sheetId="4" r:id="rId4"/>
    <sheet name="trapecio1.3" sheetId="5" r:id="rId5"/>
    <sheet name="ROMBERG" sheetId="6" r:id="rId6"/>
    <sheet name="Hoja1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C24" i="6"/>
  <c r="C23" i="6"/>
  <c r="D22" i="6" s="1"/>
  <c r="C22" i="6"/>
  <c r="S18" i="6"/>
  <c r="Q10" i="6"/>
  <c r="R7" i="6"/>
  <c r="S7" i="6" s="1"/>
  <c r="M14" i="6"/>
  <c r="K10" i="6"/>
  <c r="L7" i="6"/>
  <c r="M7" i="6" s="1"/>
  <c r="G12" i="6"/>
  <c r="E10" i="6"/>
  <c r="F7" i="6"/>
  <c r="G7" i="6" s="1"/>
  <c r="H19" i="5"/>
  <c r="C13" i="5"/>
  <c r="I6" i="5"/>
  <c r="I7" i="5" s="1"/>
  <c r="G12" i="4"/>
  <c r="I7" i="4"/>
  <c r="I8" i="4" s="1"/>
  <c r="I6" i="4"/>
  <c r="J6" i="4" s="1"/>
  <c r="C13" i="4"/>
  <c r="H15" i="3"/>
  <c r="C13" i="3"/>
  <c r="I6" i="3"/>
  <c r="H19" i="2"/>
  <c r="C13" i="2"/>
  <c r="I6" i="2"/>
  <c r="I7" i="2" s="1"/>
  <c r="D23" i="6" l="1"/>
  <c r="E22" i="6" s="1"/>
  <c r="R8" i="6"/>
  <c r="R9" i="6" s="1"/>
  <c r="R10" i="6" s="1"/>
  <c r="S9" i="6"/>
  <c r="S8" i="6"/>
  <c r="L8" i="6"/>
  <c r="F8" i="6"/>
  <c r="J6" i="5"/>
  <c r="I8" i="5"/>
  <c r="J7" i="5"/>
  <c r="J8" i="4"/>
  <c r="I9" i="4"/>
  <c r="J9" i="4" s="1"/>
  <c r="J7" i="4"/>
  <c r="I7" i="3"/>
  <c r="I8" i="3" s="1"/>
  <c r="J6" i="3"/>
  <c r="I8" i="2"/>
  <c r="J7" i="2"/>
  <c r="J6" i="2"/>
  <c r="C14" i="1"/>
  <c r="C15" i="1"/>
  <c r="R11" i="6" l="1"/>
  <c r="S10" i="6"/>
  <c r="L9" i="6"/>
  <c r="M8" i="6"/>
  <c r="G8" i="6"/>
  <c r="F9" i="6"/>
  <c r="G9" i="6" s="1"/>
  <c r="J8" i="5"/>
  <c r="I9" i="5"/>
  <c r="J7" i="3"/>
  <c r="I9" i="3"/>
  <c r="J8" i="3"/>
  <c r="I9" i="2"/>
  <c r="J8" i="2"/>
  <c r="S11" i="6" l="1"/>
  <c r="R12" i="6"/>
  <c r="L10" i="6"/>
  <c r="M9" i="6"/>
  <c r="I10" i="5"/>
  <c r="J9" i="5"/>
  <c r="I10" i="3"/>
  <c r="J10" i="3" s="1"/>
  <c r="J9" i="3"/>
  <c r="J9" i="2"/>
  <c r="I10" i="2"/>
  <c r="S12" i="6" l="1"/>
  <c r="R13" i="6"/>
  <c r="L11" i="6"/>
  <c r="M11" i="6" s="1"/>
  <c r="M10" i="6"/>
  <c r="I11" i="5"/>
  <c r="J10" i="5"/>
  <c r="I11" i="2"/>
  <c r="J10" i="2"/>
  <c r="R14" i="6" l="1"/>
  <c r="S13" i="6"/>
  <c r="J11" i="5"/>
  <c r="I12" i="5"/>
  <c r="I12" i="2"/>
  <c r="J11" i="2"/>
  <c r="R15" i="6" l="1"/>
  <c r="S15" i="6" s="1"/>
  <c r="S14" i="6"/>
  <c r="J12" i="5"/>
  <c r="I13" i="5"/>
  <c r="I13" i="2"/>
  <c r="J12" i="2"/>
  <c r="J13" i="5" l="1"/>
  <c r="I14" i="5"/>
  <c r="J14" i="5" s="1"/>
  <c r="I14" i="2"/>
  <c r="J14" i="2" s="1"/>
  <c r="J13" i="2"/>
</calcChain>
</file>

<file path=xl/sharedStrings.xml><?xml version="1.0" encoding="utf-8"?>
<sst xmlns="http://schemas.openxmlformats.org/spreadsheetml/2006/main" count="155" uniqueCount="44">
  <si>
    <t>a=</t>
  </si>
  <si>
    <t>b=</t>
  </si>
  <si>
    <t>n=</t>
  </si>
  <si>
    <t>f(a)=</t>
  </si>
  <si>
    <t>f(b)=</t>
  </si>
  <si>
    <t>Nombre</t>
  </si>
  <si>
    <t>Axel Alberto Mireles Martínez</t>
  </si>
  <si>
    <t>Matrícula</t>
  </si>
  <si>
    <t>Método</t>
  </si>
  <si>
    <t>Fecha</t>
  </si>
  <si>
    <t>Profesor</t>
  </si>
  <si>
    <t>Sergio Castillo</t>
  </si>
  <si>
    <t>Materia</t>
  </si>
  <si>
    <t>Métodos Númericos</t>
  </si>
  <si>
    <t>MÉTODO TRAPECIO SIMPLE</t>
  </si>
  <si>
    <t>x</t>
  </si>
  <si>
    <t>f(x)</t>
  </si>
  <si>
    <t>x0=</t>
  </si>
  <si>
    <t>x1=</t>
  </si>
  <si>
    <t>x2=</t>
  </si>
  <si>
    <t>x3=</t>
  </si>
  <si>
    <t>x4=</t>
  </si>
  <si>
    <t>x5=</t>
  </si>
  <si>
    <t>x6=</t>
  </si>
  <si>
    <t>x7=</t>
  </si>
  <si>
    <t>x8=</t>
  </si>
  <si>
    <t>h=</t>
  </si>
  <si>
    <t>Romberg</t>
  </si>
  <si>
    <t>RESPUESTA</t>
  </si>
  <si>
    <t>MÉTODO TRAPECIO COMPUESTO</t>
  </si>
  <si>
    <t>MÉTODO SIMPSON  1/3</t>
  </si>
  <si>
    <t>RESULTADO</t>
  </si>
  <si>
    <t>MÉTODO SIMPSON  3/8</t>
  </si>
  <si>
    <t>MÉTODO TRAPECIO  1/3</t>
  </si>
  <si>
    <t>xn</t>
  </si>
  <si>
    <t>f(xn)</t>
  </si>
  <si>
    <t>CICLO 1</t>
  </si>
  <si>
    <t>ko</t>
  </si>
  <si>
    <t>k1</t>
  </si>
  <si>
    <t>k2</t>
  </si>
  <si>
    <t>n=2</t>
  </si>
  <si>
    <t>n=4</t>
  </si>
  <si>
    <t>n=8</t>
  </si>
  <si>
    <t>MÉTODO ROMBERG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</si>
</sst>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60">
    <xf numFmtId="0" fontId="0" fillId="0" borderId="0" xfId="0"/>
    <xf numFmtId="0" fontId="1" fillId="2" borderId="1" xfId="1"/>
    <xf numFmtId="0" fontId="2" fillId="0" borderId="3" xfId="2" applyBorder="1"/>
    <xf numFmtId="0" fontId="2" fillId="0" borderId="2" xfId="2"/>
    <xf numFmtId="0" fontId="2" fillId="0" borderId="4" xfId="2" applyBorder="1"/>
    <xf numFmtId="14" fontId="2" fillId="0" borderId="3" xfId="2" applyNumberFormat="1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3" fillId="0" borderId="0" xfId="0" applyFont="1"/>
    <xf numFmtId="0" fontId="0" fillId="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2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22" xfId="0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0" borderId="0" xfId="0" applyFont="1"/>
    <xf numFmtId="0" fontId="2" fillId="5" borderId="14" xfId="0" applyFont="1" applyFill="1" applyBorder="1"/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0" fillId="5" borderId="14" xfId="0" applyFill="1" applyBorder="1"/>
    <xf numFmtId="164" fontId="0" fillId="0" borderId="13" xfId="0" applyNumberForma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7" fillId="5" borderId="14" xfId="0" applyFont="1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22" xfId="0" applyFill="1" applyBorder="1"/>
    <xf numFmtId="0" fontId="0" fillId="4" borderId="23" xfId="0" applyFill="1" applyBorder="1"/>
    <xf numFmtId="0" fontId="0" fillId="5" borderId="9" xfId="0" applyFill="1" applyBorder="1"/>
    <xf numFmtId="0" fontId="7" fillId="4" borderId="11" xfId="0" applyFont="1" applyFill="1" applyBorder="1"/>
    <xf numFmtId="0" fontId="8" fillId="5" borderId="14" xfId="0" applyFont="1" applyFill="1" applyBorder="1"/>
    <xf numFmtId="0" fontId="0" fillId="4" borderId="14" xfId="0" applyFill="1" applyBorder="1"/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26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</cellXfs>
  <cellStyles count="3">
    <cellStyle name="Celda de comprobación" xfId="1" builtinId="2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4DFF-8FBF-4689-96AB-334419DAB773}">
  <dimension ref="A1:F15"/>
  <sheetViews>
    <sheetView workbookViewId="0">
      <selection sqref="A1:D6"/>
    </sheetView>
  </sheetViews>
  <sheetFormatPr baseColWidth="10" defaultRowHeight="14.5" x14ac:dyDescent="0.35"/>
  <sheetData>
    <row r="1" spans="1:6" ht="15.5" thickTop="1" thickBot="1" x14ac:dyDescent="0.4">
      <c r="A1" s="1" t="s">
        <v>5</v>
      </c>
      <c r="B1" s="2" t="s">
        <v>6</v>
      </c>
      <c r="C1" s="3"/>
      <c r="D1" s="4"/>
    </row>
    <row r="2" spans="1:6" ht="15.5" thickTop="1" thickBot="1" x14ac:dyDescent="0.4">
      <c r="A2" s="1" t="s">
        <v>7</v>
      </c>
      <c r="B2" s="2">
        <v>739047</v>
      </c>
      <c r="C2" s="3"/>
      <c r="D2" s="4"/>
    </row>
    <row r="3" spans="1:6" ht="24.5" thickTop="1" thickBot="1" x14ac:dyDescent="0.6">
      <c r="A3" s="1" t="s">
        <v>8</v>
      </c>
      <c r="B3" s="2" t="s">
        <v>27</v>
      </c>
      <c r="C3" s="3"/>
      <c r="D3" s="4"/>
      <c r="F3" s="9" t="s">
        <v>14</v>
      </c>
    </row>
    <row r="4" spans="1:6" ht="15.5" thickTop="1" thickBot="1" x14ac:dyDescent="0.4">
      <c r="A4" s="1" t="s">
        <v>9</v>
      </c>
      <c r="B4" s="5">
        <v>45866</v>
      </c>
      <c r="C4" s="3"/>
      <c r="D4" s="4"/>
    </row>
    <row r="5" spans="1:6" ht="15.5" thickTop="1" thickBot="1" x14ac:dyDescent="0.4">
      <c r="A5" s="1" t="s">
        <v>10</v>
      </c>
      <c r="B5" s="2" t="s">
        <v>11</v>
      </c>
      <c r="C5" s="3"/>
      <c r="D5" s="4"/>
    </row>
    <row r="6" spans="1:6" ht="15.5" thickTop="1" thickBot="1" x14ac:dyDescent="0.4">
      <c r="A6" s="1" t="s">
        <v>12</v>
      </c>
      <c r="B6" s="6" t="s">
        <v>13</v>
      </c>
      <c r="C6" s="7"/>
      <c r="D6" s="8"/>
    </row>
    <row r="7" spans="1:6" ht="15" thickTop="1" x14ac:dyDescent="0.35"/>
    <row r="9" spans="1:6" ht="15" thickBot="1" x14ac:dyDescent="0.4"/>
    <row r="10" spans="1:6" x14ac:dyDescent="0.35">
      <c r="B10" s="10" t="s">
        <v>0</v>
      </c>
      <c r="C10" s="11">
        <v>1</v>
      </c>
    </row>
    <row r="11" spans="1:6" x14ac:dyDescent="0.35">
      <c r="B11" s="12" t="s">
        <v>1</v>
      </c>
      <c r="C11" s="13">
        <v>3</v>
      </c>
    </row>
    <row r="12" spans="1:6" ht="15" thickBot="1" x14ac:dyDescent="0.4">
      <c r="B12" s="14" t="s">
        <v>2</v>
      </c>
      <c r="C12" s="15">
        <v>1</v>
      </c>
    </row>
    <row r="13" spans="1:6" ht="15" thickBot="1" x14ac:dyDescent="0.4"/>
    <row r="14" spans="1:6" x14ac:dyDescent="0.35">
      <c r="B14" s="10" t="s">
        <v>3</v>
      </c>
      <c r="C14" s="11">
        <f>C10/((1^4)+1)</f>
        <v>0.5</v>
      </c>
    </row>
    <row r="15" spans="1:6" ht="15" thickBot="1" x14ac:dyDescent="0.4">
      <c r="B15" s="14" t="s">
        <v>4</v>
      </c>
      <c r="C15" s="15">
        <f>3/((3^4)+1)</f>
        <v>3.6585365853658534E-2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907F-88FD-4C0C-895F-E9C84C9B77AC}">
  <dimension ref="A1:J19"/>
  <sheetViews>
    <sheetView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5" t="s">
        <v>29</v>
      </c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1.25</v>
      </c>
      <c r="J7" s="16">
        <f t="shared" ref="J7:J14" si="0">I7/((I7^4)+1)</f>
        <v>0.36322360953461974</v>
      </c>
    </row>
    <row r="8" spans="1:10" x14ac:dyDescent="0.35">
      <c r="H8" s="20" t="s">
        <v>19</v>
      </c>
      <c r="I8" s="21">
        <f>I7+C$13</f>
        <v>1.5</v>
      </c>
      <c r="J8" s="16">
        <f t="shared" si="0"/>
        <v>0.24742268041237114</v>
      </c>
    </row>
    <row r="9" spans="1:10" ht="15" thickBot="1" x14ac:dyDescent="0.4">
      <c r="H9" s="20" t="s">
        <v>20</v>
      </c>
      <c r="I9" s="21">
        <f t="shared" ref="I9:I14" si="1">I8+C$13</f>
        <v>1.75</v>
      </c>
      <c r="J9" s="16">
        <f t="shared" si="0"/>
        <v>0.16861121565675574</v>
      </c>
    </row>
    <row r="10" spans="1:10" x14ac:dyDescent="0.35">
      <c r="B10" s="26" t="s">
        <v>0</v>
      </c>
      <c r="C10" s="27">
        <v>1</v>
      </c>
      <c r="H10" s="20" t="s">
        <v>21</v>
      </c>
      <c r="I10" s="21">
        <f t="shared" si="1"/>
        <v>2</v>
      </c>
      <c r="J10" s="16">
        <f t="shared" si="0"/>
        <v>0.11764705882352941</v>
      </c>
    </row>
    <row r="11" spans="1:10" x14ac:dyDescent="0.35">
      <c r="B11" s="28" t="s">
        <v>1</v>
      </c>
      <c r="C11" s="29">
        <v>3</v>
      </c>
      <c r="H11" s="20" t="s">
        <v>22</v>
      </c>
      <c r="I11" s="21">
        <f t="shared" si="1"/>
        <v>2.25</v>
      </c>
      <c r="J11" s="16">
        <f t="shared" si="0"/>
        <v>8.4494645738594693E-2</v>
      </c>
    </row>
    <row r="12" spans="1:10" x14ac:dyDescent="0.35">
      <c r="B12" s="28" t="s">
        <v>2</v>
      </c>
      <c r="C12" s="29">
        <v>8</v>
      </c>
      <c r="H12" s="20" t="s">
        <v>23</v>
      </c>
      <c r="I12" s="21">
        <f t="shared" si="1"/>
        <v>2.5</v>
      </c>
      <c r="J12" s="16">
        <f t="shared" si="0"/>
        <v>6.2402496099843996E-2</v>
      </c>
    </row>
    <row r="13" spans="1:10" ht="15" thickBot="1" x14ac:dyDescent="0.4">
      <c r="B13" s="30" t="s">
        <v>26</v>
      </c>
      <c r="C13" s="31">
        <f>(C11-C10)/C12</f>
        <v>0.25</v>
      </c>
      <c r="H13" s="20" t="s">
        <v>24</v>
      </c>
      <c r="I13" s="21">
        <f t="shared" si="1"/>
        <v>2.75</v>
      </c>
      <c r="J13" s="16">
        <f t="shared" si="0"/>
        <v>4.7257837148419142E-2</v>
      </c>
    </row>
    <row r="14" spans="1:10" ht="15" thickBot="1" x14ac:dyDescent="0.4">
      <c r="H14" s="32" t="s">
        <v>25</v>
      </c>
      <c r="I14" s="22">
        <f t="shared" si="1"/>
        <v>3</v>
      </c>
      <c r="J14" s="17">
        <f t="shared" si="0"/>
        <v>3.6585365853658534E-2</v>
      </c>
    </row>
    <row r="18" spans="7:9" ht="15" thickBot="1" x14ac:dyDescent="0.4"/>
    <row r="19" spans="7:9" ht="16.5" thickBot="1" x14ac:dyDescent="0.45">
      <c r="G19" s="34" t="s">
        <v>28</v>
      </c>
      <c r="H19" s="54">
        <f>(C13/2)*(J6+2*(J7)+2*(J8)+2*(J9)+2*(J10)+2*(J11)+2*(J12)+2*(J13)+J14)</f>
        <v>0.3398380565852408</v>
      </c>
      <c r="I19" s="55"/>
    </row>
  </sheetData>
  <mergeCells count="1"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321C-A8F8-4D1E-B2DE-9DA8742B251F}">
  <dimension ref="A1:J19"/>
  <sheetViews>
    <sheetView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30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1.5</v>
      </c>
      <c r="J7" s="16">
        <f>I7/((I7^4)+1)</f>
        <v>0.24742268041237114</v>
      </c>
    </row>
    <row r="8" spans="1:10" x14ac:dyDescent="0.35">
      <c r="H8" s="20" t="s">
        <v>19</v>
      </c>
      <c r="I8" s="21">
        <f>I7+C$13</f>
        <v>2</v>
      </c>
      <c r="J8" s="16">
        <f t="shared" ref="J8:J10" si="0">I8/((I8^4)+1)</f>
        <v>0.11764705882352941</v>
      </c>
    </row>
    <row r="9" spans="1:10" ht="15" thickBot="1" x14ac:dyDescent="0.4">
      <c r="H9" s="20" t="s">
        <v>20</v>
      </c>
      <c r="I9" s="21">
        <f t="shared" ref="I9:I10" si="1">I8+C$13</f>
        <v>2.5</v>
      </c>
      <c r="J9" s="16">
        <f t="shared" si="0"/>
        <v>6.2402496099843996E-2</v>
      </c>
    </row>
    <row r="10" spans="1:10" ht="15" thickBot="1" x14ac:dyDescent="0.4">
      <c r="B10" s="26" t="s">
        <v>0</v>
      </c>
      <c r="C10" s="27">
        <v>1</v>
      </c>
      <c r="H10" s="32" t="s">
        <v>21</v>
      </c>
      <c r="I10" s="22">
        <f t="shared" si="1"/>
        <v>3</v>
      </c>
      <c r="J10" s="17">
        <f t="shared" si="0"/>
        <v>3.6585365853658534E-2</v>
      </c>
    </row>
    <row r="11" spans="1:10" x14ac:dyDescent="0.35">
      <c r="B11" s="28" t="s">
        <v>1</v>
      </c>
      <c r="C11" s="29">
        <v>3</v>
      </c>
    </row>
    <row r="12" spans="1:10" x14ac:dyDescent="0.35">
      <c r="B12" s="28" t="s">
        <v>2</v>
      </c>
      <c r="C12" s="29">
        <v>4</v>
      </c>
    </row>
    <row r="13" spans="1:10" ht="15" thickBot="1" x14ac:dyDescent="0.4">
      <c r="B13" s="30" t="s">
        <v>26</v>
      </c>
      <c r="C13" s="31">
        <f>(C11-C10)/C12</f>
        <v>0.5</v>
      </c>
    </row>
    <row r="14" spans="1:10" ht="15" thickBot="1" x14ac:dyDescent="0.4"/>
    <row r="15" spans="1:10" ht="16.5" thickBot="1" x14ac:dyDescent="0.45">
      <c r="G15" s="34" t="s">
        <v>31</v>
      </c>
      <c r="H15" s="57">
        <f>(C13/3)*(J6+4*(J7)+2*(J8)+4*(J9)+J10)</f>
        <v>0.33519669825826293</v>
      </c>
      <c r="I15" s="55"/>
    </row>
    <row r="19" spans="8:9" ht="18.5" x14ac:dyDescent="0.45">
      <c r="H19" s="56"/>
      <c r="I19" s="56"/>
    </row>
  </sheetData>
  <mergeCells count="2">
    <mergeCell ref="H19:I19"/>
    <mergeCell ref="H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9240-0F37-473E-AD73-C680E7809B4B}">
  <dimension ref="A1:J14"/>
  <sheetViews>
    <sheetView workbookViewId="0">
      <selection activeCell="H2" sqref="H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32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3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18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18" t="s">
        <v>18</v>
      </c>
      <c r="I7" s="21">
        <f>I6+C$13</f>
        <v>1.6666666666666665</v>
      </c>
      <c r="J7" s="16">
        <f>I7/((I7^4)+1)</f>
        <v>0.19121813031161475</v>
      </c>
    </row>
    <row r="8" spans="1:10" x14ac:dyDescent="0.35">
      <c r="H8" s="18" t="s">
        <v>19</v>
      </c>
      <c r="I8" s="21">
        <f>I7+C$13</f>
        <v>2.333333333333333</v>
      </c>
      <c r="J8" s="16">
        <f t="shared" ref="J8:J9" si="0">I8/((I8^4)+1)</f>
        <v>7.6148267526188598E-2</v>
      </c>
    </row>
    <row r="9" spans="1:10" ht="15" thickBot="1" x14ac:dyDescent="0.4">
      <c r="H9" s="19" t="s">
        <v>20</v>
      </c>
      <c r="I9" s="22">
        <f t="shared" ref="I9" si="1">I8+C$13</f>
        <v>2.9999999999999996</v>
      </c>
      <c r="J9" s="17">
        <f t="shared" si="0"/>
        <v>3.6585365853658555E-2</v>
      </c>
    </row>
    <row r="10" spans="1:10" x14ac:dyDescent="0.35">
      <c r="B10" s="24" t="s">
        <v>0</v>
      </c>
      <c r="C10" s="27">
        <v>1</v>
      </c>
    </row>
    <row r="11" spans="1:10" ht="15" thickBot="1" x14ac:dyDescent="0.4">
      <c r="B11" s="40" t="s">
        <v>1</v>
      </c>
      <c r="C11" s="29">
        <v>3</v>
      </c>
    </row>
    <row r="12" spans="1:10" ht="15" thickBot="1" x14ac:dyDescent="0.4">
      <c r="B12" s="40" t="s">
        <v>2</v>
      </c>
      <c r="C12" s="29">
        <v>3</v>
      </c>
      <c r="F12" s="38" t="s">
        <v>31</v>
      </c>
      <c r="G12" s="58">
        <f>(3*(C13)/8)*(J6+3*(J7)+3*(J8)+J9)</f>
        <v>0.33467113984176722</v>
      </c>
      <c r="H12" s="59"/>
    </row>
    <row r="13" spans="1:10" ht="15" thickBot="1" x14ac:dyDescent="0.4">
      <c r="B13" s="41" t="s">
        <v>26</v>
      </c>
      <c r="C13" s="39">
        <f>(C11-C10)/C12</f>
        <v>0.66666666666666663</v>
      </c>
    </row>
    <row r="14" spans="1:10" ht="18.5" x14ac:dyDescent="0.45">
      <c r="H14" s="56"/>
      <c r="I14" s="56"/>
    </row>
  </sheetData>
  <mergeCells count="2">
    <mergeCell ref="H14:I14"/>
    <mergeCell ref="G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828-4293-4562-914C-02975B6AA8D5}">
  <dimension ref="A1:J19"/>
  <sheetViews>
    <sheetView topLeftCell="A5"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33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1.25</v>
      </c>
      <c r="J7" s="16">
        <f>I7/((I7^4)+1)</f>
        <v>0.36322360953461974</v>
      </c>
    </row>
    <row r="8" spans="1:10" x14ac:dyDescent="0.35">
      <c r="H8" s="20" t="s">
        <v>19</v>
      </c>
      <c r="I8" s="21">
        <f>I7+C$13</f>
        <v>1.5</v>
      </c>
      <c r="J8" s="16">
        <f t="shared" ref="J8:J14" si="0">I8/((I8^4)+1)</f>
        <v>0.24742268041237114</v>
      </c>
    </row>
    <row r="9" spans="1:10" ht="15" thickBot="1" x14ac:dyDescent="0.4">
      <c r="H9" s="20" t="s">
        <v>20</v>
      </c>
      <c r="I9" s="21">
        <f t="shared" ref="I9:I14" si="1">I8+C$13</f>
        <v>1.75</v>
      </c>
      <c r="J9" s="16">
        <f t="shared" si="0"/>
        <v>0.16861121565675574</v>
      </c>
    </row>
    <row r="10" spans="1:10" x14ac:dyDescent="0.35">
      <c r="B10" s="26" t="s">
        <v>0</v>
      </c>
      <c r="C10" s="27">
        <v>1</v>
      </c>
      <c r="H10" s="20" t="s">
        <v>21</v>
      </c>
      <c r="I10" s="21">
        <f t="shared" si="1"/>
        <v>2</v>
      </c>
      <c r="J10" s="16">
        <f t="shared" si="0"/>
        <v>0.11764705882352941</v>
      </c>
    </row>
    <row r="11" spans="1:10" x14ac:dyDescent="0.35">
      <c r="B11" s="28" t="s">
        <v>1</v>
      </c>
      <c r="C11" s="29">
        <v>3</v>
      </c>
      <c r="H11" s="20" t="s">
        <v>21</v>
      </c>
      <c r="I11" s="21">
        <f t="shared" si="1"/>
        <v>2.25</v>
      </c>
      <c r="J11" s="16">
        <f t="shared" si="0"/>
        <v>8.4494645738594693E-2</v>
      </c>
    </row>
    <row r="12" spans="1:10" x14ac:dyDescent="0.35">
      <c r="B12" s="28" t="s">
        <v>2</v>
      </c>
      <c r="C12" s="29">
        <v>8</v>
      </c>
      <c r="H12" s="20" t="s">
        <v>21</v>
      </c>
      <c r="I12" s="21">
        <f t="shared" si="1"/>
        <v>2.5</v>
      </c>
      <c r="J12" s="16">
        <f t="shared" si="0"/>
        <v>6.2402496099843996E-2</v>
      </c>
    </row>
    <row r="13" spans="1:10" ht="15" thickBot="1" x14ac:dyDescent="0.4">
      <c r="B13" s="30" t="s">
        <v>26</v>
      </c>
      <c r="C13" s="31">
        <f>(C11-C10)/C12</f>
        <v>0.25</v>
      </c>
      <c r="H13" s="20" t="s">
        <v>21</v>
      </c>
      <c r="I13" s="21">
        <f t="shared" si="1"/>
        <v>2.75</v>
      </c>
      <c r="J13" s="16">
        <f t="shared" si="0"/>
        <v>4.7257837148419142E-2</v>
      </c>
    </row>
    <row r="14" spans="1:10" ht="15" thickBot="1" x14ac:dyDescent="0.4">
      <c r="H14" s="32" t="s">
        <v>21</v>
      </c>
      <c r="I14" s="22">
        <f t="shared" si="1"/>
        <v>3</v>
      </c>
      <c r="J14" s="17">
        <f t="shared" si="0"/>
        <v>3.6585365853658534E-2</v>
      </c>
    </row>
    <row r="18" spans="7:9" ht="15" thickBot="1" x14ac:dyDescent="0.4"/>
    <row r="19" spans="7:9" ht="15" thickBot="1" x14ac:dyDescent="0.4">
      <c r="G19" s="34" t="s">
        <v>31</v>
      </c>
      <c r="H19" s="58">
        <f>(C13/3)*(J6+4*(J7)+2*(J8)+4*(J9)+2*(J10)+4*(J11)+2*(J12)+4*(J13)+J14)</f>
        <v>0.33715658906989204</v>
      </c>
      <c r="I19" s="59"/>
    </row>
  </sheetData>
  <mergeCells count="1"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0810-0C63-41E2-A385-E42AC700BBB5}">
  <dimension ref="A1:S29"/>
  <sheetViews>
    <sheetView tabSelected="1" workbookViewId="0">
      <selection activeCell="B11" sqref="B11"/>
    </sheetView>
  </sheetViews>
  <sheetFormatPr baseColWidth="10" defaultRowHeight="14.5" x14ac:dyDescent="0.35"/>
  <sheetData>
    <row r="1" spans="1:19" ht="19.5" thickTop="1" thickBot="1" x14ac:dyDescent="0.5">
      <c r="A1" s="1" t="s">
        <v>7</v>
      </c>
      <c r="B1" s="2">
        <v>739047</v>
      </c>
      <c r="C1" s="3"/>
      <c r="D1" s="4"/>
      <c r="G1" s="36" t="s">
        <v>43</v>
      </c>
      <c r="H1" s="37"/>
    </row>
    <row r="2" spans="1:19" ht="15.5" thickTop="1" thickBot="1" x14ac:dyDescent="0.4">
      <c r="A2" s="1" t="s">
        <v>8</v>
      </c>
      <c r="B2" s="2" t="s">
        <v>27</v>
      </c>
      <c r="C2" s="3"/>
      <c r="D2" s="4"/>
    </row>
    <row r="3" spans="1:19" ht="15.5" thickTop="1" thickBot="1" x14ac:dyDescent="0.4">
      <c r="A3" s="1" t="s">
        <v>9</v>
      </c>
      <c r="B3" s="5">
        <v>45866</v>
      </c>
      <c r="C3" s="3"/>
      <c r="D3" s="4"/>
    </row>
    <row r="4" spans="1:19" ht="15.5" thickTop="1" thickBot="1" x14ac:dyDescent="0.4">
      <c r="A4" s="1" t="s">
        <v>10</v>
      </c>
      <c r="B4" s="2" t="s">
        <v>11</v>
      </c>
      <c r="C4" s="3"/>
      <c r="D4" s="4"/>
      <c r="F4" s="33" t="s">
        <v>36</v>
      </c>
      <c r="K4" s="33" t="s">
        <v>36</v>
      </c>
      <c r="R4" s="33" t="s">
        <v>36</v>
      </c>
    </row>
    <row r="5" spans="1:19" ht="15.5" thickTop="1" thickBot="1" x14ac:dyDescent="0.4">
      <c r="A5" s="1" t="s">
        <v>12</v>
      </c>
      <c r="B5" s="6" t="s">
        <v>13</v>
      </c>
      <c r="C5" s="7"/>
      <c r="D5" s="8"/>
    </row>
    <row r="6" spans="1:19" ht="15.5" thickTop="1" thickBot="1" x14ac:dyDescent="0.4">
      <c r="F6" s="43" t="s">
        <v>34</v>
      </c>
      <c r="G6" s="44" t="s">
        <v>35</v>
      </c>
      <c r="L6" s="24" t="s">
        <v>34</v>
      </c>
      <c r="M6" s="25" t="s">
        <v>35</v>
      </c>
      <c r="R6" s="24" t="s">
        <v>34</v>
      </c>
      <c r="S6" s="25" t="s">
        <v>35</v>
      </c>
    </row>
    <row r="7" spans="1:19" x14ac:dyDescent="0.35">
      <c r="D7" s="24" t="s">
        <v>2</v>
      </c>
      <c r="E7" s="27">
        <v>2</v>
      </c>
      <c r="F7" s="16">
        <f>E8</f>
        <v>1</v>
      </c>
      <c r="G7" s="16">
        <f>F7/((F7^4)+1)</f>
        <v>0.5</v>
      </c>
      <c r="J7" s="24" t="s">
        <v>2</v>
      </c>
      <c r="K7" s="27">
        <v>4</v>
      </c>
      <c r="L7" s="20">
        <f>K8</f>
        <v>1</v>
      </c>
      <c r="M7" s="16">
        <f>L7/((L7^4)+1)</f>
        <v>0.5</v>
      </c>
      <c r="P7" s="24" t="s">
        <v>2</v>
      </c>
      <c r="Q7" s="27">
        <v>8</v>
      </c>
      <c r="R7" s="20">
        <f>Q8</f>
        <v>1</v>
      </c>
      <c r="S7" s="16">
        <f>R7/((R7^4)+1)</f>
        <v>0.5</v>
      </c>
    </row>
    <row r="8" spans="1:19" x14ac:dyDescent="0.35">
      <c r="D8" s="40" t="s">
        <v>0</v>
      </c>
      <c r="E8" s="29">
        <v>1</v>
      </c>
      <c r="F8" s="16">
        <f>F7+E$10</f>
        <v>2</v>
      </c>
      <c r="G8" s="16">
        <f t="shared" ref="G8:G9" si="0">F8/((F8^4)+1)</f>
        <v>0.11764705882352941</v>
      </c>
      <c r="J8" s="40" t="s">
        <v>0</v>
      </c>
      <c r="K8" s="29">
        <v>1</v>
      </c>
      <c r="L8" s="20">
        <f>L7+K$10</f>
        <v>1.5</v>
      </c>
      <c r="M8" s="16">
        <f t="shared" ref="M8:M11" si="1">L8/((L8^4)+1)</f>
        <v>0.24742268041237114</v>
      </c>
      <c r="P8" s="40" t="s">
        <v>0</v>
      </c>
      <c r="Q8" s="29">
        <v>1</v>
      </c>
      <c r="R8" s="20">
        <f>R7+Q$10</f>
        <v>1.25</v>
      </c>
      <c r="S8" s="16">
        <f t="shared" ref="S8:S15" si="2">R8/((R8^4)+1)</f>
        <v>0.36322360953461974</v>
      </c>
    </row>
    <row r="9" spans="1:19" ht="15" thickBot="1" x14ac:dyDescent="0.4">
      <c r="D9" s="40" t="s">
        <v>1</v>
      </c>
      <c r="E9" s="29">
        <v>3</v>
      </c>
      <c r="F9" s="17">
        <f>F8+E$10</f>
        <v>3</v>
      </c>
      <c r="G9" s="17">
        <f t="shared" si="0"/>
        <v>3.6585365853658534E-2</v>
      </c>
      <c r="J9" s="40" t="s">
        <v>1</v>
      </c>
      <c r="K9" s="29">
        <v>3</v>
      </c>
      <c r="L9" s="20">
        <f>L8+K$10</f>
        <v>2</v>
      </c>
      <c r="M9" s="16">
        <f t="shared" si="1"/>
        <v>0.11764705882352941</v>
      </c>
      <c r="P9" s="40" t="s">
        <v>1</v>
      </c>
      <c r="Q9" s="29">
        <v>3</v>
      </c>
      <c r="R9" s="20">
        <f>R8+Q$10</f>
        <v>1.5</v>
      </c>
      <c r="S9" s="16">
        <f t="shared" si="2"/>
        <v>0.24742268041237114</v>
      </c>
    </row>
    <row r="10" spans="1:19" ht="15" thickBot="1" x14ac:dyDescent="0.4">
      <c r="D10" s="41" t="s">
        <v>26</v>
      </c>
      <c r="E10" s="42">
        <f>(E9-E8)/E7</f>
        <v>1</v>
      </c>
      <c r="J10" s="41" t="s">
        <v>26</v>
      </c>
      <c r="K10" s="42">
        <f>(K9-K8)/K7</f>
        <v>0.5</v>
      </c>
      <c r="L10" s="20">
        <f t="shared" ref="L10:L11" si="3">L9+K$10</f>
        <v>2.5</v>
      </c>
      <c r="M10" s="16">
        <f t="shared" si="1"/>
        <v>6.2402496099843996E-2</v>
      </c>
      <c r="P10" s="41" t="s">
        <v>26</v>
      </c>
      <c r="Q10" s="42">
        <f>(Q9-Q8)/Q7</f>
        <v>0.25</v>
      </c>
      <c r="R10" s="20">
        <f t="shared" ref="R10:R15" si="4">R9+Q$10</f>
        <v>1.75</v>
      </c>
      <c r="S10" s="16">
        <f t="shared" si="2"/>
        <v>0.16861121565675574</v>
      </c>
    </row>
    <row r="11" spans="1:19" ht="15" thickBot="1" x14ac:dyDescent="0.4">
      <c r="L11" s="32">
        <f t="shared" si="3"/>
        <v>3</v>
      </c>
      <c r="M11" s="17">
        <f t="shared" si="1"/>
        <v>3.6585365853658534E-2</v>
      </c>
      <c r="R11" s="20">
        <f t="shared" si="4"/>
        <v>2</v>
      </c>
      <c r="S11" s="16">
        <f t="shared" si="2"/>
        <v>0.11764705882352941</v>
      </c>
    </row>
    <row r="12" spans="1:19" ht="15" thickBot="1" x14ac:dyDescent="0.4">
      <c r="F12" s="37" t="s">
        <v>31</v>
      </c>
      <c r="G12" s="45">
        <f>(E10/2)*(G7+2*(G8)+G9)</f>
        <v>0.38593974175035872</v>
      </c>
      <c r="R12" s="20">
        <f t="shared" si="4"/>
        <v>2.25</v>
      </c>
      <c r="S12" s="16">
        <f t="shared" si="2"/>
        <v>8.4494645738594693E-2</v>
      </c>
    </row>
    <row r="13" spans="1:19" ht="15" thickBot="1" x14ac:dyDescent="0.4">
      <c r="R13" s="20">
        <f t="shared" si="4"/>
        <v>2.5</v>
      </c>
      <c r="S13" s="16">
        <f t="shared" si="2"/>
        <v>6.2402496099843996E-2</v>
      </c>
    </row>
    <row r="14" spans="1:19" ht="15" thickBot="1" x14ac:dyDescent="0.4">
      <c r="L14" s="37" t="s">
        <v>31</v>
      </c>
      <c r="M14" s="45">
        <f>(K10/2)*(M7+2*(M8)+2*(M9)+2*(M10)+M11)</f>
        <v>0.3478824591312869</v>
      </c>
      <c r="R14" s="20">
        <f t="shared" si="4"/>
        <v>2.75</v>
      </c>
      <c r="S14" s="16">
        <f t="shared" si="2"/>
        <v>4.7257837148419142E-2</v>
      </c>
    </row>
    <row r="15" spans="1:19" ht="15" thickBot="1" x14ac:dyDescent="0.4">
      <c r="R15" s="32">
        <f t="shared" si="4"/>
        <v>3</v>
      </c>
      <c r="S15" s="17">
        <f t="shared" si="2"/>
        <v>3.6585365853658534E-2</v>
      </c>
    </row>
    <row r="17" spans="2:19" ht="15" thickBot="1" x14ac:dyDescent="0.4"/>
    <row r="18" spans="2:19" ht="15" thickBot="1" x14ac:dyDescent="0.4">
      <c r="R18" s="37" t="s">
        <v>31</v>
      </c>
      <c r="S18" s="45">
        <f>(Q10/2)*(S7+2*(S8)+2*(S9)+2*(S10)+2*(S11)+2*(S12)+2*(S13)+2*(S14)+S15)</f>
        <v>0.3398380565852408</v>
      </c>
    </row>
    <row r="20" spans="2:19" ht="15" thickBot="1" x14ac:dyDescent="0.4"/>
    <row r="21" spans="2:19" x14ac:dyDescent="0.35">
      <c r="B21" s="23"/>
      <c r="C21" s="23" t="s">
        <v>37</v>
      </c>
      <c r="D21" s="23" t="s">
        <v>38</v>
      </c>
      <c r="E21" s="50" t="s">
        <v>39</v>
      </c>
    </row>
    <row r="22" spans="2:19" x14ac:dyDescent="0.35">
      <c r="B22" s="48" t="s">
        <v>40</v>
      </c>
      <c r="C22" s="48">
        <f>G12</f>
        <v>0.38593974175035872</v>
      </c>
      <c r="D22" s="48">
        <f>((4*C23)-C22)/(4-1)</f>
        <v>0.33519669825826298</v>
      </c>
      <c r="E22" s="51">
        <f>((16*D$23)-D$22)/(16-1)</f>
        <v>0.33728724845733399</v>
      </c>
    </row>
    <row r="23" spans="2:19" x14ac:dyDescent="0.35">
      <c r="B23" s="48" t="s">
        <v>41</v>
      </c>
      <c r="C23" s="48">
        <f>M14</f>
        <v>0.3478824591312869</v>
      </c>
      <c r="D23" s="48">
        <f>((4*C24)-C23)/(4-1)</f>
        <v>0.33715658906989204</v>
      </c>
      <c r="E23" s="46"/>
    </row>
    <row r="24" spans="2:19" ht="15" thickBot="1" x14ac:dyDescent="0.4">
      <c r="B24" s="49" t="s">
        <v>42</v>
      </c>
      <c r="C24" s="49">
        <f>S18</f>
        <v>0.3398380565852408</v>
      </c>
      <c r="D24" s="49"/>
      <c r="E24" s="47"/>
    </row>
    <row r="28" spans="2:19" ht="15" thickBot="1" x14ac:dyDescent="0.4"/>
    <row r="29" spans="2:19" ht="15" thickBot="1" x14ac:dyDescent="0.4">
      <c r="C29" s="53" t="s">
        <v>31</v>
      </c>
      <c r="D29" s="52">
        <f>E22</f>
        <v>0.33728724845733399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1CB-C422-4091-AEE4-5916137CEFF6}">
  <dimension ref="A1"/>
  <sheetViews>
    <sheetView workbookViewId="0">
      <selection sqref="A1:D5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Simple</vt:lpstr>
      <vt:lpstr>Compuesto</vt:lpstr>
      <vt:lpstr>simpson1-3</vt:lpstr>
      <vt:lpstr>simpson3-8</vt:lpstr>
      <vt:lpstr>trapecio1.3</vt:lpstr>
      <vt:lpstr>ROMBERG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muñoz</dc:creator>
  <cp:lastModifiedBy>alberto muñoz</cp:lastModifiedBy>
  <dcterms:created xsi:type="dcterms:W3CDTF">2025-07-29T05:10:26Z</dcterms:created>
  <dcterms:modified xsi:type="dcterms:W3CDTF">2025-08-01T05:10:22Z</dcterms:modified>
</cp:coreProperties>
</file>