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de\Bot-TH-Wsp\src\assets\excel\"/>
    </mc:Choice>
  </mc:AlternateContent>
  <xr:revisionPtr revIDLastSave="0" documentId="13_ncr:1_{A04B4AFB-1E1C-4A63-AAC2-CD47F25E5474}" xr6:coauthVersionLast="47" xr6:coauthVersionMax="47" xr10:uidLastSave="{00000000-0000-0000-0000-000000000000}"/>
  <bookViews>
    <workbookView xWindow="20370" yWindow="-4680" windowWidth="29040" windowHeight="15720" activeTab="2" xr2:uid="{72607D6B-F0C4-46B3-AF49-1851F2BE66AB}"/>
  </bookViews>
  <sheets>
    <sheet name="Stats" sheetId="20" r:id="rId1"/>
    <sheet name="Top 10" sheetId="21" r:id="rId2"/>
    <sheet name="Caza" sheetId="26" r:id="rId3"/>
    <sheet name="Ranking Evento" sheetId="22" r:id="rId4"/>
    <sheet name="Caza lvl 1" sheetId="18" r:id="rId5"/>
    <sheet name="Avisos" sheetId="31" r:id="rId6"/>
    <sheet name="Numeros" sheetId="37" r:id="rId7"/>
  </sheets>
  <definedNames>
    <definedName name="_xlnm._FilterDatabase" localSheetId="5" hidden="1">Avisos!$A$1:$O$1</definedName>
    <definedName name="_xlnm._FilterDatabase" localSheetId="2" hidden="1">Caza!$A$4:$M$85</definedName>
    <definedName name="_xlnm._FilterDatabase" localSheetId="3" hidden="1">'Ranking Evento'!$B$1:$H$100</definedName>
    <definedName name="_xlnm._FilterDatabase" localSheetId="1" hidden="1">'Top 10'!$B$1:$D$1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22" l="1"/>
  <c r="C29" i="22"/>
  <c r="C30" i="22"/>
  <c r="C60" i="22"/>
  <c r="C59" i="22"/>
  <c r="C77" i="22"/>
  <c r="C55" i="22"/>
  <c r="C53" i="22"/>
  <c r="C54" i="22"/>
  <c r="C15" i="22"/>
  <c r="C17" i="22"/>
  <c r="C3" i="22"/>
  <c r="C74" i="22"/>
  <c r="C21" i="22"/>
  <c r="C39" i="22"/>
  <c r="C18" i="22"/>
  <c r="C61" i="22"/>
  <c r="C11" i="22"/>
  <c r="C34" i="22"/>
  <c r="C35" i="22"/>
  <c r="C4" i="22"/>
  <c r="C68" i="22"/>
  <c r="C8" i="22"/>
  <c r="C47" i="22"/>
  <c r="C65" i="22"/>
  <c r="C24" i="22"/>
  <c r="C10" i="22"/>
  <c r="C33" i="22"/>
  <c r="C19" i="22"/>
  <c r="C69" i="22"/>
  <c r="C66" i="22"/>
  <c r="C13" i="22"/>
  <c r="C2" i="22"/>
  <c r="C79" i="22"/>
  <c r="C49" i="22"/>
  <c r="C40" i="22"/>
  <c r="C70" i="22"/>
  <c r="C67" i="22"/>
  <c r="C71" i="22"/>
  <c r="C16" i="22"/>
  <c r="C80" i="22"/>
  <c r="C20" i="22"/>
  <c r="C81" i="22"/>
  <c r="C5" i="22"/>
  <c r="C41" i="22"/>
  <c r="C25" i="22"/>
  <c r="C26" i="22"/>
  <c r="C57" i="22"/>
  <c r="C51" i="22"/>
  <c r="C31" i="22"/>
  <c r="C62" i="22"/>
  <c r="C58" i="22"/>
  <c r="C63" i="22"/>
  <c r="C72" i="22"/>
  <c r="C42" i="22"/>
  <c r="C36" i="22"/>
  <c r="C37" i="22"/>
  <c r="C14" i="22"/>
  <c r="C9" i="22"/>
  <c r="C43" i="22"/>
  <c r="C52" i="22"/>
  <c r="C44" i="22"/>
  <c r="C64" i="22"/>
  <c r="C48" i="22"/>
  <c r="C73" i="22"/>
  <c r="C38" i="22"/>
  <c r="C6" i="22"/>
  <c r="C56" i="22"/>
  <c r="C75" i="22"/>
  <c r="C32" i="22"/>
  <c r="C45" i="22"/>
  <c r="C50" i="22"/>
  <c r="C27" i="22"/>
  <c r="C23" i="22"/>
  <c r="C12" i="22"/>
  <c r="C46" i="22"/>
  <c r="C82" i="22"/>
  <c r="C22" i="22"/>
  <c r="C76" i="22"/>
  <c r="C7" i="22"/>
  <c r="C28" i="22"/>
  <c r="O2" i="31"/>
  <c r="O6" i="31"/>
  <c r="O9" i="31"/>
  <c r="O10" i="31"/>
  <c r="O11" i="31"/>
  <c r="O12" i="31"/>
  <c r="O13" i="31"/>
  <c r="O14" i="31"/>
  <c r="O15" i="31"/>
  <c r="O16" i="31"/>
  <c r="O17" i="31"/>
  <c r="N2" i="31"/>
  <c r="N6" i="31"/>
  <c r="N9" i="31"/>
  <c r="N10" i="31"/>
  <c r="N11" i="31"/>
  <c r="N12" i="31"/>
  <c r="N13" i="31"/>
  <c r="N14" i="31"/>
  <c r="N15" i="31"/>
  <c r="N16" i="31"/>
  <c r="N17" i="31"/>
  <c r="E21" i="26"/>
  <c r="E5" i="26"/>
  <c r="E12" i="26"/>
  <c r="E17" i="26"/>
  <c r="E19" i="26"/>
  <c r="E24" i="26"/>
  <c r="E31" i="26"/>
  <c r="E32" i="26"/>
  <c r="E38" i="26"/>
  <c r="E43" i="26"/>
  <c r="E49" i="26"/>
  <c r="E53" i="26"/>
  <c r="E61" i="26"/>
  <c r="E63" i="26"/>
  <c r="E67" i="26"/>
  <c r="E73" i="26"/>
  <c r="E78" i="26"/>
  <c r="E83" i="26"/>
  <c r="E6" i="26"/>
  <c r="E7" i="26"/>
  <c r="E8" i="26"/>
  <c r="E15" i="26"/>
  <c r="E18" i="26"/>
  <c r="E20" i="26"/>
  <c r="E22" i="26"/>
  <c r="E23" i="26"/>
  <c r="E25" i="26"/>
  <c r="E26" i="26"/>
  <c r="E28" i="26"/>
  <c r="E29" i="26"/>
  <c r="E30" i="26"/>
  <c r="E33" i="26"/>
  <c r="E34" i="26"/>
  <c r="E36" i="26"/>
  <c r="E37" i="26"/>
  <c r="E39" i="26"/>
  <c r="E40" i="26"/>
  <c r="E41" i="26"/>
  <c r="E42" i="26"/>
  <c r="E45" i="26"/>
  <c r="E47" i="26"/>
  <c r="E50" i="26"/>
  <c r="E51" i="26"/>
  <c r="E52" i="26"/>
  <c r="E54" i="26"/>
  <c r="E55" i="26"/>
  <c r="E56" i="26"/>
  <c r="E57" i="26"/>
  <c r="E58" i="26"/>
  <c r="E59" i="26"/>
  <c r="E60" i="26"/>
  <c r="E62" i="26"/>
  <c r="E64" i="26"/>
  <c r="E66" i="26"/>
  <c r="E70" i="26"/>
  <c r="E71" i="26"/>
  <c r="E72" i="26"/>
  <c r="E74" i="26"/>
  <c r="E75" i="26"/>
  <c r="E76" i="26"/>
  <c r="E80" i="26"/>
  <c r="E81" i="26"/>
  <c r="E82" i="26"/>
  <c r="E84" i="26"/>
  <c r="E85" i="26"/>
  <c r="E9" i="26"/>
  <c r="E10" i="26"/>
  <c r="E11" i="26"/>
  <c r="E13" i="26"/>
  <c r="E14" i="26"/>
  <c r="E44" i="26"/>
  <c r="E77" i="26"/>
  <c r="E79" i="26"/>
  <c r="E35" i="26"/>
  <c r="E46" i="26"/>
  <c r="E16" i="26"/>
  <c r="E48" i="26"/>
  <c r="E65" i="26"/>
  <c r="E27" i="26"/>
  <c r="E68" i="26"/>
  <c r="E69" i="26"/>
  <c r="G29" i="22"/>
  <c r="G65" i="22"/>
  <c r="G58" i="22"/>
  <c r="G37" i="22"/>
  <c r="F78" i="22"/>
  <c r="F29" i="22"/>
  <c r="F60" i="22"/>
  <c r="F30" i="22"/>
  <c r="F77" i="22"/>
  <c r="F53" i="22"/>
  <c r="F54" i="22"/>
  <c r="F55" i="22"/>
  <c r="F15" i="22"/>
  <c r="F39" i="22"/>
  <c r="F17" i="22"/>
  <c r="F18" i="22"/>
  <c r="F61" i="22"/>
  <c r="F3" i="22"/>
  <c r="F21" i="22"/>
  <c r="F35" i="22"/>
  <c r="F74" i="22"/>
  <c r="F11" i="22"/>
  <c r="F4" i="22"/>
  <c r="F34" i="22"/>
  <c r="F24" i="22"/>
  <c r="F8" i="22"/>
  <c r="F65" i="22"/>
  <c r="F59" i="22"/>
  <c r="F19" i="22"/>
  <c r="F33" i="22"/>
  <c r="F47" i="22"/>
  <c r="F10" i="22"/>
  <c r="F79" i="22"/>
  <c r="F13" i="22"/>
  <c r="F69" i="22"/>
  <c r="F2" i="22"/>
  <c r="F68" i="22"/>
  <c r="F49" i="22"/>
  <c r="F20" i="22"/>
  <c r="F70" i="22"/>
  <c r="F16" i="22"/>
  <c r="F80" i="22"/>
  <c r="F40" i="22"/>
  <c r="F66" i="22"/>
  <c r="F5" i="22"/>
  <c r="F81" i="22"/>
  <c r="F71" i="22"/>
  <c r="F51" i="22"/>
  <c r="F41" i="22"/>
  <c r="F25" i="22"/>
  <c r="F67" i="22"/>
  <c r="F26" i="22"/>
  <c r="F57" i="22"/>
  <c r="F62" i="22"/>
  <c r="F63" i="22"/>
  <c r="F72" i="22"/>
  <c r="F44" i="22"/>
  <c r="F42" i="22"/>
  <c r="F58" i="22"/>
  <c r="F37" i="22"/>
  <c r="F56" i="22"/>
  <c r="F14" i="22"/>
  <c r="F73" i="22"/>
  <c r="F36" i="22"/>
  <c r="F32" i="22"/>
  <c r="F31" i="22"/>
  <c r="F43" i="22"/>
  <c r="F9" i="22"/>
  <c r="F52" i="22"/>
  <c r="F38" i="22"/>
  <c r="F6" i="22"/>
  <c r="F27" i="22"/>
  <c r="F64" i="22"/>
  <c r="F75" i="22"/>
  <c r="F45" i="22"/>
  <c r="F48" i="22"/>
  <c r="F50" i="22"/>
  <c r="F23" i="22"/>
  <c r="F46" i="22"/>
  <c r="F82" i="22"/>
  <c r="F12" i="22"/>
  <c r="F22" i="22"/>
  <c r="F76" i="22"/>
  <c r="F7" i="22"/>
  <c r="F28" i="22"/>
  <c r="N3" i="31"/>
  <c r="O3" i="31"/>
  <c r="O4" i="31"/>
  <c r="O5" i="31"/>
  <c r="O7" i="31"/>
  <c r="O8" i="31"/>
  <c r="O18" i="31"/>
  <c r="N4" i="31"/>
  <c r="N5" i="31"/>
  <c r="N7" i="31"/>
  <c r="N8" i="31"/>
  <c r="N18" i="31"/>
  <c r="K43" i="26"/>
  <c r="G39" i="22" s="1"/>
  <c r="E82" i="22"/>
  <c r="E74" i="22"/>
  <c r="E5" i="22"/>
  <c r="E69" i="22"/>
  <c r="D82" i="22"/>
  <c r="D74" i="22"/>
  <c r="D5" i="22"/>
  <c r="D69" i="22"/>
  <c r="E80" i="22"/>
  <c r="E81" i="22"/>
  <c r="E29" i="22"/>
  <c r="E77" i="22"/>
  <c r="E41" i="22"/>
  <c r="E50" i="22"/>
  <c r="E8" i="22"/>
  <c r="E53" i="22"/>
  <c r="E6" i="22"/>
  <c r="E24" i="22"/>
  <c r="E67" i="22"/>
  <c r="E7" i="22"/>
  <c r="E28" i="22"/>
  <c r="E73" i="22"/>
  <c r="E3" i="22"/>
  <c r="E57" i="22"/>
  <c r="E4" i="22"/>
  <c r="E56" i="22"/>
  <c r="E16" i="22"/>
  <c r="E55" i="22"/>
  <c r="E68" i="22"/>
  <c r="E25" i="22"/>
  <c r="E58" i="22"/>
  <c r="E26" i="22"/>
  <c r="E32" i="22"/>
  <c r="E27" i="22"/>
  <c r="E19" i="22"/>
  <c r="E2" i="22"/>
  <c r="E11" i="22"/>
  <c r="E54" i="22"/>
  <c r="E63" i="22"/>
  <c r="E13" i="22"/>
  <c r="E47" i="22"/>
  <c r="E30" i="22"/>
  <c r="E76" i="22"/>
  <c r="E43" i="22"/>
  <c r="E79" i="22"/>
  <c r="E51" i="22"/>
  <c r="E45" i="22"/>
  <c r="E75" i="22"/>
  <c r="E48" i="22"/>
  <c r="E22" i="22"/>
  <c r="E35" i="22"/>
  <c r="E59" i="22"/>
  <c r="E17" i="22"/>
  <c r="E70" i="22"/>
  <c r="E36" i="22"/>
  <c r="E34" i="22"/>
  <c r="E23" i="22"/>
  <c r="E9" i="22"/>
  <c r="E49" i="22"/>
  <c r="E14" i="22"/>
  <c r="E78" i="22"/>
  <c r="E66" i="22"/>
  <c r="E62" i="22"/>
  <c r="E31" i="22"/>
  <c r="E40" i="22"/>
  <c r="E64" i="22"/>
  <c r="E72" i="22"/>
  <c r="E12" i="22"/>
  <c r="E18" i="22"/>
  <c r="E42" i="22"/>
  <c r="E44" i="22"/>
  <c r="E52" i="22"/>
  <c r="E20" i="22"/>
  <c r="E46" i="22"/>
  <c r="E37" i="22"/>
  <c r="E10" i="22"/>
  <c r="E21" i="22"/>
  <c r="E61" i="22"/>
  <c r="E33" i="22"/>
  <c r="E15" i="22"/>
  <c r="E60" i="22"/>
  <c r="E39" i="22"/>
  <c r="E65" i="22"/>
  <c r="E71" i="22"/>
  <c r="E38" i="22"/>
  <c r="K84" i="26"/>
  <c r="G8" i="22" s="1"/>
  <c r="L69" i="26"/>
  <c r="L49" i="26"/>
  <c r="L61" i="26"/>
  <c r="L67" i="26"/>
  <c r="L83" i="26"/>
  <c r="L8" i="26"/>
  <c r="L18" i="26"/>
  <c r="L22" i="26"/>
  <c r="L23" i="26"/>
  <c r="L33" i="26"/>
  <c r="L51" i="26"/>
  <c r="L57" i="26"/>
  <c r="L71" i="26"/>
  <c r="L74" i="26"/>
  <c r="L80" i="26"/>
  <c r="L11" i="26"/>
  <c r="L35" i="26"/>
  <c r="L27" i="26"/>
  <c r="L5" i="26"/>
  <c r="L12" i="26"/>
  <c r="L17" i="26"/>
  <c r="L19" i="26"/>
  <c r="L21" i="26"/>
  <c r="L24" i="26"/>
  <c r="L31" i="26"/>
  <c r="L32" i="26"/>
  <c r="L38" i="26"/>
  <c r="L53" i="26"/>
  <c r="L63" i="26"/>
  <c r="L73" i="26"/>
  <c r="L78" i="26"/>
  <c r="L6" i="26"/>
  <c r="L7" i="26"/>
  <c r="L15" i="26"/>
  <c r="L20" i="26"/>
  <c r="L25" i="26"/>
  <c r="L26" i="26"/>
  <c r="L29" i="26"/>
  <c r="L30" i="26"/>
  <c r="L34" i="26"/>
  <c r="L36" i="26"/>
  <c r="L37" i="26"/>
  <c r="L39" i="26"/>
  <c r="L40" i="26"/>
  <c r="L41" i="26"/>
  <c r="L42" i="26"/>
  <c r="L45" i="26"/>
  <c r="L47" i="26"/>
  <c r="L55" i="26"/>
  <c r="L59" i="26"/>
  <c r="L60" i="26"/>
  <c r="L62" i="26"/>
  <c r="L64" i="26"/>
  <c r="L66" i="26"/>
  <c r="L70" i="26"/>
  <c r="L72" i="26"/>
  <c r="L76" i="26"/>
  <c r="L82" i="26"/>
  <c r="L85" i="26"/>
  <c r="L10" i="26"/>
  <c r="L13" i="26"/>
  <c r="L46" i="26"/>
  <c r="L16" i="26"/>
  <c r="L48" i="26"/>
  <c r="L65" i="26"/>
  <c r="L68" i="26"/>
  <c r="L50" i="26"/>
  <c r="L54" i="26"/>
  <c r="L56" i="26"/>
  <c r="L58" i="26"/>
  <c r="L81" i="26"/>
  <c r="L9" i="26"/>
  <c r="L14" i="26"/>
  <c r="L44" i="26"/>
  <c r="L77" i="26"/>
  <c r="L79" i="26"/>
  <c r="L75" i="26"/>
  <c r="L52" i="26"/>
  <c r="L43" i="26"/>
  <c r="L28" i="26"/>
  <c r="L84" i="26"/>
  <c r="K18" i="26"/>
  <c r="G75" i="22" s="1"/>
  <c r="J3" i="26"/>
  <c r="I3" i="26"/>
  <c r="H3" i="26"/>
  <c r="G3" i="26"/>
  <c r="F3" i="26"/>
  <c r="K10" i="26"/>
  <c r="G57" i="22" s="1"/>
  <c r="K57" i="26"/>
  <c r="K37" i="26"/>
  <c r="G73" i="22" s="1"/>
  <c r="K42" i="26"/>
  <c r="G52" i="22" s="1"/>
  <c r="A10" i="26"/>
  <c r="A57" i="26"/>
  <c r="A37" i="26"/>
  <c r="A42" i="26"/>
  <c r="D28" i="22"/>
  <c r="D62" i="22"/>
  <c r="D31" i="22"/>
  <c r="D10" i="22"/>
  <c r="D11" i="22"/>
  <c r="D30" i="22"/>
  <c r="D23" i="22"/>
  <c r="D77" i="22"/>
  <c r="D60" i="22"/>
  <c r="D50" i="22"/>
  <c r="D37" i="22"/>
  <c r="D12" i="22"/>
  <c r="D67" i="22"/>
  <c r="D2" i="22"/>
  <c r="D18" i="22"/>
  <c r="D40" i="22"/>
  <c r="D32" i="22"/>
  <c r="D42" i="22"/>
  <c r="D63" i="22"/>
  <c r="D25" i="22"/>
  <c r="D55" i="22"/>
  <c r="D9" i="22"/>
  <c r="D59" i="22"/>
  <c r="D17" i="22"/>
  <c r="D39" i="22"/>
  <c r="D20" i="22"/>
  <c r="D49" i="22"/>
  <c r="D65" i="22"/>
  <c r="D71" i="22"/>
  <c r="D68" i="22"/>
  <c r="D48" i="22"/>
  <c r="D70" i="22"/>
  <c r="D27" i="22"/>
  <c r="D56" i="22"/>
  <c r="D64" i="22"/>
  <c r="D7" i="22"/>
  <c r="D21" i="22"/>
  <c r="D14" i="22"/>
  <c r="D54" i="22"/>
  <c r="D46" i="22"/>
  <c r="D75" i="22"/>
  <c r="D24" i="22"/>
  <c r="D16" i="22"/>
  <c r="D73" i="22"/>
  <c r="D13" i="22"/>
  <c r="D41" i="22"/>
  <c r="D22" i="22"/>
  <c r="D76" i="22"/>
  <c r="D61" i="22"/>
  <c r="D36" i="22"/>
  <c r="D57" i="22"/>
  <c r="D58" i="22"/>
  <c r="D35" i="22"/>
  <c r="D15" i="22"/>
  <c r="D52" i="22"/>
  <c r="D33" i="22"/>
  <c r="D19" i="22"/>
  <c r="D53" i="22"/>
  <c r="D29" i="22"/>
  <c r="D66" i="22"/>
  <c r="D80" i="22"/>
  <c r="D72" i="22"/>
  <c r="D38" i="22"/>
  <c r="D44" i="22"/>
  <c r="D6" i="22"/>
  <c r="D26" i="22"/>
  <c r="D34" i="22"/>
  <c r="D8" i="22"/>
  <c r="D79" i="22"/>
  <c r="D47" i="22"/>
  <c r="D45" i="22"/>
  <c r="D78" i="22"/>
  <c r="D51" i="22"/>
  <c r="D81" i="22"/>
  <c r="D3" i="22"/>
  <c r="D4" i="22"/>
  <c r="D43" i="22"/>
  <c r="K77" i="26"/>
  <c r="G16" i="22" s="1"/>
  <c r="K69" i="26"/>
  <c r="G24" i="22" s="1"/>
  <c r="K23" i="26"/>
  <c r="G30" i="22" s="1"/>
  <c r="K74" i="26"/>
  <c r="G42" i="22" s="1"/>
  <c r="K30" i="26"/>
  <c r="G14" i="22" s="1"/>
  <c r="K68" i="26"/>
  <c r="K14" i="26"/>
  <c r="G48" i="22" s="1"/>
  <c r="K28" i="26"/>
  <c r="G60" i="22" s="1"/>
  <c r="K70" i="26"/>
  <c r="G72" i="22" s="1"/>
  <c r="K20" i="26"/>
  <c r="G33" i="22" s="1"/>
  <c r="K35" i="26"/>
  <c r="G46" i="22" s="1"/>
  <c r="K52" i="26"/>
  <c r="G32" i="22" s="1"/>
  <c r="K40" i="26"/>
  <c r="G70" i="22" s="1"/>
  <c r="K36" i="26"/>
  <c r="G62" i="22" s="1"/>
  <c r="K7" i="26"/>
  <c r="G2" i="22" s="1"/>
  <c r="K48" i="26"/>
  <c r="G82" i="22" s="1"/>
  <c r="K82" i="26"/>
  <c r="G76" i="22" s="1"/>
  <c r="K49" i="26"/>
  <c r="G54" i="22" s="1"/>
  <c r="K76" i="26"/>
  <c r="G13" i="22" s="1"/>
  <c r="K54" i="26"/>
  <c r="G63" i="22" s="1"/>
  <c r="K58" i="26"/>
  <c r="G38" i="22" s="1"/>
  <c r="A76" i="26"/>
  <c r="K61" i="26"/>
  <c r="G4" i="22" s="1"/>
  <c r="K17" i="26"/>
  <c r="G28" i="22" s="1"/>
  <c r="K73" i="26"/>
  <c r="G79" i="22" s="1"/>
  <c r="K46" i="26"/>
  <c r="G22" i="22" s="1"/>
  <c r="K56" i="26"/>
  <c r="G40" i="22" s="1"/>
  <c r="K16" i="26"/>
  <c r="G31" i="22" s="1"/>
  <c r="K6" i="26"/>
  <c r="K24" i="26"/>
  <c r="G35" i="22" s="1"/>
  <c r="K12" i="26"/>
  <c r="G68" i="22" s="1"/>
  <c r="K51" i="26"/>
  <c r="G15" i="22" s="1"/>
  <c r="K75" i="26"/>
  <c r="G61" i="22" s="1"/>
  <c r="K25" i="26"/>
  <c r="G20" i="22" s="1"/>
  <c r="K45" i="26"/>
  <c r="G21" i="22" s="1"/>
  <c r="K5" i="26"/>
  <c r="G47" i="22" s="1"/>
  <c r="K31" i="26"/>
  <c r="G56" i="22" s="1"/>
  <c r="K47" i="26"/>
  <c r="G17" i="22" s="1"/>
  <c r="K21" i="26"/>
  <c r="G69" i="22" s="1"/>
  <c r="K27" i="26"/>
  <c r="G50" i="22" s="1"/>
  <c r="K66" i="26"/>
  <c r="G19" i="22" s="1"/>
  <c r="K15" i="26"/>
  <c r="G74" i="22" s="1"/>
  <c r="K32" i="26"/>
  <c r="G59" i="22" s="1"/>
  <c r="K85" i="26"/>
  <c r="G3" i="22" s="1"/>
  <c r="K34" i="26"/>
  <c r="G11" i="22" s="1"/>
  <c r="K9" i="26"/>
  <c r="G67" i="22" s="1"/>
  <c r="K55" i="26"/>
  <c r="G66" i="22" s="1"/>
  <c r="K8" i="26"/>
  <c r="G25" i="22" s="1"/>
  <c r="K81" i="26"/>
  <c r="G71" i="22" s="1"/>
  <c r="K63" i="26"/>
  <c r="G55" i="22" s="1"/>
  <c r="K26" i="26"/>
  <c r="G77" i="22" s="1"/>
  <c r="K19" i="26"/>
  <c r="G10" i="22" s="1"/>
  <c r="K65" i="26"/>
  <c r="G41" i="22" s="1"/>
  <c r="K39" i="26"/>
  <c r="G7" i="22" s="1"/>
  <c r="K38" i="26"/>
  <c r="G78" i="22" s="1"/>
  <c r="K71" i="26"/>
  <c r="G44" i="22" s="1"/>
  <c r="K44" i="26"/>
  <c r="G45" i="22" s="1"/>
  <c r="K33" i="26"/>
  <c r="G80" i="22" s="1"/>
  <c r="K80" i="26"/>
  <c r="G9" i="22" s="1"/>
  <c r="K13" i="26"/>
  <c r="G64" i="22" s="1"/>
  <c r="K53" i="26"/>
  <c r="G51" i="22" s="1"/>
  <c r="K59" i="26"/>
  <c r="G23" i="22" s="1"/>
  <c r="K79" i="26"/>
  <c r="G43" i="22" s="1"/>
  <c r="K11" i="26"/>
  <c r="G12" i="22" s="1"/>
  <c r="K78" i="26"/>
  <c r="G27" i="22" s="1"/>
  <c r="K50" i="26"/>
  <c r="G81" i="22" s="1"/>
  <c r="K29" i="26"/>
  <c r="G5" i="22" s="1"/>
  <c r="K60" i="26"/>
  <c r="G26" i="22" s="1"/>
  <c r="H78" i="22" l="1"/>
  <c r="H28" i="22"/>
  <c r="H5" i="22"/>
  <c r="H74" i="22"/>
  <c r="H82" i="22"/>
  <c r="H69" i="22"/>
  <c r="E3" i="26"/>
  <c r="H46" i="22"/>
  <c r="H79" i="22"/>
  <c r="H47" i="22"/>
  <c r="H14" i="22"/>
  <c r="H43" i="22"/>
  <c r="H4" i="22"/>
  <c r="H51" i="22"/>
  <c r="H26" i="22"/>
  <c r="M37" i="26" a="1"/>
  <c r="M37" i="26" s="1"/>
  <c r="B37" i="26"/>
  <c r="B10" i="26"/>
  <c r="B42" i="26"/>
  <c r="H66" i="22"/>
  <c r="H3" i="22"/>
  <c r="H44" i="22"/>
  <c r="H81" i="22"/>
  <c r="H29" i="22"/>
  <c r="B57" i="26"/>
  <c r="M42" i="26" a="1"/>
  <c r="M42" i="26" s="1"/>
  <c r="M57" i="26" a="1"/>
  <c r="M57" i="26" s="1"/>
  <c r="M10" i="26" a="1"/>
  <c r="M10" i="26" s="1"/>
  <c r="H31" i="22"/>
  <c r="H45" i="22"/>
  <c r="H38" i="22"/>
  <c r="H8" i="22"/>
  <c r="H72" i="22"/>
  <c r="B76" i="26"/>
  <c r="M76" i="26" a="1"/>
  <c r="M76" i="26" s="1"/>
  <c r="K67" i="26"/>
  <c r="G18" i="22" s="1"/>
  <c r="K22" i="26"/>
  <c r="G6" i="22" s="1"/>
  <c r="H6" i="22" s="1"/>
  <c r="K83" i="26"/>
  <c r="G53" i="22" s="1"/>
  <c r="K41" i="26"/>
  <c r="G36" i="22" s="1"/>
  <c r="K72" i="26"/>
  <c r="G34" i="22" s="1"/>
  <c r="H34" i="22" s="1"/>
  <c r="K62" i="26"/>
  <c r="G49" i="22" s="1"/>
  <c r="K64" i="26"/>
  <c r="H80" i="22" l="1"/>
  <c r="H40" i="22"/>
  <c r="H30" i="22"/>
  <c r="H62" i="22"/>
  <c r="H59" i="22"/>
  <c r="H52" i="22"/>
  <c r="H70" i="22"/>
  <c r="H37" i="22"/>
  <c r="H76" i="22"/>
  <c r="H54" i="22"/>
  <c r="H75" i="22"/>
  <c r="H49" i="22"/>
  <c r="H12" i="22"/>
  <c r="H60" i="22"/>
  <c r="H15" i="22"/>
  <c r="H22" i="22"/>
  <c r="H41" i="22"/>
  <c r="H42" i="22"/>
  <c r="H55" i="22"/>
  <c r="H63" i="22"/>
  <c r="H25" i="22"/>
  <c r="H61" i="22"/>
  <c r="H10" i="22"/>
  <c r="H68" i="22"/>
  <c r="H27" i="22"/>
  <c r="H67" i="22"/>
  <c r="H39" i="22"/>
  <c r="H73" i="22"/>
  <c r="H65" i="22"/>
  <c r="H50" i="22"/>
  <c r="H32" i="22"/>
  <c r="H21" i="22"/>
  <c r="H17" i="22"/>
  <c r="H18" i="22"/>
  <c r="H57" i="22"/>
  <c r="H7" i="22"/>
  <c r="H53" i="22"/>
  <c r="H13" i="22"/>
  <c r="H56" i="22"/>
  <c r="H33" i="22"/>
  <c r="H58" i="22"/>
  <c r="H48" i="22"/>
  <c r="H20" i="22"/>
  <c r="H36" i="22"/>
  <c r="H71" i="22"/>
  <c r="H2" i="22"/>
  <c r="A21" i="26"/>
  <c r="M21" i="26" s="1" a="1"/>
  <c r="M21" i="26" s="1"/>
  <c r="A22" i="26"/>
  <c r="M22" i="26" s="1" a="1"/>
  <c r="M22" i="26" s="1"/>
  <c r="H24" i="22" l="1"/>
  <c r="H19" i="22"/>
  <c r="H35" i="22"/>
  <c r="H77" i="22"/>
  <c r="H64" i="22"/>
  <c r="H16" i="22"/>
  <c r="H23" i="22"/>
  <c r="H11" i="22"/>
  <c r="H9" i="22"/>
  <c r="B22" i="26"/>
  <c r="B21" i="26"/>
  <c r="A6" i="26"/>
  <c r="M6" i="26" s="1" a="1"/>
  <c r="M6" i="26" s="1"/>
  <c r="A63" i="26"/>
  <c r="M63" i="26" s="1" a="1"/>
  <c r="M63" i="26" s="1"/>
  <c r="A83" i="26"/>
  <c r="M83" i="26" s="1" a="1"/>
  <c r="M83" i="26" s="1"/>
  <c r="A81" i="26"/>
  <c r="M81" i="26" s="1" a="1"/>
  <c r="M81" i="26" s="1"/>
  <c r="A33" i="26"/>
  <c r="M33" i="26" s="1" a="1"/>
  <c r="M33" i="26" s="1"/>
  <c r="A80" i="26"/>
  <c r="B80" i="26" s="1"/>
  <c r="A19" i="26"/>
  <c r="M19" i="26" s="1" a="1"/>
  <c r="M19" i="26" s="1"/>
  <c r="A44" i="26"/>
  <c r="M44" i="26" s="1" a="1"/>
  <c r="M44" i="26" s="1"/>
  <c r="B44" i="26" l="1"/>
  <c r="B6" i="26"/>
  <c r="M80" i="26" a="1"/>
  <c r="M80" i="26" s="1"/>
  <c r="B33" i="26"/>
  <c r="B63" i="26"/>
  <c r="B81" i="26"/>
  <c r="B19" i="26"/>
  <c r="B83" i="26"/>
  <c r="A72" i="26"/>
  <c r="M72" i="26" s="1" a="1"/>
  <c r="M72" i="26" s="1"/>
  <c r="A32" i="26"/>
  <c r="M32" i="26" s="1" a="1"/>
  <c r="M32" i="26" s="1"/>
  <c r="A24" i="26"/>
  <c r="M24" i="26" s="1" a="1"/>
  <c r="M24" i="26" s="1"/>
  <c r="A43" i="26"/>
  <c r="M43" i="26" s="1" a="1"/>
  <c r="M43" i="26" s="1"/>
  <c r="A25" i="26"/>
  <c r="M25" i="26" s="1" a="1"/>
  <c r="M25" i="26" s="1"/>
  <c r="A73" i="26"/>
  <c r="M73" i="26" s="1" a="1"/>
  <c r="M73" i="26" s="1"/>
  <c r="A11" i="26"/>
  <c r="M11" i="26" s="1" a="1"/>
  <c r="M11" i="26" s="1"/>
  <c r="A61" i="26"/>
  <c r="M61" i="26" s="1" a="1"/>
  <c r="M61" i="26" s="1"/>
  <c r="A59" i="26"/>
  <c r="M59" i="26" s="1" a="1"/>
  <c r="M59" i="26" s="1"/>
  <c r="A15" i="26"/>
  <c r="M15" i="26" s="1" a="1"/>
  <c r="M15" i="26" s="1"/>
  <c r="A51" i="26"/>
  <c r="M51" i="26" s="1" a="1"/>
  <c r="M51" i="26" s="1"/>
  <c r="A75" i="26"/>
  <c r="A64" i="26"/>
  <c r="M64" i="26" s="1" a="1"/>
  <c r="M64" i="26" s="1"/>
  <c r="A16" i="26"/>
  <c r="A55" i="26"/>
  <c r="M55" i="26" s="1" a="1"/>
  <c r="M55" i="26" s="1"/>
  <c r="A46" i="26"/>
  <c r="A18" i="26"/>
  <c r="M18" i="26" s="1" a="1"/>
  <c r="M18" i="26" s="1"/>
  <c r="A53" i="26"/>
  <c r="A60" i="26"/>
  <c r="M60" i="26" s="1" a="1"/>
  <c r="M60" i="26" s="1"/>
  <c r="A17" i="26"/>
  <c r="A78" i="26"/>
  <c r="A31" i="26"/>
  <c r="M31" i="26" s="1" a="1"/>
  <c r="M31" i="26" s="1"/>
  <c r="A71" i="26"/>
  <c r="A79" i="26"/>
  <c r="M79" i="26" s="1" a="1"/>
  <c r="M79" i="26" s="1"/>
  <c r="A5" i="26"/>
  <c r="A56" i="26"/>
  <c r="M56" i="26" s="1" a="1"/>
  <c r="M56" i="26" s="1"/>
  <c r="A41" i="26"/>
  <c r="M41" i="26" s="1" a="1"/>
  <c r="M41" i="26" s="1"/>
  <c r="A47" i="26"/>
  <c r="M47" i="26" s="1" a="1"/>
  <c r="M47" i="26" s="1"/>
  <c r="A45" i="26"/>
  <c r="A38" i="26"/>
  <c r="M38" i="26" s="1" a="1"/>
  <c r="M38" i="26" s="1"/>
  <c r="A26" i="26"/>
  <c r="A85" i="26"/>
  <c r="A9" i="26"/>
  <c r="A65" i="26"/>
  <c r="A29" i="26"/>
  <c r="A13" i="26"/>
  <c r="A34" i="26"/>
  <c r="A8" i="26"/>
  <c r="A27" i="26"/>
  <c r="A66" i="26"/>
  <c r="A12" i="26"/>
  <c r="A39" i="26"/>
  <c r="M39" i="26" s="1" a="1"/>
  <c r="M39" i="26" s="1"/>
  <c r="A67" i="26"/>
  <c r="M67" i="26" s="1" a="1"/>
  <c r="M67" i="26" s="1"/>
  <c r="A62" i="26"/>
  <c r="M62" i="26" s="1" a="1"/>
  <c r="M62" i="26" s="1"/>
  <c r="A84" i="26"/>
  <c r="M84" i="26" s="1" a="1"/>
  <c r="M84" i="26" s="1"/>
  <c r="A50" i="26"/>
  <c r="M50" i="26" s="1" a="1"/>
  <c r="M50" i="26" s="1"/>
  <c r="A69" i="26"/>
  <c r="M69" i="26" s="1" a="1"/>
  <c r="M69" i="26" s="1"/>
  <c r="A54" i="26"/>
  <c r="B54" i="26" s="1"/>
  <c r="A68" i="26"/>
  <c r="B68" i="26" s="1"/>
  <c r="A23" i="26"/>
  <c r="B23" i="26" s="1"/>
  <c r="A58" i="26"/>
  <c r="B58" i="26" s="1"/>
  <c r="A20" i="26"/>
  <c r="B20" i="26" s="1"/>
  <c r="A28" i="26"/>
  <c r="B28" i="26" s="1"/>
  <c r="A49" i="26"/>
  <c r="B49" i="26" s="1"/>
  <c r="A30" i="26"/>
  <c r="B30" i="26" s="1"/>
  <c r="A77" i="26"/>
  <c r="B77" i="26" s="1"/>
  <c r="A36" i="26"/>
  <c r="B36" i="26" s="1"/>
  <c r="A74" i="26"/>
  <c r="B74" i="26" s="1"/>
  <c r="A35" i="26"/>
  <c r="B35" i="26" s="1"/>
  <c r="A14" i="26"/>
  <c r="B14" i="26" s="1"/>
  <c r="A40" i="26"/>
  <c r="B40" i="26" s="1"/>
  <c r="A82" i="26"/>
  <c r="B82" i="26" s="1"/>
  <c r="A70" i="26"/>
  <c r="B70" i="26" s="1"/>
  <c r="A52" i="26"/>
  <c r="B52" i="26" s="1"/>
  <c r="A48" i="26"/>
  <c r="B48" i="26" s="1"/>
  <c r="A7" i="26"/>
  <c r="B7" i="26" s="1"/>
  <c r="M82" i="26" l="1" a="1"/>
  <c r="M82" i="26" s="1"/>
  <c r="M7" i="26" a="1"/>
  <c r="M7" i="26" s="1"/>
  <c r="M23" i="26" a="1"/>
  <c r="M23" i="26" s="1"/>
  <c r="M52" i="26" a="1"/>
  <c r="M52" i="26" s="1"/>
  <c r="B69" i="26"/>
  <c r="B18" i="26"/>
  <c r="M14" i="26" a="1"/>
  <c r="M14" i="26" s="1"/>
  <c r="B84" i="26"/>
  <c r="B67" i="26"/>
  <c r="B43" i="26"/>
  <c r="M74" i="26" a="1"/>
  <c r="M74" i="26" s="1"/>
  <c r="M77" i="26" a="1"/>
  <c r="M77" i="26" s="1"/>
  <c r="M49" i="26" a="1"/>
  <c r="M49" i="26" s="1"/>
  <c r="M20" i="26" a="1"/>
  <c r="M20" i="26" s="1"/>
  <c r="B79" i="26"/>
  <c r="B15" i="26"/>
  <c r="M48" i="26" a="1"/>
  <c r="M48" i="26" s="1"/>
  <c r="M70" i="26" a="1"/>
  <c r="M70" i="26" s="1"/>
  <c r="M40" i="26" a="1"/>
  <c r="M40" i="26" s="1"/>
  <c r="M35" i="26" a="1"/>
  <c r="M35" i="26" s="1"/>
  <c r="M36" i="26" a="1"/>
  <c r="M36" i="26" s="1"/>
  <c r="M30" i="26" a="1"/>
  <c r="M30" i="26" s="1"/>
  <c r="M68" i="26" a="1"/>
  <c r="M68" i="26" s="1"/>
  <c r="B50" i="26"/>
  <c r="B11" i="26"/>
  <c r="B24" i="26"/>
  <c r="B60" i="26"/>
  <c r="M46" i="26" a="1"/>
  <c r="M46" i="26" s="1"/>
  <c r="B46" i="26"/>
  <c r="M26" i="26" a="1"/>
  <c r="M26" i="26" s="1"/>
  <c r="B26" i="26"/>
  <c r="M16" i="26" a="1"/>
  <c r="M16" i="26" s="1"/>
  <c r="B16" i="26"/>
  <c r="M34" i="26" a="1"/>
  <c r="M34" i="26" s="1"/>
  <c r="B34" i="26"/>
  <c r="M85" i="26" a="1"/>
  <c r="M85" i="26" s="1"/>
  <c r="B85" i="26"/>
  <c r="B38" i="26"/>
  <c r="M66" i="26" a="1"/>
  <c r="M66" i="26" s="1"/>
  <c r="B66" i="26"/>
  <c r="M65" i="26" a="1"/>
  <c r="M65" i="26" s="1"/>
  <c r="B65" i="26"/>
  <c r="M45" i="26" a="1"/>
  <c r="M45" i="26" s="1"/>
  <c r="B45" i="26"/>
  <c r="B41" i="26"/>
  <c r="M5" i="26" a="1"/>
  <c r="M5" i="26" s="1"/>
  <c r="B5" i="26"/>
  <c r="M17" i="26" a="1"/>
  <c r="M17" i="26" s="1"/>
  <c r="B17" i="26"/>
  <c r="M53" i="26" a="1"/>
  <c r="M53" i="26" s="1"/>
  <c r="B53" i="26"/>
  <c r="B64" i="26"/>
  <c r="M8" i="26" a="1"/>
  <c r="M8" i="26" s="1"/>
  <c r="B8" i="26"/>
  <c r="M9" i="26" a="1"/>
  <c r="M9" i="26" s="1"/>
  <c r="B9" i="26"/>
  <c r="M54" i="26" a="1"/>
  <c r="M54" i="26" s="1"/>
  <c r="M12" i="26" a="1"/>
  <c r="M12" i="26" s="1"/>
  <c r="B12" i="26"/>
  <c r="M27" i="26" a="1"/>
  <c r="M27" i="26" s="1"/>
  <c r="B27" i="26"/>
  <c r="B56" i="26"/>
  <c r="M71" i="26" a="1"/>
  <c r="M71" i="26" s="1"/>
  <c r="B71" i="26"/>
  <c r="M28" i="26" a="1"/>
  <c r="M28" i="26" s="1"/>
  <c r="M58" i="26" a="1"/>
  <c r="M58" i="26" s="1"/>
  <c r="B62" i="26"/>
  <c r="B39" i="26"/>
  <c r="M13" i="26" a="1"/>
  <c r="M13" i="26" s="1"/>
  <c r="B13" i="26"/>
  <c r="M29" i="26" a="1"/>
  <c r="M29" i="26" s="1"/>
  <c r="B29" i="26"/>
  <c r="B47" i="26"/>
  <c r="B31" i="26"/>
  <c r="M78" i="26" a="1"/>
  <c r="M78" i="26" s="1"/>
  <c r="B78" i="26"/>
  <c r="B55" i="26"/>
  <c r="M75" i="26" a="1"/>
  <c r="M75" i="26" s="1"/>
  <c r="B75" i="26"/>
  <c r="B51" i="26"/>
  <c r="B59" i="26"/>
  <c r="B61" i="26"/>
  <c r="B73" i="26"/>
  <c r="B25" i="26"/>
  <c r="B32" i="26"/>
  <c r="B72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<sst xmlns="http://schemas.openxmlformats.org/spreadsheetml/2006/main" count="724" uniqueCount="199">
  <si>
    <t>Nombre</t>
  </si>
  <si>
    <t>Total</t>
  </si>
  <si>
    <t>Status</t>
  </si>
  <si>
    <t>Cuota Diaria</t>
  </si>
  <si>
    <t>Total Semanal</t>
  </si>
  <si>
    <t>Debe/No debe</t>
  </si>
  <si>
    <t>SoNy5</t>
  </si>
  <si>
    <t>NOMBRE</t>
  </si>
  <si>
    <t>Anonymous</t>
  </si>
  <si>
    <t>LunA15717</t>
  </si>
  <si>
    <t>Devil B 97</t>
  </si>
  <si>
    <t>SoNyBB</t>
  </si>
  <si>
    <t>Adriana26</t>
  </si>
  <si>
    <t>CrakSoder25</t>
  </si>
  <si>
    <t>Cris Tao</t>
  </si>
  <si>
    <t>destroyerb14</t>
  </si>
  <si>
    <t>Haise TG</t>
  </si>
  <si>
    <t>Joker TG</t>
  </si>
  <si>
    <t>Leamsx</t>
  </si>
  <si>
    <t>MERY SAMA 2</t>
  </si>
  <si>
    <t>MiiLii02</t>
  </si>
  <si>
    <t>MiLii01</t>
  </si>
  <si>
    <t>OSO WAR T4</t>
  </si>
  <si>
    <t>Toxic TG</t>
  </si>
  <si>
    <t>AdriB</t>
  </si>
  <si>
    <t>Ameri TG</t>
  </si>
  <si>
    <t>Arima TG</t>
  </si>
  <si>
    <t>CAO Girl</t>
  </si>
  <si>
    <t>Cuccin98</t>
  </si>
  <si>
    <t>DESTRUCTORNH</t>
  </si>
  <si>
    <t>FANTASMA79</t>
  </si>
  <si>
    <t>JEANHID</t>
  </si>
  <si>
    <t>Kaneki TG</t>
  </si>
  <si>
    <t>OSO FARM 0</t>
  </si>
  <si>
    <t>oso Farm4</t>
  </si>
  <si>
    <t>OSO WAR 11</t>
  </si>
  <si>
    <t>OSOOOOOO</t>
  </si>
  <si>
    <t>PUma GT</t>
  </si>
  <si>
    <t>Sasaki TG</t>
  </si>
  <si>
    <t>SHAKAVRG</t>
  </si>
  <si>
    <t>TG Anteiku</t>
  </si>
  <si>
    <t>Uta TG</t>
  </si>
  <si>
    <t>Yoru TG</t>
  </si>
  <si>
    <t>LUNITAPS</t>
  </si>
  <si>
    <t>TG Granja</t>
  </si>
  <si>
    <t>XDdiablilloX</t>
  </si>
  <si>
    <t>PrinceBlue I</t>
  </si>
  <si>
    <t>#</t>
  </si>
  <si>
    <t>Total Mobs lvl 1</t>
  </si>
  <si>
    <t>Total Mobs lvl 2</t>
  </si>
  <si>
    <t>Total Mobs lvl 3</t>
  </si>
  <si>
    <t>Total Mobs lvl 4</t>
  </si>
  <si>
    <t>Total Mobs lvl 5</t>
  </si>
  <si>
    <t>Fecha de Reporte</t>
  </si>
  <si>
    <t>Puntos</t>
  </si>
  <si>
    <t>Fecha Reporte</t>
  </si>
  <si>
    <t>MiiLiiAhr</t>
  </si>
  <si>
    <t>ALUKARD16</t>
  </si>
  <si>
    <t>jos3 420</t>
  </si>
  <si>
    <t>MILrosas</t>
  </si>
  <si>
    <t>Playboy Jaco</t>
  </si>
  <si>
    <t>BankTrigo1</t>
  </si>
  <si>
    <t>FOODmil</t>
  </si>
  <si>
    <t>theslayersAd</t>
  </si>
  <si>
    <t>Andrius 1</t>
  </si>
  <si>
    <t>jiraiya sam</t>
  </si>
  <si>
    <t>KAKASHI  22</t>
  </si>
  <si>
    <t>Not Love l</t>
  </si>
  <si>
    <t>T3000</t>
  </si>
  <si>
    <t>TEMARY 22</t>
  </si>
  <si>
    <t>xXReaXx</t>
  </si>
  <si>
    <t>MI CIELO 1</t>
  </si>
  <si>
    <t>Ragnarokd</t>
  </si>
  <si>
    <t>SUNADE SAMA</t>
  </si>
  <si>
    <t>K4K4SH1009</t>
  </si>
  <si>
    <t>Brandon 22</t>
  </si>
  <si>
    <t>Ladie Jeni</t>
  </si>
  <si>
    <t>Nyd4n</t>
  </si>
  <si>
    <t>El Fenix24</t>
  </si>
  <si>
    <t>El Guti 24</t>
  </si>
  <si>
    <t>NoTLife</t>
  </si>
  <si>
    <t>JeniCa11</t>
  </si>
  <si>
    <t>kleyver26</t>
  </si>
  <si>
    <t>MxM Aztlan</t>
  </si>
  <si>
    <t>No No Noriel</t>
  </si>
  <si>
    <t>WINNIEE POOH</t>
  </si>
  <si>
    <t>Puntos Nvl 2</t>
  </si>
  <si>
    <t>Puntos Nvl 1</t>
  </si>
  <si>
    <t>Cuota</t>
  </si>
  <si>
    <t>Cigma C3</t>
  </si>
  <si>
    <t>jony2013</t>
  </si>
  <si>
    <t>Bian2256</t>
  </si>
  <si>
    <t>Fackerrs 3</t>
  </si>
  <si>
    <t>jumperbank</t>
  </si>
  <si>
    <t>tugakh</t>
  </si>
  <si>
    <t>Ashb0rn</t>
  </si>
  <si>
    <t>bianhpmini</t>
  </si>
  <si>
    <t>JonyG2013</t>
  </si>
  <si>
    <t>o Eevee o</t>
  </si>
  <si>
    <t>o PICHI o</t>
  </si>
  <si>
    <t>o DITTO o</t>
  </si>
  <si>
    <t>AGUIRRE1</t>
  </si>
  <si>
    <t>AGUIRRE1992</t>
  </si>
  <si>
    <t>Asterix I</t>
  </si>
  <si>
    <t>Barometrix</t>
  </si>
  <si>
    <t>EitorLord</t>
  </si>
  <si>
    <t>El Negro24</t>
  </si>
  <si>
    <t>LOTHARIIO</t>
  </si>
  <si>
    <t>Panoramix I</t>
  </si>
  <si>
    <t>xDOUMAx</t>
  </si>
  <si>
    <t>Abraracurcix</t>
  </si>
  <si>
    <t>Obelix I</t>
  </si>
  <si>
    <t>4lvl2</t>
  </si>
  <si>
    <t>4lvl1</t>
  </si>
  <si>
    <t>Alucard 78</t>
  </si>
  <si>
    <t>AVISPON T5</t>
  </si>
  <si>
    <t>jenmm</t>
  </si>
  <si>
    <t>koki87</t>
  </si>
  <si>
    <t>ObSon C O</t>
  </si>
  <si>
    <t>preciosaxX</t>
  </si>
  <si>
    <t>xHulkBusterx</t>
  </si>
  <si>
    <t>bank spanish</t>
  </si>
  <si>
    <t>vmariavane</t>
  </si>
  <si>
    <t>LOTHARIO</t>
  </si>
  <si>
    <t>DRACONIAN83</t>
  </si>
  <si>
    <t>Santyy01</t>
  </si>
  <si>
    <t>ANUB11S</t>
  </si>
  <si>
    <t>kargrande</t>
  </si>
  <si>
    <t>MegaMan6</t>
  </si>
  <si>
    <t>Sh4dow5</t>
  </si>
  <si>
    <t>Atlas7770</t>
  </si>
  <si>
    <t>Deshuesado</t>
  </si>
  <si>
    <t>Edgar Mont3</t>
  </si>
  <si>
    <t>PaSToRALMN</t>
  </si>
  <si>
    <t>pikachu 31</t>
  </si>
  <si>
    <t>river9 12</t>
  </si>
  <si>
    <t>RIVER92</t>
  </si>
  <si>
    <t>Vegueta 69</t>
  </si>
  <si>
    <t>vegueta blu2</t>
  </si>
  <si>
    <t>Viiktor I</t>
  </si>
  <si>
    <t>xJokerx TH</t>
  </si>
  <si>
    <t>xkaigaku7x</t>
  </si>
  <si>
    <t>xTOMI0KAx</t>
  </si>
  <si>
    <t>Astonbirraaa</t>
  </si>
  <si>
    <t>Edga MonT</t>
  </si>
  <si>
    <t>Edgar4</t>
  </si>
  <si>
    <t>CandyStore69</t>
  </si>
  <si>
    <t>cKrAtOs oL</t>
  </si>
  <si>
    <t>MORETHANLIFE</t>
  </si>
  <si>
    <t>NiKa01</t>
  </si>
  <si>
    <t>CandyCandy69</t>
  </si>
  <si>
    <t>Ghostk47</t>
  </si>
  <si>
    <t>yoshi tecojo</t>
  </si>
  <si>
    <t>aimerose 2</t>
  </si>
  <si>
    <t>aimerose3</t>
  </si>
  <si>
    <t>Thenecio</t>
  </si>
  <si>
    <t>xTokio TH</t>
  </si>
  <si>
    <t>ALMORO 00</t>
  </si>
  <si>
    <t>Dama 2</t>
  </si>
  <si>
    <t>DUKE 22</t>
  </si>
  <si>
    <t>Duke B</t>
  </si>
  <si>
    <t>DUKE J</t>
  </si>
  <si>
    <t>SOFIA 15</t>
  </si>
  <si>
    <t>Life Crazy</t>
  </si>
  <si>
    <t>aimerose4</t>
  </si>
  <si>
    <t>Neitan05</t>
  </si>
  <si>
    <t>NotLife2</t>
  </si>
  <si>
    <t>POOL X3</t>
  </si>
  <si>
    <t>Cumplio</t>
  </si>
  <si>
    <t>No cumplio</t>
  </si>
  <si>
    <t>Mini jhon5</t>
  </si>
  <si>
    <t>Th3 Bl4Ck</t>
  </si>
  <si>
    <t>Debe</t>
  </si>
  <si>
    <t>Mob1</t>
  </si>
  <si>
    <t>Mob2</t>
  </si>
  <si>
    <t>Mob3</t>
  </si>
  <si>
    <t>Mob4</t>
  </si>
  <si>
    <t>Mob5</t>
  </si>
  <si>
    <t>Numero</t>
  </si>
  <si>
    <t>IGG ID</t>
  </si>
  <si>
    <t>Agnes Tohil</t>
  </si>
  <si>
    <t>Almoro01</t>
  </si>
  <si>
    <t>Almoro02</t>
  </si>
  <si>
    <t>GABBAR CAME</t>
  </si>
  <si>
    <t>jhon solano</t>
  </si>
  <si>
    <t>King FPJ</t>
  </si>
  <si>
    <t>x Micaela x</t>
  </si>
  <si>
    <t>Puntos x cumplir</t>
  </si>
  <si>
    <t>ID</t>
  </si>
  <si>
    <t>Dpoolll</t>
  </si>
  <si>
    <t>x Hulk xZ</t>
  </si>
  <si>
    <t>Hotspot 2</t>
  </si>
  <si>
    <t>Nicki007</t>
  </si>
  <si>
    <t>KRONOSTASIS</t>
  </si>
  <si>
    <t>lRyner</t>
  </si>
  <si>
    <t>PANTERA NEGR</t>
  </si>
  <si>
    <t>skullcrushRr</t>
  </si>
  <si>
    <t>57 301 3299286</t>
  </si>
  <si>
    <t>06/10/2025 al 12/10/2025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</si>
</sst>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3" fillId="8" borderId="4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1" fontId="0" fillId="0" borderId="0" xfId="0" applyNumberFormat="1"/>
    <xf numFmtId="0" fontId="0" fillId="2" borderId="1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/>
    <xf numFmtId="0" fontId="0" fillId="0" borderId="2" xfId="0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" fontId="0" fillId="9" borderId="1" xfId="0" applyNumberFormat="1" applyFill="1" applyBorder="1" applyAlignment="1">
      <alignment vertical="center"/>
    </xf>
    <xf numFmtId="1" fontId="2" fillId="7" borderId="1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" fontId="2" fillId="12" borderId="2" xfId="0" applyNumberFormat="1" applyFont="1" applyFill="1" applyBorder="1"/>
    <xf numFmtId="0" fontId="2" fillId="13" borderId="1" xfId="0" applyFont="1" applyFill="1" applyBorder="1"/>
    <xf numFmtId="1" fontId="2" fillId="13" borderId="2" xfId="0" applyNumberFormat="1" applyFont="1" applyFill="1" applyBorder="1" applyAlignment="1">
      <alignment vertical="center"/>
    </xf>
    <xf numFmtId="0" fontId="2" fillId="0" borderId="0" xfId="0" applyFont="1"/>
    <xf numFmtId="14" fontId="2" fillId="8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vertical="center"/>
    </xf>
    <xf numFmtId="1" fontId="2" fillId="14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5" fillId="15" borderId="1" xfId="0" applyFont="1" applyFill="1" applyBorder="1"/>
    <xf numFmtId="0" fontId="2" fillId="8" borderId="0" xfId="0" applyFont="1" applyFill="1"/>
    <xf numFmtId="0" fontId="0" fillId="13" borderId="1" xfId="0" applyFill="1" applyBorder="1"/>
    <xf numFmtId="0" fontId="0" fillId="2" borderId="4" xfId="0" applyFill="1" applyBorder="1" applyAlignment="1">
      <alignment vertical="center"/>
    </xf>
    <xf numFmtId="0" fontId="6" fillId="0" borderId="0" xfId="0" applyFont="1"/>
    <xf numFmtId="0" fontId="0" fillId="2" borderId="6" xfId="0" applyFont="1" applyFill="1" applyBorder="1" applyAlignment="1">
      <alignment vertical="center"/>
    </xf>
    <xf numFmtId="0" fontId="0" fillId="2" borderId="1" xfId="0" applyNumberFormat="1" applyFill="1" applyBorder="1" applyAlignment="1">
      <alignment vertical="center"/>
    </xf>
    <xf numFmtId="0" fontId="0" fillId="2" borderId="4" xfId="0" applyNumberFormat="1" applyFill="1" applyBorder="1" applyAlignment="1">
      <alignment vertical="center"/>
    </xf>
  </cellXfs>
  <cellStyles count="1">
    <cellStyle name="Normal" xfId="0" builtinId="0"/>
  </cellStyles>
  <dxfs count="9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AD332-216C-4A50-BA89-706D2AD1D01D}" name="Tabla1" displayName="Tabla1" ref="A1:A103" totalsRowShown="0" totalsRowDxfId="87" headerRowBorderDxfId="89" tableBorderDxfId="88" totalsRowBorderDxfId="86">
  <autoFilter ref="A1:A103" xr:uid="{D2BAD332-216C-4A50-BA89-706D2AD1D01D}"/>
  <sortState xmlns:xlrd2="http://schemas.microsoft.com/office/spreadsheetml/2017/richdata2" ref="A2:A56">
    <sortCondition ref="A1:A56"/>
  </sortState>
  <tableColumns count="1">
    <tableColumn id="2" xr3:uid="{949AF41D-56DF-4900-A139-D8F15899ECC1}" name="NOMBRE" dataDxfId="85" totalsRowDxfId="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AD2299-C81D-4FE1-BFA8-D329D1B43CE4}" name="Tabla2" displayName="Tabla2" ref="A1:C28" totalsRowShown="0" dataDxfId="83" tableBorderDxfId="82">
  <autoFilter ref="A1:C28" xr:uid="{37AD2299-C81D-4FE1-BFA8-D329D1B43CE4}"/>
  <sortState xmlns:xlrd2="http://schemas.microsoft.com/office/spreadsheetml/2017/richdata2" ref="A2:C28">
    <sortCondition ref="B1:B28"/>
  </sortState>
  <tableColumns count="3">
    <tableColumn id="1" xr3:uid="{97A0A935-D789-4DC6-A801-2531C1E7414B}" name="ID" dataDxfId="81"/>
    <tableColumn id="2" xr3:uid="{20C96FBD-05E6-4101-9F70-3A5249527DD1}" name="Nombre" dataDxfId="80"/>
    <tableColumn id="3" xr3:uid="{3FEACAA4-1796-476C-B02E-CA69363920A6}" name="Numero" dataDxfId="7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11AE-CB8C-4002-9471-7E6613B8FBF4}">
  <dimension ref="A1:M104"/>
  <sheetViews>
    <sheetView zoomScale="85" zoomScaleNormal="85" workbookViewId="0">
      <selection activeCell="I78" sqref="I78"/>
    </sheetView>
  </sheetViews>
  <sheetFormatPr baseColWidth="10" defaultRowHeight="15" x14ac:dyDescent="0.25"/>
  <cols>
    <col min="1" max="1" width="11.7109375" bestFit="1" customWidth="1"/>
    <col min="2" max="2" width="11.5703125" bestFit="1" customWidth="1"/>
    <col min="3" max="3" width="11.28515625" bestFit="1" customWidth="1"/>
    <col min="4" max="4" width="14.7109375" bestFit="1" customWidth="1"/>
    <col min="5" max="5" width="13.42578125" bestFit="1" customWidth="1"/>
    <col min="6" max="10" width="14.85546875" bestFit="1" customWidth="1"/>
    <col min="11" max="12" width="12" bestFit="1" customWidth="1"/>
    <col min="13" max="13" width="23.85546875" bestFit="1" customWidth="1"/>
  </cols>
  <sheetData>
    <row r="1" spans="1:13" x14ac:dyDescent="0.25">
      <c r="A1" s="2" t="s">
        <v>88</v>
      </c>
      <c r="B1" s="2" t="s">
        <v>2</v>
      </c>
      <c r="C1" s="2" t="s">
        <v>179</v>
      </c>
      <c r="D1" s="2" t="s">
        <v>0</v>
      </c>
      <c r="E1" s="3" t="s">
        <v>4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6" t="s">
        <v>86</v>
      </c>
      <c r="L1" s="6" t="s">
        <v>87</v>
      </c>
      <c r="M1" s="3" t="s">
        <v>53</v>
      </c>
    </row>
    <row r="2" spans="1:13" x14ac:dyDescent="0.25">
      <c r="A2" s="11" t="s">
        <v>112</v>
      </c>
      <c r="B2" s="16" t="s">
        <v>168</v>
      </c>
      <c r="C2" s="9">
        <v>416845218</v>
      </c>
      <c r="D2" s="9" t="s">
        <v>110</v>
      </c>
      <c r="E2" s="28">
        <v>22</v>
      </c>
      <c r="F2" s="7">
        <v>0</v>
      </c>
      <c r="G2" s="7">
        <v>17</v>
      </c>
      <c r="H2" s="7">
        <v>5</v>
      </c>
      <c r="I2" s="7">
        <v>0</v>
      </c>
      <c r="J2" s="7">
        <v>0</v>
      </c>
      <c r="K2" s="25">
        <v>32</v>
      </c>
      <c r="L2" s="24">
        <v>160</v>
      </c>
      <c r="M2" s="13" t="s">
        <v>198</v>
      </c>
    </row>
    <row r="3" spans="1:13" x14ac:dyDescent="0.25">
      <c r="A3" s="11" t="s">
        <v>112</v>
      </c>
      <c r="B3" s="16" t="s">
        <v>169</v>
      </c>
      <c r="C3" s="9">
        <v>768638774</v>
      </c>
      <c r="D3" s="9" t="s">
        <v>180</v>
      </c>
      <c r="E3" s="28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25">
        <v>0</v>
      </c>
      <c r="L3" s="24">
        <v>0</v>
      </c>
    </row>
    <row r="4" spans="1:13" x14ac:dyDescent="0.25">
      <c r="A4" s="11" t="s">
        <v>112</v>
      </c>
      <c r="B4" s="16" t="s">
        <v>168</v>
      </c>
      <c r="C4" s="9">
        <v>346561690</v>
      </c>
      <c r="D4" s="9" t="s">
        <v>101</v>
      </c>
      <c r="E4" s="28">
        <v>15</v>
      </c>
      <c r="F4" s="7">
        <v>0</v>
      </c>
      <c r="G4" s="7">
        <v>7</v>
      </c>
      <c r="H4" s="7">
        <v>8</v>
      </c>
      <c r="I4" s="7">
        <v>0</v>
      </c>
      <c r="J4" s="7">
        <v>0</v>
      </c>
      <c r="K4" s="25">
        <v>31</v>
      </c>
      <c r="L4" s="24">
        <v>155</v>
      </c>
    </row>
    <row r="5" spans="1:13" x14ac:dyDescent="0.25">
      <c r="A5" s="11" t="s">
        <v>112</v>
      </c>
      <c r="B5" s="16" t="s">
        <v>168</v>
      </c>
      <c r="C5" s="9">
        <v>365438142</v>
      </c>
      <c r="D5" s="9" t="s">
        <v>102</v>
      </c>
      <c r="E5" s="28">
        <v>19</v>
      </c>
      <c r="F5" s="7">
        <v>0</v>
      </c>
      <c r="G5" s="7">
        <v>13</v>
      </c>
      <c r="H5" s="7">
        <v>6</v>
      </c>
      <c r="I5" s="7">
        <v>0</v>
      </c>
      <c r="J5" s="7">
        <v>0</v>
      </c>
      <c r="K5" s="25">
        <v>31</v>
      </c>
      <c r="L5" s="24">
        <v>155</v>
      </c>
    </row>
    <row r="6" spans="1:13" x14ac:dyDescent="0.25">
      <c r="A6" s="11" t="s">
        <v>112</v>
      </c>
      <c r="B6" s="16" t="s">
        <v>169</v>
      </c>
      <c r="C6" s="9">
        <v>429558715</v>
      </c>
      <c r="D6" s="9" t="s">
        <v>153</v>
      </c>
      <c r="E6" s="28">
        <v>5</v>
      </c>
      <c r="F6" s="7">
        <v>0</v>
      </c>
      <c r="G6" s="7">
        <v>2</v>
      </c>
      <c r="H6" s="7">
        <v>3</v>
      </c>
      <c r="I6" s="7">
        <v>0</v>
      </c>
      <c r="J6" s="7">
        <v>0</v>
      </c>
      <c r="K6" s="25">
        <v>11</v>
      </c>
      <c r="L6" s="24">
        <v>55</v>
      </c>
    </row>
    <row r="7" spans="1:13" x14ac:dyDescent="0.25">
      <c r="A7" s="11" t="s">
        <v>112</v>
      </c>
      <c r="B7" s="16" t="s">
        <v>169</v>
      </c>
      <c r="C7" s="9">
        <v>1326589935</v>
      </c>
      <c r="D7" s="9" t="s">
        <v>154</v>
      </c>
      <c r="E7" s="28">
        <v>4</v>
      </c>
      <c r="F7" s="7">
        <v>0</v>
      </c>
      <c r="G7" s="7">
        <v>0</v>
      </c>
      <c r="H7" s="7">
        <v>4</v>
      </c>
      <c r="I7" s="7">
        <v>0</v>
      </c>
      <c r="J7" s="7">
        <v>0</v>
      </c>
      <c r="K7" s="25">
        <v>12</v>
      </c>
      <c r="L7" s="24">
        <v>60</v>
      </c>
    </row>
    <row r="8" spans="1:13" x14ac:dyDescent="0.25">
      <c r="A8" s="11" t="s">
        <v>113</v>
      </c>
      <c r="B8" s="16" t="s">
        <v>169</v>
      </c>
      <c r="C8" s="9">
        <v>1789025900</v>
      </c>
      <c r="D8" s="9" t="s">
        <v>164</v>
      </c>
      <c r="E8" s="28">
        <v>6</v>
      </c>
      <c r="F8" s="7">
        <v>4</v>
      </c>
      <c r="G8" s="7">
        <v>2</v>
      </c>
      <c r="H8" s="7">
        <v>0</v>
      </c>
      <c r="I8" s="7">
        <v>0</v>
      </c>
      <c r="J8" s="7">
        <v>0</v>
      </c>
      <c r="K8" s="25">
        <v>2</v>
      </c>
      <c r="L8" s="24">
        <v>14</v>
      </c>
    </row>
    <row r="9" spans="1:13" x14ac:dyDescent="0.25">
      <c r="A9" s="11" t="s">
        <v>112</v>
      </c>
      <c r="B9" s="16" t="s">
        <v>169</v>
      </c>
      <c r="C9" s="9">
        <v>315992503</v>
      </c>
      <c r="D9" s="9" t="s">
        <v>157</v>
      </c>
      <c r="E9" s="28">
        <v>18</v>
      </c>
      <c r="F9" s="7">
        <v>0</v>
      </c>
      <c r="G9" s="7">
        <v>18</v>
      </c>
      <c r="H9" s="7">
        <v>0</v>
      </c>
      <c r="I9" s="7">
        <v>0</v>
      </c>
      <c r="J9" s="7">
        <v>0</v>
      </c>
      <c r="K9" s="25">
        <v>18</v>
      </c>
      <c r="L9" s="24">
        <v>90</v>
      </c>
    </row>
    <row r="10" spans="1:13" x14ac:dyDescent="0.25">
      <c r="A10" s="11" t="s">
        <v>112</v>
      </c>
      <c r="B10" s="16" t="s">
        <v>169</v>
      </c>
      <c r="C10" s="9">
        <v>339024723</v>
      </c>
      <c r="D10" s="9" t="s">
        <v>181</v>
      </c>
      <c r="E10" s="28">
        <v>21</v>
      </c>
      <c r="F10" s="7">
        <v>0</v>
      </c>
      <c r="G10" s="7">
        <v>21</v>
      </c>
      <c r="H10" s="7">
        <v>0</v>
      </c>
      <c r="I10" s="7">
        <v>0</v>
      </c>
      <c r="J10" s="7">
        <v>0</v>
      </c>
      <c r="K10" s="25">
        <v>21</v>
      </c>
      <c r="L10" s="24">
        <v>105</v>
      </c>
    </row>
    <row r="11" spans="1:13" x14ac:dyDescent="0.25">
      <c r="A11" s="11" t="s">
        <v>112</v>
      </c>
      <c r="B11" s="16" t="s">
        <v>169</v>
      </c>
      <c r="C11" s="9">
        <v>355652066</v>
      </c>
      <c r="D11" s="9" t="s">
        <v>182</v>
      </c>
      <c r="E11" s="28">
        <v>22</v>
      </c>
      <c r="F11" s="7">
        <v>1</v>
      </c>
      <c r="G11" s="7">
        <v>21</v>
      </c>
      <c r="H11" s="7">
        <v>0</v>
      </c>
      <c r="I11" s="7">
        <v>0</v>
      </c>
      <c r="J11" s="7">
        <v>0</v>
      </c>
      <c r="K11" s="25">
        <v>21</v>
      </c>
      <c r="L11" s="24">
        <v>106</v>
      </c>
    </row>
    <row r="12" spans="1:13" x14ac:dyDescent="0.25">
      <c r="A12" s="11" t="s">
        <v>112</v>
      </c>
      <c r="B12" s="16" t="s">
        <v>168</v>
      </c>
      <c r="C12" s="9">
        <v>655044313</v>
      </c>
      <c r="D12" s="9" t="s">
        <v>114</v>
      </c>
      <c r="E12" s="28">
        <v>34</v>
      </c>
      <c r="F12" s="7">
        <v>0</v>
      </c>
      <c r="G12" s="7">
        <v>32</v>
      </c>
      <c r="H12" s="7">
        <v>2</v>
      </c>
      <c r="I12" s="7">
        <v>0</v>
      </c>
      <c r="J12" s="7">
        <v>0</v>
      </c>
      <c r="K12" s="25">
        <v>38</v>
      </c>
      <c r="L12" s="24">
        <v>190</v>
      </c>
    </row>
    <row r="13" spans="1:13" x14ac:dyDescent="0.25">
      <c r="A13" s="11" t="s">
        <v>112</v>
      </c>
      <c r="B13" s="16" t="s">
        <v>168</v>
      </c>
      <c r="C13" s="9">
        <v>0</v>
      </c>
      <c r="D13" s="9" t="s">
        <v>8</v>
      </c>
      <c r="E13" s="28">
        <v>4</v>
      </c>
      <c r="F13" s="7">
        <v>0</v>
      </c>
      <c r="G13" s="7">
        <v>0</v>
      </c>
      <c r="H13" s="7">
        <v>0</v>
      </c>
      <c r="I13" s="7">
        <v>4</v>
      </c>
      <c r="J13" s="7">
        <v>0</v>
      </c>
      <c r="K13" s="25">
        <v>36</v>
      </c>
      <c r="L13" s="24">
        <v>120</v>
      </c>
    </row>
    <row r="14" spans="1:13" x14ac:dyDescent="0.25">
      <c r="A14" s="11" t="s">
        <v>112</v>
      </c>
      <c r="B14" s="16" t="s">
        <v>168</v>
      </c>
      <c r="C14" s="9">
        <v>659115650</v>
      </c>
      <c r="D14" s="9" t="s">
        <v>126</v>
      </c>
      <c r="E14" s="28">
        <v>48</v>
      </c>
      <c r="F14" s="7">
        <v>0</v>
      </c>
      <c r="G14" s="7">
        <v>40</v>
      </c>
      <c r="H14" s="7">
        <v>6</v>
      </c>
      <c r="I14" s="7">
        <v>0</v>
      </c>
      <c r="J14" s="7">
        <v>2</v>
      </c>
      <c r="K14" s="25">
        <v>94</v>
      </c>
      <c r="L14" s="24">
        <v>430</v>
      </c>
    </row>
    <row r="15" spans="1:13" x14ac:dyDescent="0.25">
      <c r="A15" s="11" t="s">
        <v>113</v>
      </c>
      <c r="B15" s="16" t="s">
        <v>168</v>
      </c>
      <c r="C15" s="9">
        <v>1915163097</v>
      </c>
      <c r="D15" s="9" t="s">
        <v>26</v>
      </c>
      <c r="E15" s="28">
        <v>22</v>
      </c>
      <c r="F15" s="7">
        <v>19</v>
      </c>
      <c r="G15" s="7">
        <v>3</v>
      </c>
      <c r="H15" s="7">
        <v>0</v>
      </c>
      <c r="I15" s="7">
        <v>0</v>
      </c>
      <c r="J15" s="7">
        <v>0</v>
      </c>
      <c r="K15" s="25">
        <v>3</v>
      </c>
      <c r="L15" s="24">
        <v>34</v>
      </c>
    </row>
    <row r="16" spans="1:13" x14ac:dyDescent="0.25">
      <c r="A16" s="11" t="s">
        <v>112</v>
      </c>
      <c r="B16" s="16" t="s">
        <v>168</v>
      </c>
      <c r="C16" s="9">
        <v>1092680272</v>
      </c>
      <c r="D16" s="9" t="s">
        <v>95</v>
      </c>
      <c r="E16" s="28">
        <v>36</v>
      </c>
      <c r="F16" s="7">
        <v>5</v>
      </c>
      <c r="G16" s="7">
        <v>29</v>
      </c>
      <c r="H16" s="7">
        <v>2</v>
      </c>
      <c r="I16" s="7">
        <v>0</v>
      </c>
      <c r="J16" s="7">
        <v>0</v>
      </c>
      <c r="K16" s="25">
        <v>35</v>
      </c>
      <c r="L16" s="24">
        <v>180</v>
      </c>
    </row>
    <row r="17" spans="1:12" x14ac:dyDescent="0.25">
      <c r="A17" s="11" t="s">
        <v>112</v>
      </c>
      <c r="B17" s="16" t="s">
        <v>168</v>
      </c>
      <c r="C17" s="9">
        <v>326455645</v>
      </c>
      <c r="D17" s="9" t="s">
        <v>103</v>
      </c>
      <c r="E17" s="28">
        <v>28</v>
      </c>
      <c r="F17" s="7">
        <v>0</v>
      </c>
      <c r="G17" s="7">
        <v>28</v>
      </c>
      <c r="H17" s="7">
        <v>0</v>
      </c>
      <c r="I17" s="7">
        <v>0</v>
      </c>
      <c r="J17" s="7">
        <v>0</v>
      </c>
      <c r="K17" s="25">
        <v>28</v>
      </c>
      <c r="L17" s="24">
        <v>140</v>
      </c>
    </row>
    <row r="18" spans="1:12" x14ac:dyDescent="0.25">
      <c r="A18" s="11" t="s">
        <v>112</v>
      </c>
      <c r="B18" s="16" t="s">
        <v>168</v>
      </c>
      <c r="C18" s="9">
        <v>723725687</v>
      </c>
      <c r="D18" s="9" t="s">
        <v>143</v>
      </c>
      <c r="E18" s="28">
        <v>34</v>
      </c>
      <c r="F18" s="7">
        <v>0</v>
      </c>
      <c r="G18" s="7">
        <v>33</v>
      </c>
      <c r="H18" s="7">
        <v>1</v>
      </c>
      <c r="I18" s="7">
        <v>0</v>
      </c>
      <c r="J18" s="7">
        <v>0</v>
      </c>
      <c r="K18" s="25">
        <v>36</v>
      </c>
      <c r="L18" s="24">
        <v>180</v>
      </c>
    </row>
    <row r="19" spans="1:12" x14ac:dyDescent="0.25">
      <c r="A19" s="11" t="s">
        <v>113</v>
      </c>
      <c r="B19" s="16" t="s">
        <v>168</v>
      </c>
      <c r="C19" s="9">
        <v>2024927090</v>
      </c>
      <c r="D19" s="9" t="s">
        <v>130</v>
      </c>
      <c r="E19" s="28">
        <v>20</v>
      </c>
      <c r="F19" s="7">
        <v>10</v>
      </c>
      <c r="G19" s="7">
        <v>10</v>
      </c>
      <c r="H19" s="7">
        <v>0</v>
      </c>
      <c r="I19" s="7">
        <v>0</v>
      </c>
      <c r="J19" s="7">
        <v>0</v>
      </c>
      <c r="K19" s="25">
        <v>10</v>
      </c>
      <c r="L19" s="24">
        <v>60</v>
      </c>
    </row>
    <row r="20" spans="1:12" x14ac:dyDescent="0.25">
      <c r="A20" s="11" t="s">
        <v>112</v>
      </c>
      <c r="B20" s="16" t="s">
        <v>168</v>
      </c>
      <c r="C20" s="9">
        <v>684207550</v>
      </c>
      <c r="D20" s="9" t="s">
        <v>115</v>
      </c>
      <c r="E20" s="28">
        <v>47</v>
      </c>
      <c r="F20" s="7">
        <v>0</v>
      </c>
      <c r="G20" s="7">
        <v>45</v>
      </c>
      <c r="H20" s="7">
        <v>2</v>
      </c>
      <c r="I20" s="7">
        <v>0</v>
      </c>
      <c r="J20" s="7">
        <v>0</v>
      </c>
      <c r="K20" s="25">
        <v>51</v>
      </c>
      <c r="L20" s="24">
        <v>255</v>
      </c>
    </row>
    <row r="21" spans="1:12" x14ac:dyDescent="0.25">
      <c r="A21" s="11" t="s">
        <v>112</v>
      </c>
      <c r="B21" s="16" t="s">
        <v>168</v>
      </c>
      <c r="C21" s="9">
        <v>357402771</v>
      </c>
      <c r="D21" s="9" t="s">
        <v>104</v>
      </c>
      <c r="E21" s="28">
        <v>23</v>
      </c>
      <c r="F21" s="7">
        <v>0</v>
      </c>
      <c r="G21" s="7">
        <v>20</v>
      </c>
      <c r="H21" s="7">
        <v>3</v>
      </c>
      <c r="I21" s="7">
        <v>0</v>
      </c>
      <c r="J21" s="7">
        <v>0</v>
      </c>
      <c r="K21" s="25">
        <v>29</v>
      </c>
      <c r="L21" s="24">
        <v>145</v>
      </c>
    </row>
    <row r="22" spans="1:12" x14ac:dyDescent="0.25">
      <c r="A22" s="11" t="s">
        <v>112</v>
      </c>
      <c r="B22" s="16" t="s">
        <v>168</v>
      </c>
      <c r="C22" s="9">
        <v>642356966</v>
      </c>
      <c r="D22" s="9" t="s">
        <v>75</v>
      </c>
      <c r="E22" s="28">
        <v>13</v>
      </c>
      <c r="F22" s="7">
        <v>0</v>
      </c>
      <c r="G22" s="7">
        <v>8</v>
      </c>
      <c r="H22" s="7">
        <v>4</v>
      </c>
      <c r="I22" s="7">
        <v>1</v>
      </c>
      <c r="J22" s="7">
        <v>0</v>
      </c>
      <c r="K22" s="25">
        <v>29</v>
      </c>
      <c r="L22" s="24">
        <v>130</v>
      </c>
    </row>
    <row r="23" spans="1:12" x14ac:dyDescent="0.25">
      <c r="A23" s="11" t="s">
        <v>112</v>
      </c>
      <c r="B23" s="16" t="s">
        <v>168</v>
      </c>
      <c r="C23" s="9">
        <v>843179440</v>
      </c>
      <c r="D23" s="9" t="s">
        <v>150</v>
      </c>
      <c r="E23" s="28">
        <v>37</v>
      </c>
      <c r="F23" s="7">
        <v>0</v>
      </c>
      <c r="G23" s="7">
        <v>29</v>
      </c>
      <c r="H23" s="7">
        <v>6</v>
      </c>
      <c r="I23" s="7">
        <v>0</v>
      </c>
      <c r="J23" s="7">
        <v>2</v>
      </c>
      <c r="K23" s="25">
        <v>83</v>
      </c>
      <c r="L23" s="24">
        <v>375</v>
      </c>
    </row>
    <row r="24" spans="1:12" x14ac:dyDescent="0.25">
      <c r="A24" s="11" t="s">
        <v>113</v>
      </c>
      <c r="B24" s="16" t="s">
        <v>168</v>
      </c>
      <c r="C24" s="9">
        <v>2032787999</v>
      </c>
      <c r="D24" s="9" t="s">
        <v>146</v>
      </c>
      <c r="E24" s="28">
        <v>6</v>
      </c>
      <c r="F24" s="7">
        <v>0</v>
      </c>
      <c r="G24" s="7">
        <v>6</v>
      </c>
      <c r="H24" s="7">
        <v>0</v>
      </c>
      <c r="I24" s="7">
        <v>0</v>
      </c>
      <c r="J24" s="7">
        <v>0</v>
      </c>
      <c r="K24" s="25">
        <v>6</v>
      </c>
      <c r="L24" s="24">
        <v>30</v>
      </c>
    </row>
    <row r="25" spans="1:12" x14ac:dyDescent="0.25">
      <c r="A25" s="11" t="s">
        <v>112</v>
      </c>
      <c r="B25" s="16" t="s">
        <v>168</v>
      </c>
      <c r="C25" s="9">
        <v>871204810</v>
      </c>
      <c r="D25" s="9" t="s">
        <v>147</v>
      </c>
      <c r="E25" s="28">
        <v>27</v>
      </c>
      <c r="F25" s="7">
        <v>0</v>
      </c>
      <c r="G25" s="7">
        <v>19</v>
      </c>
      <c r="H25" s="7">
        <v>5</v>
      </c>
      <c r="I25" s="7">
        <v>3</v>
      </c>
      <c r="J25" s="7">
        <v>0</v>
      </c>
      <c r="K25" s="25">
        <v>61</v>
      </c>
      <c r="L25" s="24">
        <v>260</v>
      </c>
    </row>
    <row r="26" spans="1:12" x14ac:dyDescent="0.25">
      <c r="A26" s="11" t="s">
        <v>112</v>
      </c>
      <c r="B26" s="16" t="s">
        <v>169</v>
      </c>
      <c r="C26" s="9">
        <v>611721390</v>
      </c>
      <c r="D26" s="9" t="s">
        <v>13</v>
      </c>
      <c r="E26" s="28">
        <v>27</v>
      </c>
      <c r="F26" s="7">
        <v>0</v>
      </c>
      <c r="G26" s="7">
        <v>27</v>
      </c>
      <c r="H26" s="7">
        <v>0</v>
      </c>
      <c r="I26" s="7">
        <v>0</v>
      </c>
      <c r="J26" s="7">
        <v>0</v>
      </c>
      <c r="K26" s="25">
        <v>27</v>
      </c>
      <c r="L26" s="24">
        <v>135</v>
      </c>
    </row>
    <row r="27" spans="1:12" x14ac:dyDescent="0.25">
      <c r="A27" s="11" t="s">
        <v>113</v>
      </c>
      <c r="B27" s="16" t="s">
        <v>168</v>
      </c>
      <c r="C27" s="9">
        <v>1107848567</v>
      </c>
      <c r="D27" s="9" t="s">
        <v>131</v>
      </c>
      <c r="E27" s="28">
        <v>8</v>
      </c>
      <c r="F27" s="7">
        <v>0</v>
      </c>
      <c r="G27" s="7">
        <v>8</v>
      </c>
      <c r="H27" s="7">
        <v>0</v>
      </c>
      <c r="I27" s="7">
        <v>0</v>
      </c>
      <c r="J27" s="7">
        <v>0</v>
      </c>
      <c r="K27" s="25">
        <v>8</v>
      </c>
      <c r="L27" s="24">
        <v>40</v>
      </c>
    </row>
    <row r="28" spans="1:12" x14ac:dyDescent="0.25">
      <c r="A28" s="11" t="s">
        <v>112</v>
      </c>
      <c r="B28" s="16" t="s">
        <v>168</v>
      </c>
      <c r="C28" s="9">
        <v>1205711101</v>
      </c>
      <c r="D28" s="9" t="s">
        <v>189</v>
      </c>
      <c r="E28" s="28">
        <v>33</v>
      </c>
      <c r="F28" s="7">
        <v>0</v>
      </c>
      <c r="G28" s="7">
        <v>33</v>
      </c>
      <c r="H28" s="7">
        <v>0</v>
      </c>
      <c r="I28" s="7">
        <v>0</v>
      </c>
      <c r="J28" s="7">
        <v>0</v>
      </c>
      <c r="K28" s="25">
        <v>33</v>
      </c>
      <c r="L28" s="24">
        <v>165</v>
      </c>
    </row>
    <row r="29" spans="1:12" x14ac:dyDescent="0.25">
      <c r="A29" s="11" t="s">
        <v>112</v>
      </c>
      <c r="B29" s="16" t="s">
        <v>168</v>
      </c>
      <c r="C29" s="9">
        <v>967393022</v>
      </c>
      <c r="D29" s="9" t="s">
        <v>124</v>
      </c>
      <c r="E29" s="28">
        <v>22</v>
      </c>
      <c r="F29" s="7">
        <v>0</v>
      </c>
      <c r="G29" s="7">
        <v>14</v>
      </c>
      <c r="H29" s="7">
        <v>7</v>
      </c>
      <c r="I29" s="7">
        <v>0</v>
      </c>
      <c r="J29" s="7">
        <v>1</v>
      </c>
      <c r="K29" s="25">
        <v>53</v>
      </c>
      <c r="L29" s="24">
        <v>245</v>
      </c>
    </row>
    <row r="30" spans="1:12" x14ac:dyDescent="0.25">
      <c r="A30" s="11" t="s">
        <v>112</v>
      </c>
      <c r="B30" s="16" t="s">
        <v>168</v>
      </c>
      <c r="C30" s="9">
        <v>1396680434</v>
      </c>
      <c r="D30" s="9" t="s">
        <v>132</v>
      </c>
      <c r="E30" s="28">
        <v>30</v>
      </c>
      <c r="F30" s="7">
        <v>0</v>
      </c>
      <c r="G30" s="7">
        <v>30</v>
      </c>
      <c r="H30" s="7">
        <v>0</v>
      </c>
      <c r="I30" s="7">
        <v>0</v>
      </c>
      <c r="J30" s="7">
        <v>0</v>
      </c>
      <c r="K30" s="25">
        <v>30</v>
      </c>
      <c r="L30" s="24">
        <v>150</v>
      </c>
    </row>
    <row r="31" spans="1:12" x14ac:dyDescent="0.25">
      <c r="A31" s="11" t="s">
        <v>112</v>
      </c>
      <c r="B31" s="16" t="s">
        <v>168</v>
      </c>
      <c r="C31" s="9">
        <v>1405190902</v>
      </c>
      <c r="D31" s="9" t="s">
        <v>105</v>
      </c>
      <c r="E31" s="28">
        <v>8</v>
      </c>
      <c r="F31" s="7">
        <v>0</v>
      </c>
      <c r="G31" s="7">
        <v>0</v>
      </c>
      <c r="H31" s="7">
        <v>6</v>
      </c>
      <c r="I31" s="7">
        <v>2</v>
      </c>
      <c r="J31" s="7">
        <v>0</v>
      </c>
      <c r="K31" s="25">
        <v>36</v>
      </c>
      <c r="L31" s="24">
        <v>150</v>
      </c>
    </row>
    <row r="32" spans="1:12" x14ac:dyDescent="0.25">
      <c r="A32" s="11" t="s">
        <v>113</v>
      </c>
      <c r="B32" s="16" t="s">
        <v>168</v>
      </c>
      <c r="C32" s="9">
        <v>1337676027</v>
      </c>
      <c r="D32" s="9" t="s">
        <v>78</v>
      </c>
      <c r="E32" s="28">
        <v>6</v>
      </c>
      <c r="F32" s="7">
        <v>0</v>
      </c>
      <c r="G32" s="7">
        <v>6</v>
      </c>
      <c r="H32" s="7">
        <v>0</v>
      </c>
      <c r="I32" s="7">
        <v>0</v>
      </c>
      <c r="J32" s="7">
        <v>0</v>
      </c>
      <c r="K32" s="25">
        <v>6</v>
      </c>
      <c r="L32" s="24">
        <v>30</v>
      </c>
    </row>
    <row r="33" spans="1:12" x14ac:dyDescent="0.25">
      <c r="A33" s="11" t="s">
        <v>112</v>
      </c>
      <c r="B33" s="16" t="s">
        <v>169</v>
      </c>
      <c r="C33" s="9">
        <v>677690297</v>
      </c>
      <c r="D33" s="9" t="s">
        <v>62</v>
      </c>
      <c r="E33" s="28">
        <v>11</v>
      </c>
      <c r="F33" s="7">
        <v>5</v>
      </c>
      <c r="G33" s="7">
        <v>5</v>
      </c>
      <c r="H33" s="7">
        <v>1</v>
      </c>
      <c r="I33" s="7">
        <v>0</v>
      </c>
      <c r="J33" s="7">
        <v>0</v>
      </c>
      <c r="K33" s="25">
        <v>8</v>
      </c>
      <c r="L33" s="24">
        <v>45</v>
      </c>
    </row>
    <row r="34" spans="1:12" x14ac:dyDescent="0.25">
      <c r="A34" s="11" t="s">
        <v>112</v>
      </c>
      <c r="B34" s="16" t="s">
        <v>168</v>
      </c>
      <c r="C34" s="9">
        <v>355146119</v>
      </c>
      <c r="D34" s="9" t="s">
        <v>183</v>
      </c>
      <c r="E34" s="28">
        <v>17</v>
      </c>
      <c r="F34" s="7">
        <v>0</v>
      </c>
      <c r="G34" s="7">
        <v>12</v>
      </c>
      <c r="H34" s="7">
        <v>4</v>
      </c>
      <c r="I34" s="7">
        <v>0</v>
      </c>
      <c r="J34" s="7">
        <v>1</v>
      </c>
      <c r="K34" s="25">
        <v>42</v>
      </c>
      <c r="L34" s="24">
        <v>190</v>
      </c>
    </row>
    <row r="35" spans="1:12" x14ac:dyDescent="0.25">
      <c r="A35" s="11" t="s">
        <v>112</v>
      </c>
      <c r="B35" s="16" t="s">
        <v>168</v>
      </c>
      <c r="C35" s="9">
        <v>617539539</v>
      </c>
      <c r="D35" s="9" t="s">
        <v>151</v>
      </c>
      <c r="E35" s="28">
        <v>46</v>
      </c>
      <c r="F35" s="7">
        <v>0</v>
      </c>
      <c r="G35" s="7">
        <v>39</v>
      </c>
      <c r="H35" s="7">
        <v>2</v>
      </c>
      <c r="I35" s="7">
        <v>2</v>
      </c>
      <c r="J35" s="7">
        <v>3</v>
      </c>
      <c r="K35" s="25">
        <v>117</v>
      </c>
      <c r="L35" s="24">
        <v>495</v>
      </c>
    </row>
    <row r="36" spans="1:12" x14ac:dyDescent="0.25">
      <c r="A36" s="11" t="s">
        <v>113</v>
      </c>
      <c r="B36" s="16" t="s">
        <v>169</v>
      </c>
      <c r="C36" s="9">
        <v>2060348531</v>
      </c>
      <c r="D36" s="9" t="s">
        <v>191</v>
      </c>
      <c r="E36" s="28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25">
        <v>0</v>
      </c>
      <c r="L36" s="24">
        <v>0</v>
      </c>
    </row>
    <row r="37" spans="1:12" x14ac:dyDescent="0.25">
      <c r="A37" s="11" t="s">
        <v>112</v>
      </c>
      <c r="B37" s="16" t="s">
        <v>169</v>
      </c>
      <c r="C37" s="9">
        <v>871943702</v>
      </c>
      <c r="D37" s="9" t="s">
        <v>116</v>
      </c>
      <c r="E37" s="28">
        <v>14</v>
      </c>
      <c r="F37" s="7">
        <v>0</v>
      </c>
      <c r="G37" s="7">
        <v>8</v>
      </c>
      <c r="H37" s="7">
        <v>6</v>
      </c>
      <c r="I37" s="7">
        <v>0</v>
      </c>
      <c r="J37" s="7">
        <v>0</v>
      </c>
      <c r="K37" s="25">
        <v>26</v>
      </c>
      <c r="L37" s="24">
        <v>130</v>
      </c>
    </row>
    <row r="38" spans="1:12" x14ac:dyDescent="0.25">
      <c r="A38" s="11" t="s">
        <v>112</v>
      </c>
      <c r="B38" s="16" t="s">
        <v>168</v>
      </c>
      <c r="C38" s="9">
        <v>376376295</v>
      </c>
      <c r="D38" s="9" t="s">
        <v>184</v>
      </c>
      <c r="E38" s="28">
        <v>10</v>
      </c>
      <c r="F38" s="7">
        <v>0</v>
      </c>
      <c r="G38" s="7">
        <v>1</v>
      </c>
      <c r="H38" s="7">
        <v>9</v>
      </c>
      <c r="I38" s="7">
        <v>0</v>
      </c>
      <c r="J38" s="7">
        <v>0</v>
      </c>
      <c r="K38" s="25">
        <v>28</v>
      </c>
      <c r="L38" s="24">
        <v>140</v>
      </c>
    </row>
    <row r="39" spans="1:12" x14ac:dyDescent="0.25">
      <c r="A39" s="11" t="s">
        <v>113</v>
      </c>
      <c r="B39" s="16" t="s">
        <v>168</v>
      </c>
      <c r="C39" s="9">
        <v>1917368618</v>
      </c>
      <c r="D39" s="9" t="s">
        <v>17</v>
      </c>
      <c r="E39" s="28">
        <v>18</v>
      </c>
      <c r="F39" s="7">
        <v>12</v>
      </c>
      <c r="G39" s="7">
        <v>6</v>
      </c>
      <c r="H39" s="7">
        <v>0</v>
      </c>
      <c r="I39" s="7">
        <v>0</v>
      </c>
      <c r="J39" s="7">
        <v>0</v>
      </c>
      <c r="K39" s="25">
        <v>6</v>
      </c>
      <c r="L39" s="24">
        <v>42</v>
      </c>
    </row>
    <row r="40" spans="1:12" x14ac:dyDescent="0.25">
      <c r="A40" s="11" t="s">
        <v>112</v>
      </c>
      <c r="B40" s="16" t="s">
        <v>169</v>
      </c>
      <c r="C40" s="9">
        <v>1023770253</v>
      </c>
      <c r="D40" s="9" t="s">
        <v>74</v>
      </c>
      <c r="E40" s="28">
        <v>7</v>
      </c>
      <c r="F40" s="7">
        <v>0</v>
      </c>
      <c r="G40" s="7">
        <v>7</v>
      </c>
      <c r="H40" s="7">
        <v>0</v>
      </c>
      <c r="I40" s="7">
        <v>0</v>
      </c>
      <c r="J40" s="7">
        <v>0</v>
      </c>
      <c r="K40" s="25">
        <v>7</v>
      </c>
      <c r="L40" s="24">
        <v>35</v>
      </c>
    </row>
    <row r="41" spans="1:12" x14ac:dyDescent="0.25">
      <c r="A41" s="11" t="s">
        <v>113</v>
      </c>
      <c r="B41" s="16" t="s">
        <v>168</v>
      </c>
      <c r="C41" s="9">
        <v>1919512898</v>
      </c>
      <c r="D41" s="9" t="s">
        <v>32</v>
      </c>
      <c r="E41" s="28">
        <v>10</v>
      </c>
      <c r="F41" s="7">
        <v>5</v>
      </c>
      <c r="G41" s="7">
        <v>5</v>
      </c>
      <c r="H41" s="7">
        <v>0</v>
      </c>
      <c r="I41" s="7">
        <v>0</v>
      </c>
      <c r="J41" s="7">
        <v>0</v>
      </c>
      <c r="K41" s="25">
        <v>5</v>
      </c>
      <c r="L41" s="24">
        <v>30</v>
      </c>
    </row>
    <row r="42" spans="1:12" x14ac:dyDescent="0.25">
      <c r="A42" s="11" t="s">
        <v>112</v>
      </c>
      <c r="B42" s="16" t="s">
        <v>168</v>
      </c>
      <c r="C42" s="9">
        <v>723790823</v>
      </c>
      <c r="D42" s="9" t="s">
        <v>127</v>
      </c>
      <c r="E42" s="28">
        <v>38</v>
      </c>
      <c r="F42" s="7">
        <v>0</v>
      </c>
      <c r="G42" s="7">
        <v>38</v>
      </c>
      <c r="H42" s="7">
        <v>0</v>
      </c>
      <c r="I42" s="7">
        <v>0</v>
      </c>
      <c r="J42" s="7">
        <v>0</v>
      </c>
      <c r="K42" s="25">
        <v>38</v>
      </c>
      <c r="L42" s="24">
        <v>190</v>
      </c>
    </row>
    <row r="43" spans="1:12" x14ac:dyDescent="0.25">
      <c r="A43" s="11" t="s">
        <v>112</v>
      </c>
      <c r="B43" s="16" t="s">
        <v>169</v>
      </c>
      <c r="C43" s="9">
        <v>842585990</v>
      </c>
      <c r="D43" s="9" t="s">
        <v>185</v>
      </c>
      <c r="E43" s="28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25">
        <v>0</v>
      </c>
      <c r="L43" s="24">
        <v>0</v>
      </c>
    </row>
    <row r="44" spans="1:12" x14ac:dyDescent="0.25">
      <c r="A44" s="11" t="s">
        <v>112</v>
      </c>
      <c r="B44" s="16" t="s">
        <v>168</v>
      </c>
      <c r="C44" s="9">
        <v>870835400</v>
      </c>
      <c r="D44" s="9" t="s">
        <v>117</v>
      </c>
      <c r="E44" s="28">
        <v>30</v>
      </c>
      <c r="F44" s="7">
        <v>0</v>
      </c>
      <c r="G44" s="7">
        <v>27</v>
      </c>
      <c r="H44" s="7">
        <v>3</v>
      </c>
      <c r="I44" s="7">
        <v>0</v>
      </c>
      <c r="J44" s="7">
        <v>0</v>
      </c>
      <c r="K44" s="25">
        <v>36</v>
      </c>
      <c r="L44" s="24">
        <v>180</v>
      </c>
    </row>
    <row r="45" spans="1:12" x14ac:dyDescent="0.25">
      <c r="A45" s="11" t="s">
        <v>112</v>
      </c>
      <c r="B45" s="16" t="s">
        <v>169</v>
      </c>
      <c r="C45" s="9">
        <v>1732785853</v>
      </c>
      <c r="D45" s="9" t="s">
        <v>193</v>
      </c>
      <c r="E45" s="28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25">
        <v>0</v>
      </c>
      <c r="L45" s="24">
        <v>0</v>
      </c>
    </row>
    <row r="46" spans="1:12" x14ac:dyDescent="0.25">
      <c r="A46" s="11" t="s">
        <v>112</v>
      </c>
      <c r="B46" s="16" t="s">
        <v>168</v>
      </c>
      <c r="C46" s="9">
        <v>658843231</v>
      </c>
      <c r="D46" s="9" t="s">
        <v>163</v>
      </c>
      <c r="E46" s="28">
        <v>25</v>
      </c>
      <c r="F46" s="7">
        <v>0</v>
      </c>
      <c r="G46" s="7">
        <v>19</v>
      </c>
      <c r="H46" s="7">
        <v>3</v>
      </c>
      <c r="I46" s="7">
        <v>0</v>
      </c>
      <c r="J46" s="7">
        <v>3</v>
      </c>
      <c r="K46" s="25">
        <v>82</v>
      </c>
      <c r="L46" s="24">
        <v>350</v>
      </c>
    </row>
    <row r="47" spans="1:12" x14ac:dyDescent="0.25">
      <c r="A47" s="11" t="s">
        <v>112</v>
      </c>
      <c r="B47" s="16" t="s">
        <v>168</v>
      </c>
      <c r="C47" s="9">
        <v>389241669</v>
      </c>
      <c r="D47" s="9" t="s">
        <v>107</v>
      </c>
      <c r="E47" s="28">
        <v>16</v>
      </c>
      <c r="F47" s="7">
        <v>0</v>
      </c>
      <c r="G47" s="7">
        <v>10</v>
      </c>
      <c r="H47" s="7">
        <v>6</v>
      </c>
      <c r="I47" s="7">
        <v>0</v>
      </c>
      <c r="J47" s="7">
        <v>0</v>
      </c>
      <c r="K47" s="25">
        <v>28</v>
      </c>
      <c r="L47" s="24">
        <v>140</v>
      </c>
    </row>
    <row r="48" spans="1:12" x14ac:dyDescent="0.25">
      <c r="A48" s="11" t="s">
        <v>112</v>
      </c>
      <c r="B48" s="16" t="s">
        <v>168</v>
      </c>
      <c r="C48" s="9">
        <v>434177298</v>
      </c>
      <c r="D48" s="9" t="s">
        <v>123</v>
      </c>
      <c r="E48" s="28">
        <v>13</v>
      </c>
      <c r="F48" s="7">
        <v>4</v>
      </c>
      <c r="G48" s="7">
        <v>3</v>
      </c>
      <c r="H48" s="7">
        <v>4</v>
      </c>
      <c r="I48" s="7">
        <v>2</v>
      </c>
      <c r="J48" s="7">
        <v>0</v>
      </c>
      <c r="K48" s="25">
        <v>33</v>
      </c>
      <c r="L48" s="24">
        <v>139</v>
      </c>
    </row>
    <row r="49" spans="1:12" x14ac:dyDescent="0.25">
      <c r="A49" s="11" t="s">
        <v>112</v>
      </c>
      <c r="B49" s="16" t="s">
        <v>168</v>
      </c>
      <c r="C49" s="9">
        <v>830310965</v>
      </c>
      <c r="D49" s="9" t="s">
        <v>194</v>
      </c>
      <c r="E49" s="28">
        <v>33</v>
      </c>
      <c r="F49" s="7">
        <v>0</v>
      </c>
      <c r="G49" s="7">
        <v>33</v>
      </c>
      <c r="H49" s="7">
        <v>0</v>
      </c>
      <c r="I49" s="7">
        <v>0</v>
      </c>
      <c r="J49" s="7">
        <v>0</v>
      </c>
      <c r="K49" s="25">
        <v>33</v>
      </c>
      <c r="L49" s="24">
        <v>165</v>
      </c>
    </row>
    <row r="50" spans="1:12" x14ac:dyDescent="0.25">
      <c r="A50" s="11" t="s">
        <v>112</v>
      </c>
      <c r="B50" s="16" t="s">
        <v>169</v>
      </c>
      <c r="C50" s="9">
        <v>613063847</v>
      </c>
      <c r="D50" s="9" t="s">
        <v>128</v>
      </c>
      <c r="E50" s="28">
        <v>11</v>
      </c>
      <c r="F50" s="7">
        <v>0</v>
      </c>
      <c r="G50" s="7">
        <v>9</v>
      </c>
      <c r="H50" s="7">
        <v>2</v>
      </c>
      <c r="I50" s="7">
        <v>0</v>
      </c>
      <c r="J50" s="7">
        <v>0</v>
      </c>
      <c r="K50" s="25">
        <v>15</v>
      </c>
      <c r="L50" s="24">
        <v>75</v>
      </c>
    </row>
    <row r="51" spans="1:12" x14ac:dyDescent="0.25">
      <c r="A51" s="11" t="s">
        <v>112</v>
      </c>
      <c r="B51" s="16" t="s">
        <v>169</v>
      </c>
      <c r="C51" s="9">
        <v>830977422</v>
      </c>
      <c r="D51" s="9" t="s">
        <v>170</v>
      </c>
      <c r="E51" s="28">
        <v>18</v>
      </c>
      <c r="F51" s="7">
        <v>0</v>
      </c>
      <c r="G51" s="7">
        <v>15</v>
      </c>
      <c r="H51" s="7">
        <v>3</v>
      </c>
      <c r="I51" s="7">
        <v>0</v>
      </c>
      <c r="J51" s="7">
        <v>0</v>
      </c>
      <c r="K51" s="25">
        <v>24</v>
      </c>
      <c r="L51" s="24">
        <v>120</v>
      </c>
    </row>
    <row r="52" spans="1:12" x14ac:dyDescent="0.25">
      <c r="A52" s="11" t="s">
        <v>112</v>
      </c>
      <c r="B52" s="16" t="s">
        <v>168</v>
      </c>
      <c r="C52" s="9">
        <v>1268142112</v>
      </c>
      <c r="D52" s="9" t="s">
        <v>148</v>
      </c>
      <c r="E52" s="28">
        <v>21</v>
      </c>
      <c r="F52" s="7">
        <v>0</v>
      </c>
      <c r="G52" s="7">
        <v>16</v>
      </c>
      <c r="H52" s="7">
        <v>5</v>
      </c>
      <c r="I52" s="7">
        <v>0</v>
      </c>
      <c r="J52" s="7">
        <v>0</v>
      </c>
      <c r="K52" s="25">
        <v>31</v>
      </c>
      <c r="L52" s="24">
        <v>155</v>
      </c>
    </row>
    <row r="53" spans="1:12" x14ac:dyDescent="0.25">
      <c r="A53" s="11" t="s">
        <v>112</v>
      </c>
      <c r="B53" s="16" t="s">
        <v>169</v>
      </c>
      <c r="C53" s="9">
        <v>316274033</v>
      </c>
      <c r="D53" s="9" t="s">
        <v>165</v>
      </c>
      <c r="E53" s="28">
        <v>10</v>
      </c>
      <c r="F53" s="7">
        <v>0</v>
      </c>
      <c r="G53" s="7">
        <v>10</v>
      </c>
      <c r="H53" s="7">
        <v>0</v>
      </c>
      <c r="I53" s="7">
        <v>0</v>
      </c>
      <c r="J53" s="7">
        <v>0</v>
      </c>
      <c r="K53" s="25">
        <v>10</v>
      </c>
      <c r="L53" s="24">
        <v>50</v>
      </c>
    </row>
    <row r="54" spans="1:12" x14ac:dyDescent="0.25">
      <c r="A54" s="11" t="s">
        <v>112</v>
      </c>
      <c r="B54" s="16" t="s">
        <v>169</v>
      </c>
      <c r="C54" s="9">
        <v>973732352</v>
      </c>
      <c r="D54" s="9" t="s">
        <v>192</v>
      </c>
      <c r="E54" s="28">
        <v>134</v>
      </c>
      <c r="F54" s="7">
        <v>124</v>
      </c>
      <c r="G54" s="7">
        <v>8</v>
      </c>
      <c r="H54" s="7">
        <v>2</v>
      </c>
      <c r="I54" s="7">
        <v>0</v>
      </c>
      <c r="J54" s="7">
        <v>0</v>
      </c>
      <c r="K54" s="25">
        <v>14</v>
      </c>
      <c r="L54" s="24">
        <v>194</v>
      </c>
    </row>
    <row r="55" spans="1:12" x14ac:dyDescent="0.25">
      <c r="A55" s="11" t="s">
        <v>113</v>
      </c>
      <c r="B55" s="16" t="s">
        <v>168</v>
      </c>
      <c r="C55" s="9">
        <v>1913187635</v>
      </c>
      <c r="D55" s="9" t="s">
        <v>80</v>
      </c>
      <c r="E55" s="28">
        <v>22</v>
      </c>
      <c r="F55" s="7">
        <v>13</v>
      </c>
      <c r="G55" s="7">
        <v>9</v>
      </c>
      <c r="H55" s="7">
        <v>0</v>
      </c>
      <c r="I55" s="7">
        <v>0</v>
      </c>
      <c r="J55" s="7">
        <v>0</v>
      </c>
      <c r="K55" s="25">
        <v>9</v>
      </c>
      <c r="L55" s="24">
        <v>58</v>
      </c>
    </row>
    <row r="56" spans="1:12" x14ac:dyDescent="0.25">
      <c r="A56" s="11" t="s">
        <v>113</v>
      </c>
      <c r="B56" s="16" t="s">
        <v>168</v>
      </c>
      <c r="C56" s="9">
        <v>2057192192</v>
      </c>
      <c r="D56" s="9" t="s">
        <v>166</v>
      </c>
      <c r="E56" s="28">
        <v>9</v>
      </c>
      <c r="F56" s="7">
        <v>4</v>
      </c>
      <c r="G56" s="7">
        <v>5</v>
      </c>
      <c r="H56" s="7">
        <v>0</v>
      </c>
      <c r="I56" s="7">
        <v>0</v>
      </c>
      <c r="J56" s="7">
        <v>0</v>
      </c>
      <c r="K56" s="25">
        <v>5</v>
      </c>
      <c r="L56" s="24">
        <v>29</v>
      </c>
    </row>
    <row r="57" spans="1:12" x14ac:dyDescent="0.25">
      <c r="A57" s="11" t="s">
        <v>113</v>
      </c>
      <c r="B57" s="16" t="s">
        <v>168</v>
      </c>
      <c r="C57" s="9">
        <v>997405085</v>
      </c>
      <c r="D57" s="9" t="s">
        <v>77</v>
      </c>
      <c r="E57" s="28">
        <v>28</v>
      </c>
      <c r="F57" s="7">
        <v>0</v>
      </c>
      <c r="G57" s="7">
        <v>28</v>
      </c>
      <c r="H57" s="7">
        <v>0</v>
      </c>
      <c r="I57" s="7">
        <v>0</v>
      </c>
      <c r="J57" s="7">
        <v>0</v>
      </c>
      <c r="K57" s="25">
        <v>28</v>
      </c>
      <c r="L57" s="24">
        <v>140</v>
      </c>
    </row>
    <row r="58" spans="1:12" x14ac:dyDescent="0.25">
      <c r="A58" s="11" t="s">
        <v>112</v>
      </c>
      <c r="B58" s="16" t="s">
        <v>168</v>
      </c>
      <c r="C58" s="9">
        <v>368989323</v>
      </c>
      <c r="D58" s="9" t="s">
        <v>111</v>
      </c>
      <c r="E58" s="28">
        <v>17</v>
      </c>
      <c r="F58" s="7">
        <v>0</v>
      </c>
      <c r="G58" s="7">
        <v>14</v>
      </c>
      <c r="H58" s="7">
        <v>2</v>
      </c>
      <c r="I58" s="7">
        <v>1</v>
      </c>
      <c r="J58" s="7">
        <v>0</v>
      </c>
      <c r="K58" s="25">
        <v>29</v>
      </c>
      <c r="L58" s="24">
        <v>130</v>
      </c>
    </row>
    <row r="59" spans="1:12" x14ac:dyDescent="0.25">
      <c r="A59" s="11" t="s">
        <v>112</v>
      </c>
      <c r="B59" s="16" t="s">
        <v>168</v>
      </c>
      <c r="C59" s="9">
        <v>871375531</v>
      </c>
      <c r="D59" s="9" t="s">
        <v>118</v>
      </c>
      <c r="E59" s="28">
        <v>29</v>
      </c>
      <c r="F59" s="7">
        <v>0</v>
      </c>
      <c r="G59" s="7">
        <v>29</v>
      </c>
      <c r="H59" s="7">
        <v>0</v>
      </c>
      <c r="I59" s="7">
        <v>0</v>
      </c>
      <c r="J59" s="7">
        <v>0</v>
      </c>
      <c r="K59" s="25">
        <v>29</v>
      </c>
      <c r="L59" s="24">
        <v>145</v>
      </c>
    </row>
    <row r="60" spans="1:12" x14ac:dyDescent="0.25">
      <c r="A60" s="11" t="s">
        <v>112</v>
      </c>
      <c r="B60" s="16" t="s">
        <v>168</v>
      </c>
      <c r="C60" s="9">
        <v>526268020</v>
      </c>
      <c r="D60" s="9" t="s">
        <v>108</v>
      </c>
      <c r="E60" s="28">
        <v>26</v>
      </c>
      <c r="F60" s="7">
        <v>0</v>
      </c>
      <c r="G60" s="7">
        <v>22</v>
      </c>
      <c r="H60" s="7">
        <v>3</v>
      </c>
      <c r="I60" s="7">
        <v>1</v>
      </c>
      <c r="J60" s="7">
        <v>0</v>
      </c>
      <c r="K60" s="25">
        <v>40</v>
      </c>
      <c r="L60" s="24">
        <v>185</v>
      </c>
    </row>
    <row r="61" spans="1:12" x14ac:dyDescent="0.25">
      <c r="A61" s="11" t="s">
        <v>112</v>
      </c>
      <c r="B61" s="16" t="s">
        <v>168</v>
      </c>
      <c r="C61" s="9">
        <v>817770675</v>
      </c>
      <c r="D61" s="9" t="s">
        <v>195</v>
      </c>
      <c r="E61" s="28">
        <v>57</v>
      </c>
      <c r="F61" s="7">
        <v>0</v>
      </c>
      <c r="G61" s="7">
        <v>57</v>
      </c>
      <c r="H61" s="7">
        <v>0</v>
      </c>
      <c r="I61" s="7">
        <v>0</v>
      </c>
      <c r="J61" s="7">
        <v>0</v>
      </c>
      <c r="K61" s="25">
        <v>57</v>
      </c>
      <c r="L61" s="24">
        <v>285</v>
      </c>
    </row>
    <row r="62" spans="1:12" x14ac:dyDescent="0.25">
      <c r="A62" s="11" t="s">
        <v>112</v>
      </c>
      <c r="B62" s="16" t="s">
        <v>168</v>
      </c>
      <c r="C62" s="9">
        <v>1840157497</v>
      </c>
      <c r="D62" s="9" t="s">
        <v>167</v>
      </c>
      <c r="E62" s="28">
        <v>24</v>
      </c>
      <c r="F62" s="7">
        <v>0</v>
      </c>
      <c r="G62" s="7">
        <v>22</v>
      </c>
      <c r="H62" s="7">
        <v>2</v>
      </c>
      <c r="I62" s="7">
        <v>0</v>
      </c>
      <c r="J62" s="7">
        <v>0</v>
      </c>
      <c r="K62" s="25">
        <v>28</v>
      </c>
      <c r="L62" s="24">
        <v>140</v>
      </c>
    </row>
    <row r="63" spans="1:12" x14ac:dyDescent="0.25">
      <c r="A63" s="11" t="s">
        <v>112</v>
      </c>
      <c r="B63" s="16" t="s">
        <v>169</v>
      </c>
      <c r="C63" s="9">
        <v>829353787</v>
      </c>
      <c r="D63" s="9" t="s">
        <v>125</v>
      </c>
      <c r="E63" s="28">
        <v>7</v>
      </c>
      <c r="F63" s="7">
        <v>1</v>
      </c>
      <c r="G63" s="7">
        <v>1</v>
      </c>
      <c r="H63" s="7">
        <v>4</v>
      </c>
      <c r="I63" s="7">
        <v>1</v>
      </c>
      <c r="J63" s="7">
        <v>0</v>
      </c>
      <c r="K63" s="25">
        <v>22</v>
      </c>
      <c r="L63" s="24">
        <v>96</v>
      </c>
    </row>
    <row r="64" spans="1:12" x14ac:dyDescent="0.25">
      <c r="A64" s="11" t="s">
        <v>112</v>
      </c>
      <c r="B64" s="16" t="s">
        <v>168</v>
      </c>
      <c r="C64" s="9">
        <v>559847999</v>
      </c>
      <c r="D64" s="9" t="s">
        <v>129</v>
      </c>
      <c r="E64" s="28">
        <v>30</v>
      </c>
      <c r="F64" s="7">
        <v>2</v>
      </c>
      <c r="G64" s="7">
        <v>28</v>
      </c>
      <c r="H64" s="7">
        <v>0</v>
      </c>
      <c r="I64" s="7">
        <v>0</v>
      </c>
      <c r="J64" s="7">
        <v>0</v>
      </c>
      <c r="K64" s="25">
        <v>28</v>
      </c>
      <c r="L64" s="24">
        <v>142</v>
      </c>
    </row>
    <row r="65" spans="1:12" x14ac:dyDescent="0.25">
      <c r="A65" s="11" t="s">
        <v>112</v>
      </c>
      <c r="B65" s="16" t="s">
        <v>169</v>
      </c>
      <c r="C65" s="9">
        <v>0</v>
      </c>
      <c r="D65" s="9" t="s">
        <v>196</v>
      </c>
      <c r="E65" s="28">
        <v>1</v>
      </c>
      <c r="F65" s="7">
        <v>0</v>
      </c>
      <c r="G65" s="7">
        <v>0</v>
      </c>
      <c r="H65" s="7">
        <v>0</v>
      </c>
      <c r="I65" s="7">
        <v>1</v>
      </c>
      <c r="J65" s="7">
        <v>0</v>
      </c>
      <c r="K65" s="25">
        <v>9</v>
      </c>
      <c r="L65" s="24">
        <v>30</v>
      </c>
    </row>
    <row r="66" spans="1:12" x14ac:dyDescent="0.25">
      <c r="A66" s="11" t="s">
        <v>112</v>
      </c>
      <c r="B66" s="16" t="s">
        <v>169</v>
      </c>
      <c r="C66" s="9">
        <v>884346374</v>
      </c>
      <c r="D66" s="9" t="s">
        <v>6</v>
      </c>
      <c r="E66" s="28">
        <v>23</v>
      </c>
      <c r="F66" s="7">
        <v>0</v>
      </c>
      <c r="G66" s="7">
        <v>21</v>
      </c>
      <c r="H66" s="7">
        <v>2</v>
      </c>
      <c r="I66" s="7">
        <v>0</v>
      </c>
      <c r="J66" s="7">
        <v>0</v>
      </c>
      <c r="K66" s="25">
        <v>27</v>
      </c>
      <c r="L66" s="24">
        <v>135</v>
      </c>
    </row>
    <row r="67" spans="1:12" x14ac:dyDescent="0.25">
      <c r="A67" s="11" t="s">
        <v>113</v>
      </c>
      <c r="B67" s="16" t="s">
        <v>168</v>
      </c>
      <c r="C67" s="9">
        <v>1923743214</v>
      </c>
      <c r="D67" s="9" t="s">
        <v>40</v>
      </c>
      <c r="E67" s="28">
        <v>13</v>
      </c>
      <c r="F67" s="7">
        <v>8</v>
      </c>
      <c r="G67" s="7">
        <v>5</v>
      </c>
      <c r="H67" s="7">
        <v>0</v>
      </c>
      <c r="I67" s="7">
        <v>0</v>
      </c>
      <c r="J67" s="7">
        <v>0</v>
      </c>
      <c r="K67" s="25">
        <v>5</v>
      </c>
      <c r="L67" s="24">
        <v>33</v>
      </c>
    </row>
    <row r="68" spans="1:12" x14ac:dyDescent="0.25">
      <c r="A68" s="11" t="s">
        <v>112</v>
      </c>
      <c r="B68" s="16" t="s">
        <v>168</v>
      </c>
      <c r="C68" s="9">
        <v>1050145825</v>
      </c>
      <c r="D68" s="9" t="s">
        <v>171</v>
      </c>
      <c r="E68" s="28">
        <v>27</v>
      </c>
      <c r="F68" s="7">
        <v>0</v>
      </c>
      <c r="G68" s="7">
        <v>26</v>
      </c>
      <c r="H68" s="7">
        <v>1</v>
      </c>
      <c r="I68" s="7">
        <v>0</v>
      </c>
      <c r="J68" s="7">
        <v>0</v>
      </c>
      <c r="K68" s="25">
        <v>29</v>
      </c>
      <c r="L68" s="24">
        <v>145</v>
      </c>
    </row>
    <row r="69" spans="1:12" x14ac:dyDescent="0.25">
      <c r="A69" s="11" t="s">
        <v>112</v>
      </c>
      <c r="B69" s="16" t="s">
        <v>168</v>
      </c>
      <c r="C69" s="9">
        <v>677616563</v>
      </c>
      <c r="D69" s="9" t="s">
        <v>155</v>
      </c>
      <c r="E69" s="28">
        <v>35</v>
      </c>
      <c r="F69" s="7">
        <v>0</v>
      </c>
      <c r="G69" s="7">
        <v>30</v>
      </c>
      <c r="H69" s="7">
        <v>3</v>
      </c>
      <c r="I69" s="7">
        <v>1</v>
      </c>
      <c r="J69" s="7">
        <v>1</v>
      </c>
      <c r="K69" s="25">
        <v>66</v>
      </c>
      <c r="L69" s="24">
        <v>295</v>
      </c>
    </row>
    <row r="70" spans="1:12" x14ac:dyDescent="0.25">
      <c r="A70" s="11" t="s">
        <v>112</v>
      </c>
      <c r="B70" s="16" t="s">
        <v>169</v>
      </c>
      <c r="C70" s="9">
        <v>566390589</v>
      </c>
      <c r="D70" s="9" t="s">
        <v>63</v>
      </c>
      <c r="E70" s="28">
        <v>12</v>
      </c>
      <c r="F70" s="7">
        <v>0</v>
      </c>
      <c r="G70" s="7">
        <v>9</v>
      </c>
      <c r="H70" s="7">
        <v>3</v>
      </c>
      <c r="I70" s="7">
        <v>0</v>
      </c>
      <c r="J70" s="7">
        <v>0</v>
      </c>
      <c r="K70" s="25">
        <v>18</v>
      </c>
      <c r="L70" s="24">
        <v>90</v>
      </c>
    </row>
    <row r="71" spans="1:12" x14ac:dyDescent="0.25">
      <c r="A71" s="11" t="s">
        <v>113</v>
      </c>
      <c r="B71" s="16" t="s">
        <v>168</v>
      </c>
      <c r="C71" s="9">
        <v>1769834648</v>
      </c>
      <c r="D71" s="9" t="s">
        <v>137</v>
      </c>
      <c r="E71" s="28">
        <v>20</v>
      </c>
      <c r="F71" s="7">
        <v>17</v>
      </c>
      <c r="G71" s="7">
        <v>3</v>
      </c>
      <c r="H71" s="7">
        <v>0</v>
      </c>
      <c r="I71" s="7">
        <v>0</v>
      </c>
      <c r="J71" s="7">
        <v>0</v>
      </c>
      <c r="K71" s="25">
        <v>3</v>
      </c>
      <c r="L71" s="24">
        <v>32</v>
      </c>
    </row>
    <row r="72" spans="1:12" x14ac:dyDescent="0.25">
      <c r="A72" s="11" t="s">
        <v>112</v>
      </c>
      <c r="B72" s="16" t="s">
        <v>168</v>
      </c>
      <c r="C72" s="9">
        <v>927459756</v>
      </c>
      <c r="D72" s="9" t="s">
        <v>138</v>
      </c>
      <c r="E72" s="28">
        <v>21</v>
      </c>
      <c r="F72" s="7">
        <v>0</v>
      </c>
      <c r="G72" s="7">
        <v>16</v>
      </c>
      <c r="H72" s="7">
        <v>5</v>
      </c>
      <c r="I72" s="7">
        <v>0</v>
      </c>
      <c r="J72" s="7">
        <v>0</v>
      </c>
      <c r="K72" s="25">
        <v>31</v>
      </c>
      <c r="L72" s="24">
        <v>155</v>
      </c>
    </row>
    <row r="73" spans="1:12" x14ac:dyDescent="0.25">
      <c r="A73" s="11" t="s">
        <v>112</v>
      </c>
      <c r="B73" s="16" t="s">
        <v>168</v>
      </c>
      <c r="C73" s="9">
        <v>1467795273</v>
      </c>
      <c r="D73" s="9" t="s">
        <v>139</v>
      </c>
      <c r="E73" s="28">
        <v>28</v>
      </c>
      <c r="F73" s="7">
        <v>0</v>
      </c>
      <c r="G73" s="7">
        <v>28</v>
      </c>
      <c r="H73" s="7">
        <v>0</v>
      </c>
      <c r="I73" s="7">
        <v>0</v>
      </c>
      <c r="J73" s="7">
        <v>0</v>
      </c>
      <c r="K73" s="25">
        <v>28</v>
      </c>
      <c r="L73" s="24">
        <v>140</v>
      </c>
    </row>
    <row r="74" spans="1:12" x14ac:dyDescent="0.25">
      <c r="A74" s="11" t="s">
        <v>112</v>
      </c>
      <c r="B74" s="16" t="s">
        <v>169</v>
      </c>
      <c r="C74" s="9">
        <v>942310295</v>
      </c>
      <c r="D74" s="9" t="s">
        <v>122</v>
      </c>
      <c r="E74" s="28">
        <v>11</v>
      </c>
      <c r="F74" s="7">
        <v>0</v>
      </c>
      <c r="G74" s="7">
        <v>4</v>
      </c>
      <c r="H74" s="7">
        <v>7</v>
      </c>
      <c r="I74" s="7">
        <v>0</v>
      </c>
      <c r="J74" s="7">
        <v>0</v>
      </c>
      <c r="K74" s="25">
        <v>25</v>
      </c>
      <c r="L74" s="24">
        <v>125</v>
      </c>
    </row>
    <row r="75" spans="1:12" x14ac:dyDescent="0.25">
      <c r="A75" s="11" t="s">
        <v>112</v>
      </c>
      <c r="B75" s="16" t="s">
        <v>168</v>
      </c>
      <c r="C75" s="9">
        <v>770106788</v>
      </c>
      <c r="D75" s="9" t="s">
        <v>190</v>
      </c>
      <c r="E75" s="28">
        <v>43</v>
      </c>
      <c r="F75" s="7">
        <v>10</v>
      </c>
      <c r="G75" s="7">
        <v>33</v>
      </c>
      <c r="H75" s="7">
        <v>0</v>
      </c>
      <c r="I75" s="7">
        <v>0</v>
      </c>
      <c r="J75" s="7">
        <v>0</v>
      </c>
      <c r="K75" s="25">
        <v>33</v>
      </c>
      <c r="L75" s="24">
        <v>175</v>
      </c>
    </row>
    <row r="76" spans="1:12" x14ac:dyDescent="0.25">
      <c r="A76" s="11" t="s">
        <v>112</v>
      </c>
      <c r="B76" s="16" t="s">
        <v>168</v>
      </c>
      <c r="C76" s="9">
        <v>1637267113</v>
      </c>
      <c r="D76" s="9" t="s">
        <v>186</v>
      </c>
      <c r="E76" s="28">
        <v>34</v>
      </c>
      <c r="F76" s="7">
        <v>0</v>
      </c>
      <c r="G76" s="7">
        <v>34</v>
      </c>
      <c r="H76" s="7">
        <v>0</v>
      </c>
      <c r="I76" s="7">
        <v>0</v>
      </c>
      <c r="J76" s="7">
        <v>0</v>
      </c>
      <c r="K76" s="25">
        <v>34</v>
      </c>
      <c r="L76" s="24">
        <v>170</v>
      </c>
    </row>
    <row r="77" spans="1:12" x14ac:dyDescent="0.25">
      <c r="A77" s="11" t="s">
        <v>112</v>
      </c>
      <c r="B77" s="16" t="s">
        <v>168</v>
      </c>
      <c r="C77" s="9">
        <v>467556370</v>
      </c>
      <c r="D77" s="9" t="s">
        <v>120</v>
      </c>
      <c r="E77" s="28">
        <v>39</v>
      </c>
      <c r="F77" s="7">
        <v>0</v>
      </c>
      <c r="G77" s="7">
        <v>34</v>
      </c>
      <c r="H77" s="7">
        <v>5</v>
      </c>
      <c r="I77" s="7">
        <v>0</v>
      </c>
      <c r="J77" s="7">
        <v>0</v>
      </c>
      <c r="K77" s="25">
        <v>49</v>
      </c>
      <c r="L77" s="24">
        <v>245</v>
      </c>
    </row>
    <row r="78" spans="1:12" x14ac:dyDescent="0.25">
      <c r="A78" s="11" t="s">
        <v>112</v>
      </c>
      <c r="B78" s="16" t="s">
        <v>168</v>
      </c>
      <c r="C78" s="9">
        <v>919665444</v>
      </c>
      <c r="D78" s="9" t="s">
        <v>140</v>
      </c>
      <c r="E78" s="28">
        <v>35</v>
      </c>
      <c r="F78" s="7">
        <v>7</v>
      </c>
      <c r="G78" s="7">
        <v>28</v>
      </c>
      <c r="H78" s="7">
        <v>0</v>
      </c>
      <c r="I78" s="7">
        <v>0</v>
      </c>
      <c r="J78" s="7">
        <v>0</v>
      </c>
      <c r="K78" s="25">
        <v>28</v>
      </c>
      <c r="L78" s="24">
        <v>147</v>
      </c>
    </row>
    <row r="79" spans="1:12" x14ac:dyDescent="0.25">
      <c r="A79" s="11" t="s">
        <v>113</v>
      </c>
      <c r="B79" s="16" t="s">
        <v>169</v>
      </c>
      <c r="C79" s="9">
        <v>1806182451</v>
      </c>
      <c r="D79" s="9" t="s">
        <v>141</v>
      </c>
      <c r="E79" s="28">
        <v>25</v>
      </c>
      <c r="F79" s="7">
        <v>25</v>
      </c>
      <c r="G79" s="7">
        <v>0</v>
      </c>
      <c r="H79" s="7">
        <v>0</v>
      </c>
      <c r="I79" s="7">
        <v>0</v>
      </c>
      <c r="J79" s="7">
        <v>0</v>
      </c>
      <c r="K79" s="25">
        <v>0</v>
      </c>
      <c r="L79" s="24">
        <v>25</v>
      </c>
    </row>
    <row r="80" spans="1:12" x14ac:dyDescent="0.25">
      <c r="A80" s="11" t="s">
        <v>112</v>
      </c>
      <c r="B80" s="16" t="s">
        <v>168</v>
      </c>
      <c r="C80" s="9">
        <v>469677437</v>
      </c>
      <c r="D80" s="9" t="s">
        <v>156</v>
      </c>
      <c r="E80" s="28">
        <v>23</v>
      </c>
      <c r="F80" s="7">
        <v>0</v>
      </c>
      <c r="G80" s="7">
        <v>20</v>
      </c>
      <c r="H80" s="7">
        <v>2</v>
      </c>
      <c r="I80" s="7">
        <v>1</v>
      </c>
      <c r="J80" s="7">
        <v>0</v>
      </c>
      <c r="K80" s="25">
        <v>35</v>
      </c>
      <c r="L80" s="24">
        <v>160</v>
      </c>
    </row>
    <row r="81" spans="1:12" x14ac:dyDescent="0.25">
      <c r="A81" s="11" t="s">
        <v>112</v>
      </c>
      <c r="B81" s="16" t="s">
        <v>169</v>
      </c>
      <c r="C81" s="9">
        <v>1727138266</v>
      </c>
      <c r="D81" s="9" t="s">
        <v>142</v>
      </c>
      <c r="E81" s="28">
        <v>3</v>
      </c>
      <c r="F81" s="7">
        <v>0</v>
      </c>
      <c r="G81" s="7">
        <v>3</v>
      </c>
      <c r="H81" s="7">
        <v>0</v>
      </c>
      <c r="I81" s="7">
        <v>0</v>
      </c>
      <c r="J81" s="7">
        <v>0</v>
      </c>
      <c r="K81" s="25">
        <v>3</v>
      </c>
      <c r="L81" s="24">
        <v>15</v>
      </c>
    </row>
    <row r="82" spans="1:12" x14ac:dyDescent="0.25">
      <c r="A82" s="11" t="s">
        <v>112</v>
      </c>
      <c r="B82" s="16" t="s">
        <v>168</v>
      </c>
      <c r="C82" s="9">
        <v>874666931</v>
      </c>
      <c r="D82" s="9" t="s">
        <v>152</v>
      </c>
      <c r="E82" s="28">
        <v>29</v>
      </c>
      <c r="F82" s="7">
        <v>0</v>
      </c>
      <c r="G82" s="7">
        <v>27</v>
      </c>
      <c r="H82" s="7">
        <v>0</v>
      </c>
      <c r="I82" s="7">
        <v>0</v>
      </c>
      <c r="J82" s="7">
        <v>2</v>
      </c>
      <c r="K82" s="25">
        <v>63</v>
      </c>
      <c r="L82" s="24">
        <v>275</v>
      </c>
    </row>
    <row r="83" spans="1:12" s="35" customFormat="1" x14ac:dyDescent="0.25"/>
    <row r="84" spans="1:12" s="35" customFormat="1" x14ac:dyDescent="0.25"/>
    <row r="85" spans="1:12" s="35" customFormat="1" x14ac:dyDescent="0.25"/>
    <row r="86" spans="1:12" s="35" customFormat="1" x14ac:dyDescent="0.25"/>
    <row r="87" spans="1:12" s="35" customFormat="1" x14ac:dyDescent="0.25"/>
    <row r="88" spans="1:12" s="35" customFormat="1" x14ac:dyDescent="0.25"/>
    <row r="89" spans="1:12" s="35" customFormat="1" x14ac:dyDescent="0.25"/>
    <row r="90" spans="1:12" s="35" customFormat="1" x14ac:dyDescent="0.25"/>
    <row r="91" spans="1:12" s="35" customFormat="1" x14ac:dyDescent="0.25"/>
    <row r="92" spans="1:12" s="35" customFormat="1" x14ac:dyDescent="0.25"/>
    <row r="93" spans="1:12" s="35" customFormat="1" x14ac:dyDescent="0.25"/>
    <row r="94" spans="1:12" s="35" customFormat="1" x14ac:dyDescent="0.25"/>
    <row r="95" spans="1:12" s="35" customFormat="1" x14ac:dyDescent="0.25"/>
    <row r="96" spans="1:12" s="35" customFormat="1" x14ac:dyDescent="0.25"/>
    <row r="97" s="35" customFormat="1" x14ac:dyDescent="0.25"/>
    <row r="98" s="35" customFormat="1" x14ac:dyDescent="0.25"/>
    <row r="99" s="35" customFormat="1" x14ac:dyDescent="0.25"/>
    <row r="100" s="35" customFormat="1" x14ac:dyDescent="0.25"/>
    <row r="101" s="35" customFormat="1" x14ac:dyDescent="0.25"/>
    <row r="102" s="35" customFormat="1" x14ac:dyDescent="0.25"/>
    <row r="103" s="35" customFormat="1" x14ac:dyDescent="0.25"/>
    <row r="104" s="35" customFormat="1" x14ac:dyDescent="0.25"/>
  </sheetData>
  <phoneticPr fontId="4" type="noConversion"/>
  <conditionalFormatting sqref="B83:B1048576">
    <cfRule type="cellIs" dxfId="64" priority="17" operator="equal">
      <formula>"Cumplio"</formula>
    </cfRule>
    <cfRule type="cellIs" dxfId="63" priority="18" operator="equal">
      <formula>"No Cumplio"</formula>
    </cfRule>
    <cfRule type="containsText" dxfId="62" priority="19" operator="containsText" text="Cumplio">
      <formula>NOT(ISERROR(SEARCH("Cumplio",B83)))</formula>
    </cfRule>
    <cfRule type="containsText" dxfId="61" priority="20" operator="containsText" text="No cumplio">
      <formula>NOT(ISERROR(SEARCH("No cumplio",B83)))</formula>
    </cfRule>
  </conditionalFormatting>
  <conditionalFormatting sqref="B2:C82">
    <cfRule type="beginsWith" dxfId="60" priority="1" operator="beginsWith" text="Cumplio">
      <formula>LEFT(B2,LEN("Cumplio"))="Cumplio"</formula>
    </cfRule>
    <cfRule type="containsText" dxfId="59" priority="2" operator="containsText" text="No cumplio">
      <formula>NOT(ISERROR(SEARCH("No cumplio",B2)))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1582-C0A2-46D3-A0AA-00689F5F5794}">
  <dimension ref="A1:E127"/>
  <sheetViews>
    <sheetView workbookViewId="0">
      <selection activeCell="E9" sqref="E9"/>
    </sheetView>
  </sheetViews>
  <sheetFormatPr baseColWidth="10" defaultRowHeight="15" x14ac:dyDescent="0.25"/>
  <cols>
    <col min="1" max="1" width="4" bestFit="1" customWidth="1"/>
    <col min="2" max="2" width="15.42578125" bestFit="1" customWidth="1"/>
    <col min="3" max="3" width="13.5703125" customWidth="1"/>
    <col min="4" max="4" width="21.140625" bestFit="1" customWidth="1"/>
    <col min="5" max="5" width="23.140625" bestFit="1" customWidth="1"/>
  </cols>
  <sheetData>
    <row r="1" spans="1:5" x14ac:dyDescent="0.25">
      <c r="A1" s="4" t="s">
        <v>47</v>
      </c>
      <c r="B1" s="2" t="s">
        <v>0</v>
      </c>
      <c r="C1" s="3" t="s">
        <v>1</v>
      </c>
      <c r="D1" s="22" t="s">
        <v>54</v>
      </c>
      <c r="E1" s="21" t="s">
        <v>55</v>
      </c>
    </row>
    <row r="2" spans="1:5" x14ac:dyDescent="0.25">
      <c r="A2" s="12">
        <v>1</v>
      </c>
      <c r="B2" s="9" t="s">
        <v>151</v>
      </c>
      <c r="C2" s="20">
        <v>46</v>
      </c>
      <c r="D2" s="25">
        <v>117</v>
      </c>
      <c r="E2" s="13" t="s">
        <v>198</v>
      </c>
    </row>
    <row r="3" spans="1:5" x14ac:dyDescent="0.25">
      <c r="A3" s="12">
        <v>2</v>
      </c>
      <c r="B3" s="9" t="s">
        <v>126</v>
      </c>
      <c r="C3" s="20">
        <v>48</v>
      </c>
      <c r="D3" s="25">
        <v>94</v>
      </c>
    </row>
    <row r="4" spans="1:5" x14ac:dyDescent="0.25">
      <c r="A4" s="12">
        <v>3</v>
      </c>
      <c r="B4" s="9" t="s">
        <v>150</v>
      </c>
      <c r="C4" s="20">
        <v>37</v>
      </c>
      <c r="D4" s="25">
        <v>83</v>
      </c>
    </row>
    <row r="5" spans="1:5" x14ac:dyDescent="0.25">
      <c r="A5" s="12">
        <v>4</v>
      </c>
      <c r="B5" s="9" t="s">
        <v>163</v>
      </c>
      <c r="C5" s="20">
        <v>25</v>
      </c>
      <c r="D5" s="25">
        <v>82</v>
      </c>
    </row>
    <row r="6" spans="1:5" x14ac:dyDescent="0.25">
      <c r="A6" s="12">
        <v>5</v>
      </c>
      <c r="B6" s="9" t="s">
        <v>155</v>
      </c>
      <c r="C6" s="20">
        <v>35</v>
      </c>
      <c r="D6" s="25">
        <v>66</v>
      </c>
    </row>
    <row r="7" spans="1:5" x14ac:dyDescent="0.25">
      <c r="A7" s="12">
        <v>6</v>
      </c>
      <c r="B7" s="9" t="s">
        <v>152</v>
      </c>
      <c r="C7" s="20">
        <v>29</v>
      </c>
      <c r="D7" s="25">
        <v>63</v>
      </c>
    </row>
    <row r="8" spans="1:5" x14ac:dyDescent="0.25">
      <c r="A8" s="12">
        <v>7</v>
      </c>
      <c r="B8" s="9" t="s">
        <v>147</v>
      </c>
      <c r="C8" s="20">
        <v>27</v>
      </c>
      <c r="D8" s="25">
        <v>61</v>
      </c>
    </row>
    <row r="9" spans="1:5" x14ac:dyDescent="0.25">
      <c r="A9" s="12">
        <v>8</v>
      </c>
      <c r="B9" s="9" t="s">
        <v>195</v>
      </c>
      <c r="C9" s="20">
        <v>57</v>
      </c>
      <c r="D9" s="25">
        <v>57</v>
      </c>
    </row>
    <row r="10" spans="1:5" x14ac:dyDescent="0.25">
      <c r="A10" s="12">
        <v>9</v>
      </c>
      <c r="B10" s="9" t="s">
        <v>124</v>
      </c>
      <c r="C10" s="20">
        <v>22</v>
      </c>
      <c r="D10" s="25">
        <v>53</v>
      </c>
    </row>
    <row r="11" spans="1:5" x14ac:dyDescent="0.25">
      <c r="A11" s="12">
        <v>10</v>
      </c>
      <c r="B11" s="9" t="s">
        <v>115</v>
      </c>
      <c r="C11" s="20">
        <v>47</v>
      </c>
      <c r="D11" s="25">
        <v>51</v>
      </c>
    </row>
    <row r="12" spans="1:5" x14ac:dyDescent="0.25">
      <c r="A12" s="12">
        <v>11</v>
      </c>
      <c r="B12" s="9" t="s">
        <v>120</v>
      </c>
      <c r="C12" s="20">
        <v>39</v>
      </c>
      <c r="D12" s="25">
        <v>49</v>
      </c>
    </row>
    <row r="13" spans="1:5" x14ac:dyDescent="0.25">
      <c r="A13" s="12">
        <v>12</v>
      </c>
      <c r="B13" s="9" t="s">
        <v>183</v>
      </c>
      <c r="C13" s="20">
        <v>17</v>
      </c>
      <c r="D13" s="25">
        <v>42</v>
      </c>
    </row>
    <row r="14" spans="1:5" x14ac:dyDescent="0.25">
      <c r="A14" s="12">
        <v>13</v>
      </c>
      <c r="B14" s="9" t="s">
        <v>108</v>
      </c>
      <c r="C14" s="20">
        <v>26</v>
      </c>
      <c r="D14" s="25">
        <v>40</v>
      </c>
    </row>
    <row r="15" spans="1:5" x14ac:dyDescent="0.25">
      <c r="A15" s="12">
        <v>14</v>
      </c>
      <c r="B15" s="9" t="s">
        <v>127</v>
      </c>
      <c r="C15" s="20">
        <v>38</v>
      </c>
      <c r="D15" s="25">
        <v>38</v>
      </c>
    </row>
    <row r="16" spans="1:5" x14ac:dyDescent="0.25">
      <c r="A16" s="12">
        <v>15</v>
      </c>
      <c r="B16" s="9" t="s">
        <v>114</v>
      </c>
      <c r="C16" s="20">
        <v>34</v>
      </c>
      <c r="D16" s="25">
        <v>38</v>
      </c>
    </row>
    <row r="17" spans="1:4" x14ac:dyDescent="0.25">
      <c r="A17" s="12">
        <v>16</v>
      </c>
      <c r="B17" s="9" t="s">
        <v>143</v>
      </c>
      <c r="C17" s="20">
        <v>34</v>
      </c>
      <c r="D17" s="25">
        <v>36</v>
      </c>
    </row>
    <row r="18" spans="1:4" x14ac:dyDescent="0.25">
      <c r="A18" s="12">
        <v>17</v>
      </c>
      <c r="B18" s="9" t="s">
        <v>117</v>
      </c>
      <c r="C18" s="20">
        <v>30</v>
      </c>
      <c r="D18" s="25">
        <v>36</v>
      </c>
    </row>
    <row r="19" spans="1:4" x14ac:dyDescent="0.25">
      <c r="A19" s="12">
        <v>18</v>
      </c>
      <c r="B19" s="9" t="s">
        <v>105</v>
      </c>
      <c r="C19" s="20">
        <v>8</v>
      </c>
      <c r="D19" s="25">
        <v>36</v>
      </c>
    </row>
    <row r="20" spans="1:4" x14ac:dyDescent="0.25">
      <c r="A20" s="12">
        <v>19</v>
      </c>
      <c r="B20" s="9" t="s">
        <v>8</v>
      </c>
      <c r="C20" s="20">
        <v>4</v>
      </c>
      <c r="D20" s="25">
        <v>36</v>
      </c>
    </row>
    <row r="21" spans="1:4" x14ac:dyDescent="0.25">
      <c r="A21" s="12">
        <v>20</v>
      </c>
      <c r="B21" s="9" t="s">
        <v>95</v>
      </c>
      <c r="C21" s="20">
        <v>36</v>
      </c>
      <c r="D21" s="25">
        <v>35</v>
      </c>
    </row>
    <row r="22" spans="1:4" x14ac:dyDescent="0.25">
      <c r="A22" s="12">
        <v>21</v>
      </c>
      <c r="B22" s="9" t="s">
        <v>156</v>
      </c>
      <c r="C22" s="20">
        <v>23</v>
      </c>
      <c r="D22" s="25">
        <v>35</v>
      </c>
    </row>
    <row r="23" spans="1:4" x14ac:dyDescent="0.25">
      <c r="A23" s="12">
        <v>22</v>
      </c>
      <c r="B23" s="9" t="s">
        <v>186</v>
      </c>
      <c r="C23" s="20">
        <v>34</v>
      </c>
      <c r="D23" s="25">
        <v>34</v>
      </c>
    </row>
    <row r="24" spans="1:4" x14ac:dyDescent="0.25">
      <c r="A24" s="12">
        <v>23</v>
      </c>
      <c r="B24" s="9" t="s">
        <v>190</v>
      </c>
      <c r="C24" s="20">
        <v>43</v>
      </c>
      <c r="D24" s="25">
        <v>33</v>
      </c>
    </row>
    <row r="25" spans="1:4" x14ac:dyDescent="0.25">
      <c r="A25" s="12">
        <v>24</v>
      </c>
      <c r="B25" s="9" t="s">
        <v>189</v>
      </c>
      <c r="C25" s="20">
        <v>33</v>
      </c>
      <c r="D25" s="25">
        <v>33</v>
      </c>
    </row>
    <row r="26" spans="1:4" x14ac:dyDescent="0.25">
      <c r="A26" s="12">
        <v>25</v>
      </c>
      <c r="B26" s="9" t="s">
        <v>194</v>
      </c>
      <c r="C26" s="20">
        <v>33</v>
      </c>
      <c r="D26" s="25">
        <v>33</v>
      </c>
    </row>
    <row r="27" spans="1:4" x14ac:dyDescent="0.25">
      <c r="A27" s="12">
        <v>26</v>
      </c>
      <c r="B27" s="9" t="s">
        <v>123</v>
      </c>
      <c r="C27" s="20">
        <v>13</v>
      </c>
      <c r="D27" s="25">
        <v>33</v>
      </c>
    </row>
    <row r="28" spans="1:4" x14ac:dyDescent="0.25">
      <c r="A28" s="12">
        <v>27</v>
      </c>
      <c r="B28" s="9" t="s">
        <v>110</v>
      </c>
      <c r="C28" s="20">
        <v>22</v>
      </c>
      <c r="D28" s="25">
        <v>32</v>
      </c>
    </row>
    <row r="29" spans="1:4" x14ac:dyDescent="0.25">
      <c r="A29" s="12">
        <v>28</v>
      </c>
      <c r="B29" s="9" t="s">
        <v>148</v>
      </c>
      <c r="C29" s="20">
        <v>21</v>
      </c>
      <c r="D29" s="25">
        <v>31</v>
      </c>
    </row>
    <row r="30" spans="1:4" x14ac:dyDescent="0.25">
      <c r="A30" s="12">
        <v>29</v>
      </c>
      <c r="B30" s="9" t="s">
        <v>138</v>
      </c>
      <c r="C30" s="20">
        <v>21</v>
      </c>
      <c r="D30" s="25">
        <v>31</v>
      </c>
    </row>
    <row r="31" spans="1:4" x14ac:dyDescent="0.25">
      <c r="A31" s="12">
        <v>30</v>
      </c>
      <c r="B31" s="9" t="s">
        <v>102</v>
      </c>
      <c r="C31" s="20">
        <v>19</v>
      </c>
      <c r="D31" s="25">
        <v>31</v>
      </c>
    </row>
    <row r="32" spans="1:4" x14ac:dyDescent="0.25">
      <c r="A32" s="12">
        <v>31</v>
      </c>
      <c r="B32" s="9" t="s">
        <v>101</v>
      </c>
      <c r="C32" s="20">
        <v>15</v>
      </c>
      <c r="D32" s="25">
        <v>31</v>
      </c>
    </row>
    <row r="33" spans="1:4" x14ac:dyDescent="0.25">
      <c r="A33" s="12">
        <v>32</v>
      </c>
      <c r="B33" s="9" t="s">
        <v>132</v>
      </c>
      <c r="C33" s="20">
        <v>30</v>
      </c>
      <c r="D33" s="25">
        <v>30</v>
      </c>
    </row>
    <row r="34" spans="1:4" x14ac:dyDescent="0.25">
      <c r="A34" s="12">
        <v>33</v>
      </c>
      <c r="B34" s="9" t="s">
        <v>118</v>
      </c>
      <c r="C34" s="20">
        <v>29</v>
      </c>
      <c r="D34" s="25">
        <v>29</v>
      </c>
    </row>
    <row r="35" spans="1:4" x14ac:dyDescent="0.25">
      <c r="A35" s="12">
        <v>34</v>
      </c>
      <c r="B35" s="9" t="s">
        <v>171</v>
      </c>
      <c r="C35" s="20">
        <v>27</v>
      </c>
      <c r="D35" s="25">
        <v>29</v>
      </c>
    </row>
    <row r="36" spans="1:4" ht="14.25" customHeight="1" x14ac:dyDescent="0.25">
      <c r="A36" s="12">
        <v>35</v>
      </c>
      <c r="B36" s="9" t="s">
        <v>104</v>
      </c>
      <c r="C36" s="20">
        <v>23</v>
      </c>
      <c r="D36" s="25">
        <v>29</v>
      </c>
    </row>
    <row r="37" spans="1:4" x14ac:dyDescent="0.25">
      <c r="A37" s="12">
        <v>36</v>
      </c>
      <c r="B37" s="9" t="s">
        <v>111</v>
      </c>
      <c r="C37" s="20">
        <v>17</v>
      </c>
      <c r="D37" s="25">
        <v>29</v>
      </c>
    </row>
    <row r="38" spans="1:4" x14ac:dyDescent="0.25">
      <c r="A38" s="12">
        <v>37</v>
      </c>
      <c r="B38" s="9" t="s">
        <v>75</v>
      </c>
      <c r="C38" s="20">
        <v>13</v>
      </c>
      <c r="D38" s="25">
        <v>29</v>
      </c>
    </row>
    <row r="39" spans="1:4" x14ac:dyDescent="0.25">
      <c r="A39" s="12">
        <v>38</v>
      </c>
      <c r="B39" s="9" t="s">
        <v>140</v>
      </c>
      <c r="C39" s="20">
        <v>35</v>
      </c>
      <c r="D39" s="25">
        <v>28</v>
      </c>
    </row>
    <row r="40" spans="1:4" x14ac:dyDescent="0.25">
      <c r="A40" s="12">
        <v>39</v>
      </c>
      <c r="B40" s="9" t="s">
        <v>129</v>
      </c>
      <c r="C40" s="20">
        <v>30</v>
      </c>
      <c r="D40" s="25">
        <v>28</v>
      </c>
    </row>
    <row r="41" spans="1:4" x14ac:dyDescent="0.25">
      <c r="A41" s="12">
        <v>40</v>
      </c>
      <c r="B41" s="9" t="s">
        <v>103</v>
      </c>
      <c r="C41" s="20">
        <v>28</v>
      </c>
      <c r="D41" s="25">
        <v>28</v>
      </c>
    </row>
    <row r="42" spans="1:4" x14ac:dyDescent="0.25">
      <c r="A42" s="12">
        <v>41</v>
      </c>
      <c r="B42" s="9" t="s">
        <v>77</v>
      </c>
      <c r="C42" s="20">
        <v>28</v>
      </c>
      <c r="D42" s="25">
        <v>28</v>
      </c>
    </row>
    <row r="43" spans="1:4" x14ac:dyDescent="0.25">
      <c r="A43" s="12">
        <v>42</v>
      </c>
      <c r="B43" s="9" t="s">
        <v>139</v>
      </c>
      <c r="C43" s="20">
        <v>28</v>
      </c>
      <c r="D43" s="25">
        <v>28</v>
      </c>
    </row>
    <row r="44" spans="1:4" x14ac:dyDescent="0.25">
      <c r="A44" s="12">
        <v>43</v>
      </c>
      <c r="B44" s="9" t="s">
        <v>167</v>
      </c>
      <c r="C44" s="20">
        <v>24</v>
      </c>
      <c r="D44" s="25">
        <v>28</v>
      </c>
    </row>
    <row r="45" spans="1:4" x14ac:dyDescent="0.25">
      <c r="A45" s="12">
        <v>44</v>
      </c>
      <c r="B45" s="9" t="s">
        <v>107</v>
      </c>
      <c r="C45" s="20">
        <v>16</v>
      </c>
      <c r="D45" s="25">
        <v>28</v>
      </c>
    </row>
    <row r="46" spans="1:4" x14ac:dyDescent="0.25">
      <c r="A46" s="12">
        <v>45</v>
      </c>
      <c r="B46" s="9" t="s">
        <v>184</v>
      </c>
      <c r="C46" s="20">
        <v>10</v>
      </c>
      <c r="D46" s="25">
        <v>28</v>
      </c>
    </row>
    <row r="47" spans="1:4" x14ac:dyDescent="0.25">
      <c r="A47" s="12">
        <v>46</v>
      </c>
      <c r="B47" s="9" t="s">
        <v>13</v>
      </c>
      <c r="C47" s="20">
        <v>27</v>
      </c>
      <c r="D47" s="25">
        <v>27</v>
      </c>
    </row>
    <row r="48" spans="1:4" x14ac:dyDescent="0.25">
      <c r="A48" s="12">
        <v>47</v>
      </c>
      <c r="B48" s="9" t="s">
        <v>6</v>
      </c>
      <c r="C48" s="20">
        <v>23</v>
      </c>
      <c r="D48" s="25">
        <v>27</v>
      </c>
    </row>
    <row r="49" spans="1:4" x14ac:dyDescent="0.25">
      <c r="A49" s="12">
        <v>48</v>
      </c>
      <c r="B49" s="9" t="s">
        <v>116</v>
      </c>
      <c r="C49" s="20">
        <v>14</v>
      </c>
      <c r="D49" s="25">
        <v>26</v>
      </c>
    </row>
    <row r="50" spans="1:4" x14ac:dyDescent="0.25">
      <c r="A50" s="12">
        <v>49</v>
      </c>
      <c r="B50" s="9" t="s">
        <v>122</v>
      </c>
      <c r="C50" s="20">
        <v>11</v>
      </c>
      <c r="D50" s="25">
        <v>25</v>
      </c>
    </row>
    <row r="51" spans="1:4" x14ac:dyDescent="0.25">
      <c r="A51" s="12">
        <v>50</v>
      </c>
      <c r="B51" s="9" t="s">
        <v>170</v>
      </c>
      <c r="C51" s="20">
        <v>18</v>
      </c>
      <c r="D51" s="25">
        <v>24</v>
      </c>
    </row>
    <row r="52" spans="1:4" x14ac:dyDescent="0.25">
      <c r="A52" s="12">
        <v>51</v>
      </c>
      <c r="B52" s="9" t="s">
        <v>125</v>
      </c>
      <c r="C52" s="20">
        <v>7</v>
      </c>
      <c r="D52" s="25">
        <v>22</v>
      </c>
    </row>
    <row r="53" spans="1:4" x14ac:dyDescent="0.25">
      <c r="A53" s="12">
        <v>52</v>
      </c>
      <c r="B53" s="9" t="s">
        <v>182</v>
      </c>
      <c r="C53" s="20">
        <v>22</v>
      </c>
      <c r="D53" s="25">
        <v>21</v>
      </c>
    </row>
    <row r="54" spans="1:4" x14ac:dyDescent="0.25">
      <c r="A54" s="12">
        <v>53</v>
      </c>
      <c r="B54" s="9" t="s">
        <v>181</v>
      </c>
      <c r="C54" s="20">
        <v>21</v>
      </c>
      <c r="D54" s="25">
        <v>21</v>
      </c>
    </row>
    <row r="55" spans="1:4" x14ac:dyDescent="0.25">
      <c r="A55" s="12">
        <v>54</v>
      </c>
      <c r="B55" s="9" t="s">
        <v>157</v>
      </c>
      <c r="C55" s="20">
        <v>18</v>
      </c>
      <c r="D55" s="25">
        <v>18</v>
      </c>
    </row>
    <row r="56" spans="1:4" x14ac:dyDescent="0.25">
      <c r="A56" s="12">
        <v>55</v>
      </c>
      <c r="B56" s="9" t="s">
        <v>63</v>
      </c>
      <c r="C56" s="20">
        <v>12</v>
      </c>
      <c r="D56" s="25">
        <v>18</v>
      </c>
    </row>
    <row r="57" spans="1:4" x14ac:dyDescent="0.25">
      <c r="A57" s="12">
        <v>56</v>
      </c>
      <c r="B57" s="9" t="s">
        <v>128</v>
      </c>
      <c r="C57" s="20">
        <v>11</v>
      </c>
      <c r="D57" s="25">
        <v>15</v>
      </c>
    </row>
    <row r="58" spans="1:4" x14ac:dyDescent="0.25">
      <c r="A58" s="12">
        <v>57</v>
      </c>
      <c r="B58" s="9" t="s">
        <v>192</v>
      </c>
      <c r="C58" s="20">
        <v>134</v>
      </c>
      <c r="D58" s="25">
        <v>14</v>
      </c>
    </row>
    <row r="59" spans="1:4" x14ac:dyDescent="0.25">
      <c r="A59" s="12">
        <v>58</v>
      </c>
      <c r="B59" s="9" t="s">
        <v>154</v>
      </c>
      <c r="C59" s="20">
        <v>4</v>
      </c>
      <c r="D59" s="25">
        <v>12</v>
      </c>
    </row>
    <row r="60" spans="1:4" x14ac:dyDescent="0.25">
      <c r="A60" s="12">
        <v>59</v>
      </c>
      <c r="B60" s="9" t="s">
        <v>153</v>
      </c>
      <c r="C60" s="20">
        <v>5</v>
      </c>
      <c r="D60" s="25">
        <v>11</v>
      </c>
    </row>
    <row r="61" spans="1:4" x14ac:dyDescent="0.25">
      <c r="A61" s="12">
        <v>60</v>
      </c>
      <c r="B61" s="9" t="s">
        <v>130</v>
      </c>
      <c r="C61" s="20">
        <v>20</v>
      </c>
      <c r="D61" s="25">
        <v>10</v>
      </c>
    </row>
    <row r="62" spans="1:4" x14ac:dyDescent="0.25">
      <c r="A62" s="12">
        <v>61</v>
      </c>
      <c r="B62" s="9" t="s">
        <v>165</v>
      </c>
      <c r="C62" s="20">
        <v>10</v>
      </c>
      <c r="D62" s="25">
        <v>10</v>
      </c>
    </row>
    <row r="63" spans="1:4" x14ac:dyDescent="0.25">
      <c r="A63" s="12">
        <v>62</v>
      </c>
      <c r="B63" s="9" t="s">
        <v>80</v>
      </c>
      <c r="C63" s="20">
        <v>22</v>
      </c>
      <c r="D63" s="25">
        <v>9</v>
      </c>
    </row>
    <row r="64" spans="1:4" x14ac:dyDescent="0.25">
      <c r="A64" s="12">
        <v>63</v>
      </c>
      <c r="B64" s="9" t="s">
        <v>196</v>
      </c>
      <c r="C64" s="20">
        <v>1</v>
      </c>
      <c r="D64" s="25">
        <v>9</v>
      </c>
    </row>
    <row r="65" spans="1:4" x14ac:dyDescent="0.25">
      <c r="A65" s="12">
        <v>64</v>
      </c>
      <c r="B65" s="9" t="s">
        <v>62</v>
      </c>
      <c r="C65" s="20">
        <v>11</v>
      </c>
      <c r="D65" s="25">
        <v>8</v>
      </c>
    </row>
    <row r="66" spans="1:4" x14ac:dyDescent="0.25">
      <c r="A66" s="12">
        <v>65</v>
      </c>
      <c r="B66" s="9" t="s">
        <v>131</v>
      </c>
      <c r="C66" s="20">
        <v>8</v>
      </c>
      <c r="D66" s="25">
        <v>8</v>
      </c>
    </row>
    <row r="67" spans="1:4" x14ac:dyDescent="0.25">
      <c r="A67" s="12">
        <v>66</v>
      </c>
      <c r="B67" s="9" t="s">
        <v>74</v>
      </c>
      <c r="C67" s="20">
        <v>7</v>
      </c>
      <c r="D67" s="25">
        <v>7</v>
      </c>
    </row>
    <row r="68" spans="1:4" x14ac:dyDescent="0.25">
      <c r="A68" s="12">
        <v>67</v>
      </c>
      <c r="B68" s="9" t="s">
        <v>17</v>
      </c>
      <c r="C68" s="20">
        <v>18</v>
      </c>
      <c r="D68" s="25">
        <v>6</v>
      </c>
    </row>
    <row r="69" spans="1:4" x14ac:dyDescent="0.25">
      <c r="A69" s="12">
        <v>68</v>
      </c>
      <c r="B69" s="9" t="s">
        <v>146</v>
      </c>
      <c r="C69" s="20">
        <v>6</v>
      </c>
      <c r="D69" s="25">
        <v>6</v>
      </c>
    </row>
    <row r="70" spans="1:4" x14ac:dyDescent="0.25">
      <c r="A70" s="12">
        <v>69</v>
      </c>
      <c r="B70" s="9" t="s">
        <v>78</v>
      </c>
      <c r="C70" s="20">
        <v>6</v>
      </c>
      <c r="D70" s="25">
        <v>6</v>
      </c>
    </row>
    <row r="71" spans="1:4" x14ac:dyDescent="0.25">
      <c r="A71" s="12">
        <v>70</v>
      </c>
      <c r="B71" s="9" t="s">
        <v>40</v>
      </c>
      <c r="C71" s="20">
        <v>13</v>
      </c>
      <c r="D71" s="25">
        <v>5</v>
      </c>
    </row>
    <row r="72" spans="1:4" x14ac:dyDescent="0.25">
      <c r="A72" s="12">
        <v>71</v>
      </c>
      <c r="B72" s="9" t="s">
        <v>32</v>
      </c>
      <c r="C72" s="20">
        <v>10</v>
      </c>
      <c r="D72" s="25">
        <v>5</v>
      </c>
    </row>
    <row r="73" spans="1:4" x14ac:dyDescent="0.25">
      <c r="A73" s="12">
        <v>72</v>
      </c>
      <c r="B73" s="9" t="s">
        <v>166</v>
      </c>
      <c r="C73" s="20">
        <v>9</v>
      </c>
      <c r="D73" s="25">
        <v>5</v>
      </c>
    </row>
    <row r="74" spans="1:4" x14ac:dyDescent="0.25">
      <c r="A74" s="12">
        <v>73</v>
      </c>
      <c r="B74" s="9" t="s">
        <v>26</v>
      </c>
      <c r="C74" s="20">
        <v>22</v>
      </c>
      <c r="D74" s="25">
        <v>3</v>
      </c>
    </row>
    <row r="75" spans="1:4" x14ac:dyDescent="0.25">
      <c r="A75" s="12">
        <v>74</v>
      </c>
      <c r="B75" s="9" t="s">
        <v>137</v>
      </c>
      <c r="C75" s="20">
        <v>20</v>
      </c>
      <c r="D75" s="25">
        <v>3</v>
      </c>
    </row>
    <row r="76" spans="1:4" x14ac:dyDescent="0.25">
      <c r="A76" s="12">
        <v>75</v>
      </c>
      <c r="B76" s="9" t="s">
        <v>142</v>
      </c>
      <c r="C76" s="20">
        <v>3</v>
      </c>
      <c r="D76" s="25">
        <v>3</v>
      </c>
    </row>
    <row r="77" spans="1:4" x14ac:dyDescent="0.25">
      <c r="A77" s="12">
        <v>76</v>
      </c>
      <c r="B77" s="9" t="s">
        <v>164</v>
      </c>
      <c r="C77" s="20">
        <v>6</v>
      </c>
      <c r="D77" s="25">
        <v>2</v>
      </c>
    </row>
    <row r="78" spans="1:4" x14ac:dyDescent="0.25">
      <c r="A78" s="12">
        <v>77</v>
      </c>
      <c r="B78" s="9" t="s">
        <v>141</v>
      </c>
      <c r="C78" s="20">
        <v>25</v>
      </c>
      <c r="D78" s="25">
        <v>0</v>
      </c>
    </row>
    <row r="79" spans="1:4" x14ac:dyDescent="0.25">
      <c r="A79" s="12">
        <v>78</v>
      </c>
      <c r="B79" s="9" t="s">
        <v>180</v>
      </c>
      <c r="C79" s="20">
        <v>0</v>
      </c>
      <c r="D79" s="25">
        <v>0</v>
      </c>
    </row>
    <row r="80" spans="1:4" x14ac:dyDescent="0.25">
      <c r="A80" s="12">
        <v>79</v>
      </c>
      <c r="B80" s="9" t="s">
        <v>191</v>
      </c>
      <c r="C80" s="20">
        <v>0</v>
      </c>
      <c r="D80" s="25">
        <v>0</v>
      </c>
    </row>
    <row r="81" spans="1:4" x14ac:dyDescent="0.25">
      <c r="A81" s="12">
        <v>80</v>
      </c>
      <c r="B81" s="9" t="s">
        <v>185</v>
      </c>
      <c r="C81" s="20">
        <v>0</v>
      </c>
      <c r="D81" s="25">
        <v>0</v>
      </c>
    </row>
    <row r="82" spans="1:4" x14ac:dyDescent="0.25">
      <c r="A82" s="12">
        <v>81</v>
      </c>
      <c r="B82" s="9" t="s">
        <v>193</v>
      </c>
      <c r="C82" s="20">
        <v>0</v>
      </c>
      <c r="D82" s="25">
        <v>0</v>
      </c>
    </row>
    <row r="83" spans="1:4" x14ac:dyDescent="0.25">
      <c r="A83" s="12">
        <v>82</v>
      </c>
      <c r="B83" s="9"/>
      <c r="C83" s="20"/>
      <c r="D83" s="25"/>
    </row>
    <row r="84" spans="1:4" x14ac:dyDescent="0.25">
      <c r="A84" s="12">
        <v>83</v>
      </c>
      <c r="B84" s="9"/>
      <c r="C84" s="20"/>
      <c r="D84" s="25"/>
    </row>
    <row r="85" spans="1:4" x14ac:dyDescent="0.25">
      <c r="A85" s="12">
        <v>84</v>
      </c>
      <c r="B85" s="9"/>
      <c r="C85" s="20"/>
      <c r="D85" s="25"/>
    </row>
    <row r="86" spans="1:4" x14ac:dyDescent="0.25">
      <c r="A86" s="12">
        <v>85</v>
      </c>
      <c r="B86" s="9"/>
      <c r="C86" s="20"/>
      <c r="D86" s="25"/>
    </row>
    <row r="87" spans="1:4" x14ac:dyDescent="0.25">
      <c r="A87" s="12">
        <v>86</v>
      </c>
      <c r="B87" s="9"/>
      <c r="C87" s="20"/>
      <c r="D87" s="25"/>
    </row>
    <row r="88" spans="1:4" x14ac:dyDescent="0.25">
      <c r="A88" s="12">
        <v>87</v>
      </c>
      <c r="B88" s="9"/>
      <c r="C88" s="20"/>
      <c r="D88" s="25"/>
    </row>
    <row r="89" spans="1:4" x14ac:dyDescent="0.25">
      <c r="A89" s="12">
        <v>88</v>
      </c>
      <c r="B89" s="9"/>
      <c r="C89" s="20"/>
      <c r="D89" s="25"/>
    </row>
    <row r="90" spans="1:4" x14ac:dyDescent="0.25">
      <c r="A90" s="12">
        <v>89</v>
      </c>
      <c r="B90" s="9"/>
      <c r="C90" s="20"/>
      <c r="D90" s="25"/>
    </row>
    <row r="91" spans="1:4" x14ac:dyDescent="0.25">
      <c r="A91" s="12">
        <v>90</v>
      </c>
      <c r="B91" s="9"/>
      <c r="C91" s="20"/>
      <c r="D91" s="25"/>
    </row>
    <row r="92" spans="1:4" x14ac:dyDescent="0.25">
      <c r="A92" s="12">
        <v>91</v>
      </c>
      <c r="B92" s="9"/>
      <c r="C92" s="20"/>
      <c r="D92" s="25"/>
    </row>
    <row r="93" spans="1:4" x14ac:dyDescent="0.25">
      <c r="A93" s="12">
        <v>92</v>
      </c>
      <c r="B93" s="9"/>
      <c r="C93" s="20"/>
      <c r="D93" s="25"/>
    </row>
    <row r="94" spans="1:4" x14ac:dyDescent="0.25">
      <c r="A94" s="12">
        <v>93</v>
      </c>
      <c r="B94" s="9"/>
      <c r="C94" s="20"/>
      <c r="D94" s="25"/>
    </row>
    <row r="95" spans="1:4" x14ac:dyDescent="0.25">
      <c r="A95" s="12">
        <v>94</v>
      </c>
      <c r="B95" s="9"/>
      <c r="C95" s="20"/>
      <c r="D95" s="25"/>
    </row>
    <row r="96" spans="1:4" x14ac:dyDescent="0.25">
      <c r="A96" s="12">
        <v>95</v>
      </c>
      <c r="B96" s="9"/>
      <c r="C96" s="20"/>
      <c r="D96" s="25"/>
    </row>
    <row r="97" spans="1:4" x14ac:dyDescent="0.25">
      <c r="A97" s="12">
        <v>96</v>
      </c>
      <c r="B97" s="9"/>
      <c r="C97" s="20"/>
      <c r="D97" s="25"/>
    </row>
    <row r="98" spans="1:4" x14ac:dyDescent="0.25">
      <c r="A98" s="12">
        <v>97</v>
      </c>
      <c r="B98" s="9"/>
      <c r="C98" s="20"/>
      <c r="D98" s="25"/>
    </row>
    <row r="99" spans="1:4" x14ac:dyDescent="0.25">
      <c r="A99" s="12">
        <v>98</v>
      </c>
      <c r="B99" s="9"/>
      <c r="C99" s="20"/>
      <c r="D99" s="25"/>
    </row>
    <row r="100" spans="1:4" x14ac:dyDescent="0.25">
      <c r="A100" s="12">
        <v>99</v>
      </c>
      <c r="B100" s="9"/>
      <c r="C100" s="20"/>
      <c r="D100" s="25"/>
    </row>
    <row r="101" spans="1:4" x14ac:dyDescent="0.25">
      <c r="A101" s="12">
        <v>100</v>
      </c>
      <c r="B101" s="9"/>
      <c r="C101" s="20"/>
      <c r="D101" s="25"/>
    </row>
    <row r="102" spans="1:4" x14ac:dyDescent="0.25">
      <c r="A102" s="12">
        <v>101</v>
      </c>
      <c r="B102" s="9"/>
      <c r="C102" s="20"/>
      <c r="D102" s="25"/>
    </row>
    <row r="103" spans="1:4" x14ac:dyDescent="0.25">
      <c r="A103" s="12">
        <v>102</v>
      </c>
      <c r="B103" s="9"/>
      <c r="C103" s="20"/>
      <c r="D103" s="25"/>
    </row>
    <row r="104" spans="1:4" x14ac:dyDescent="0.25">
      <c r="A104" s="12">
        <v>103</v>
      </c>
      <c r="B104" s="9"/>
      <c r="C104" s="20"/>
      <c r="D104" s="25"/>
    </row>
    <row r="105" spans="1:4" x14ac:dyDescent="0.25">
      <c r="A105" s="12">
        <v>104</v>
      </c>
      <c r="B105" s="9"/>
      <c r="C105" s="20"/>
      <c r="D105" s="25"/>
    </row>
    <row r="106" spans="1:4" x14ac:dyDescent="0.25">
      <c r="A106" s="12">
        <v>105</v>
      </c>
      <c r="B106" s="9"/>
      <c r="C106" s="20"/>
      <c r="D106" s="25"/>
    </row>
    <row r="107" spans="1:4" x14ac:dyDescent="0.25">
      <c r="A107" s="12">
        <v>106</v>
      </c>
      <c r="B107" s="9"/>
      <c r="C107" s="20"/>
      <c r="D107" s="25"/>
    </row>
    <row r="108" spans="1:4" x14ac:dyDescent="0.25">
      <c r="A108" s="12">
        <v>107</v>
      </c>
      <c r="B108" s="9"/>
      <c r="C108" s="20"/>
      <c r="D108" s="25"/>
    </row>
    <row r="109" spans="1:4" x14ac:dyDescent="0.25">
      <c r="A109" s="12">
        <v>108</v>
      </c>
      <c r="B109" s="9"/>
      <c r="C109" s="20"/>
      <c r="D109" s="25"/>
    </row>
    <row r="110" spans="1:4" x14ac:dyDescent="0.25">
      <c r="A110" s="12">
        <v>109</v>
      </c>
      <c r="B110" s="9"/>
      <c r="C110" s="20"/>
      <c r="D110" s="25"/>
    </row>
    <row r="111" spans="1:4" x14ac:dyDescent="0.25">
      <c r="A111" s="12">
        <v>110</v>
      </c>
      <c r="B111" s="9"/>
      <c r="C111" s="20"/>
      <c r="D111" s="25"/>
    </row>
    <row r="112" spans="1:4" x14ac:dyDescent="0.25">
      <c r="A112" s="12">
        <v>111</v>
      </c>
      <c r="B112" s="9"/>
      <c r="C112" s="20"/>
      <c r="D112" s="25"/>
    </row>
    <row r="113" spans="1:4" x14ac:dyDescent="0.25">
      <c r="A113" s="12">
        <v>112</v>
      </c>
      <c r="B113" s="9"/>
      <c r="C113" s="20"/>
      <c r="D113" s="25"/>
    </row>
    <row r="114" spans="1:4" x14ac:dyDescent="0.25">
      <c r="A114" s="12">
        <v>113</v>
      </c>
      <c r="B114" s="9"/>
      <c r="C114" s="20"/>
      <c r="D114" s="25"/>
    </row>
    <row r="115" spans="1:4" x14ac:dyDescent="0.25">
      <c r="A115" s="12">
        <v>114</v>
      </c>
      <c r="B115" s="9"/>
      <c r="C115" s="20"/>
      <c r="D115" s="25"/>
    </row>
    <row r="116" spans="1:4" x14ac:dyDescent="0.25">
      <c r="A116" s="12">
        <v>115</v>
      </c>
      <c r="B116" s="9"/>
      <c r="C116" s="20"/>
      <c r="D116" s="25"/>
    </row>
    <row r="117" spans="1:4" x14ac:dyDescent="0.25">
      <c r="A117" s="12">
        <v>116</v>
      </c>
      <c r="B117" s="9"/>
      <c r="C117" s="20"/>
      <c r="D117" s="25"/>
    </row>
    <row r="118" spans="1:4" x14ac:dyDescent="0.25">
      <c r="A118" s="12">
        <v>117</v>
      </c>
      <c r="B118" s="9"/>
      <c r="C118" s="20"/>
      <c r="D118" s="25"/>
    </row>
    <row r="119" spans="1:4" x14ac:dyDescent="0.25">
      <c r="A119" s="12">
        <v>118</v>
      </c>
      <c r="B119" s="9"/>
      <c r="C119" s="20"/>
      <c r="D119" s="25"/>
    </row>
    <row r="120" spans="1:4" x14ac:dyDescent="0.25">
      <c r="A120" s="12">
        <v>119</v>
      </c>
      <c r="B120" s="9"/>
      <c r="C120" s="20"/>
      <c r="D120" s="25"/>
    </row>
    <row r="121" spans="1:4" x14ac:dyDescent="0.25">
      <c r="A121" s="12">
        <v>120</v>
      </c>
      <c r="B121" s="9"/>
      <c r="C121" s="20"/>
      <c r="D121" s="25"/>
    </row>
    <row r="122" spans="1:4" x14ac:dyDescent="0.25">
      <c r="A122" s="12">
        <v>121</v>
      </c>
      <c r="B122" s="9"/>
      <c r="C122" s="20"/>
      <c r="D122" s="25"/>
    </row>
    <row r="123" spans="1:4" x14ac:dyDescent="0.25">
      <c r="A123" s="12">
        <v>122</v>
      </c>
      <c r="B123" s="9"/>
      <c r="C123" s="20"/>
      <c r="D123" s="25"/>
    </row>
    <row r="124" spans="1:4" x14ac:dyDescent="0.25">
      <c r="A124" s="12">
        <v>123</v>
      </c>
      <c r="B124" s="9"/>
      <c r="C124" s="20"/>
      <c r="D124" s="25"/>
    </row>
    <row r="125" spans="1:4" x14ac:dyDescent="0.25">
      <c r="A125" s="12">
        <v>124</v>
      </c>
      <c r="B125" s="9"/>
      <c r="C125" s="20"/>
      <c r="D125" s="25"/>
    </row>
    <row r="126" spans="1:4" x14ac:dyDescent="0.25">
      <c r="A126" s="12">
        <v>125</v>
      </c>
      <c r="B126" s="9"/>
      <c r="C126" s="20"/>
      <c r="D126" s="25"/>
    </row>
    <row r="127" spans="1:4" x14ac:dyDescent="0.25">
      <c r="A127" s="12">
        <v>126</v>
      </c>
      <c r="B127" s="9"/>
      <c r="C127" s="20"/>
      <c r="D127" s="25"/>
    </row>
  </sheetData>
  <autoFilter ref="B1:D1" xr:uid="{C3521582-C0A2-46D3-A0AA-00689F5F5794}">
    <sortState xmlns:xlrd2="http://schemas.microsoft.com/office/spreadsheetml/2017/richdata2" ref="B2:D127">
      <sortCondition descending="1" ref="D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E31B-89C1-4409-9A86-5CBD30F5EBA1}">
  <dimension ref="A1:M85"/>
  <sheetViews>
    <sheetView tabSelected="1" topLeftCell="A76" zoomScaleNormal="100" workbookViewId="0">
      <selection activeCell="D79" sqref="D79"/>
    </sheetView>
  </sheetViews>
  <sheetFormatPr baseColWidth="10" defaultRowHeight="15" x14ac:dyDescent="0.25"/>
  <cols>
    <col min="1" max="1" width="11.7109375" bestFit="1" customWidth="1"/>
    <col min="2" max="3" width="12.28515625" customWidth="1"/>
    <col min="4" max="4" width="15.85546875" bestFit="1" customWidth="1"/>
    <col min="5" max="5" width="13.42578125" style="26" customWidth="1"/>
    <col min="6" max="10" width="14.85546875" customWidth="1"/>
    <col min="11" max="12" width="16.140625" customWidth="1"/>
    <col min="13" max="13" width="24.140625" bestFit="1" customWidth="1"/>
  </cols>
  <sheetData>
    <row r="1" spans="1:13" x14ac:dyDescent="0.25">
      <c r="A1" s="2" t="s">
        <v>3</v>
      </c>
      <c r="B1" s="2" t="s">
        <v>2</v>
      </c>
      <c r="C1" s="2" t="s">
        <v>179</v>
      </c>
      <c r="D1" s="2" t="s">
        <v>0</v>
      </c>
      <c r="E1" s="3" t="s">
        <v>4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M1" s="13" t="s">
        <v>198</v>
      </c>
    </row>
    <row r="2" spans="1:13" ht="6.75" customHeight="1" x14ac:dyDescent="0.25"/>
    <row r="3" spans="1:13" x14ac:dyDescent="0.25">
      <c r="D3" s="1" t="s">
        <v>1</v>
      </c>
      <c r="E3" s="29">
        <f>SUM(E5:E85)</f>
        <v>1798</v>
      </c>
      <c r="F3" s="29">
        <f>SUM(F5:F85)</f>
        <v>276</v>
      </c>
      <c r="G3" s="29">
        <f>SUM(G5:G85)</f>
        <v>1328</v>
      </c>
      <c r="H3" s="29">
        <f>SUM(H5:H85)</f>
        <v>159</v>
      </c>
      <c r="I3" s="29">
        <f>SUM(I5:I85)</f>
        <v>20</v>
      </c>
      <c r="J3" s="29">
        <f>SUM(J5:J85)</f>
        <v>15</v>
      </c>
      <c r="K3" s="8"/>
      <c r="L3" s="8"/>
    </row>
    <row r="4" spans="1:13" x14ac:dyDescent="0.25">
      <c r="K4" s="6" t="s">
        <v>86</v>
      </c>
      <c r="L4" s="6" t="s">
        <v>87</v>
      </c>
      <c r="M4" s="5" t="s">
        <v>5</v>
      </c>
    </row>
    <row r="5" spans="1:13" x14ac:dyDescent="0.25">
      <c r="A5" s="11" t="str">
        <f>IF(ISERROR(VLOOKUP(D5,'Caza lvl 1'!A:A,1,0)),"4lvl2","4lvl1")</f>
        <v>4lvl2</v>
      </c>
      <c r="B5" s="16" t="str">
        <f>_xlfn.IFS(A5 = "4lvl2",IF(K5&gt;=28,"Cumplio", "No cumplio"),A5 = "4lvl1",IF(L5&gt;= 28,"Cumplio","No cumplio"))</f>
        <v>Cumplio</v>
      </c>
      <c r="C5" s="9">
        <v>416845218</v>
      </c>
      <c r="D5" s="9" t="s">
        <v>110</v>
      </c>
      <c r="E5" s="28">
        <f>SUM(F5:J5)</f>
        <v>22</v>
      </c>
      <c r="F5" s="7">
        <v>0</v>
      </c>
      <c r="G5" s="7">
        <v>17</v>
      </c>
      <c r="H5" s="7">
        <v>5</v>
      </c>
      <c r="I5" s="7">
        <v>0</v>
      </c>
      <c r="J5" s="7">
        <v>0</v>
      </c>
      <c r="K5" s="25">
        <f>(H5*3)+(I5*9)+(J5*18)+G5</f>
        <v>32</v>
      </c>
      <c r="L5" s="24">
        <f>(G5*5)+(H5*15)+(I5*30)+(J5*70)+F5</f>
        <v>160</v>
      </c>
      <c r="M5" s="17" t="str" cm="1">
        <f t="array" ref="M5">_xlfn.IFS(A5="4lvl2",IF(K5&gt;=28,"No debe",28-K5), A5="4lvl1",IF(L5&gt;=28,"No debe",28-L5))</f>
        <v>No debe</v>
      </c>
    </row>
    <row r="6" spans="1:13" x14ac:dyDescent="0.25">
      <c r="A6" s="11" t="str">
        <f>IF(ISERROR(VLOOKUP(D6,'Caza lvl 1'!A:A,1,0)),"4lvl2","4lvl1")</f>
        <v>4lvl2</v>
      </c>
      <c r="B6" s="16" t="str">
        <f>_xlfn.IFS(A6 = "4lvl2",IF(K6&gt;=28,"Cumplio", "No cumplio"),A6 = "4lvl1",IF(L6&gt;= 28,"Cumplio","No cumplio"))</f>
        <v>No cumplio</v>
      </c>
      <c r="C6" s="9">
        <v>768638774</v>
      </c>
      <c r="D6" s="9" t="s">
        <v>180</v>
      </c>
      <c r="E6" s="28">
        <f>SUM(F6:J6)</f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25">
        <f>(H6*3)+(I6*9)+(J6*18)+G6</f>
        <v>0</v>
      </c>
      <c r="L6" s="24">
        <f>(G6*5)+(H6*15)+(I6*30)+(J6*70)+F6</f>
        <v>0</v>
      </c>
      <c r="M6" s="17" cm="1">
        <f t="array" ref="M6">_xlfn.IFS(A6="4lvl2",IF(K6&gt;=28,"No debe",28-K6), A6="4lvl1",IF(L6&gt;=28,"No debe",28-L6))</f>
        <v>28</v>
      </c>
    </row>
    <row r="7" spans="1:13" x14ac:dyDescent="0.25">
      <c r="A7" s="11" t="str">
        <f>IF(ISERROR(VLOOKUP(D7,'Caza lvl 1'!A:A,1,0)),"4lvl2","4lvl1")</f>
        <v>4lvl2</v>
      </c>
      <c r="B7" s="16" t="str">
        <f>_xlfn.IFS(A7 = "4lvl2",IF(K7&gt;=28,"Cumplio", "No cumplio"),A7 = "4lvl1",IF(L7&gt;= 28,"Cumplio","No cumplio"))</f>
        <v>Cumplio</v>
      </c>
      <c r="C7" s="9">
        <v>346561690</v>
      </c>
      <c r="D7" s="9" t="s">
        <v>101</v>
      </c>
      <c r="E7" s="28">
        <f>SUM(F7:J7)</f>
        <v>15</v>
      </c>
      <c r="F7" s="7">
        <v>0</v>
      </c>
      <c r="G7" s="7">
        <v>7</v>
      </c>
      <c r="H7" s="7">
        <v>8</v>
      </c>
      <c r="I7" s="7">
        <v>0</v>
      </c>
      <c r="J7" s="7">
        <v>0</v>
      </c>
      <c r="K7" s="25">
        <f>(H7*3)+(I7*9)+(J7*18)+G7</f>
        <v>31</v>
      </c>
      <c r="L7" s="24">
        <f>(G7*5)+(H7*15)+(I7*30)+(J7*70)+F7</f>
        <v>155</v>
      </c>
      <c r="M7" s="17" t="str" cm="1">
        <f t="array" ref="M7">_xlfn.IFS(A7="4lvl2",IF(K7&gt;=28,"No debe",28-K7), A7="4lvl1",IF(L7&gt;=28,"No debe",28-L7))</f>
        <v>No debe</v>
      </c>
    </row>
    <row r="8" spans="1:13" x14ac:dyDescent="0.25">
      <c r="A8" s="11" t="str">
        <f>IF(ISERROR(VLOOKUP(D8,'Caza lvl 1'!A:A,1,0)),"4lvl2","4lvl1")</f>
        <v>4lvl2</v>
      </c>
      <c r="B8" s="16" t="str">
        <f>_xlfn.IFS(A8 = "4lvl2",IF(K8&gt;=28,"Cumplio", "No cumplio"),A8 = "4lvl1",IF(L8&gt;= 28,"Cumplio","No cumplio"))</f>
        <v>Cumplio</v>
      </c>
      <c r="C8" s="9">
        <v>365438142</v>
      </c>
      <c r="D8" s="9" t="s">
        <v>102</v>
      </c>
      <c r="E8" s="28">
        <f>SUM(F8:J8)</f>
        <v>19</v>
      </c>
      <c r="F8" s="7">
        <v>0</v>
      </c>
      <c r="G8" s="7">
        <v>13</v>
      </c>
      <c r="H8" s="7">
        <v>6</v>
      </c>
      <c r="I8" s="7">
        <v>0</v>
      </c>
      <c r="J8" s="7">
        <v>0</v>
      </c>
      <c r="K8" s="25">
        <f>(H8*3)+(I8*9)+(J8*18)+G8</f>
        <v>31</v>
      </c>
      <c r="L8" s="24">
        <f>(G8*5)+(H8*15)+(I8*30)+(J8*70)+F8</f>
        <v>155</v>
      </c>
      <c r="M8" s="17" t="str" cm="1">
        <f t="array" ref="M8">_xlfn.IFS(A8="4lvl2",IF(K8&gt;=28,"No debe",28-K8), A8="4lvl1",IF(L8&gt;=28,"No debe",28-L8))</f>
        <v>No debe</v>
      </c>
    </row>
    <row r="9" spans="1:13" x14ac:dyDescent="0.25">
      <c r="A9" s="11" t="str">
        <f>IF(ISERROR(VLOOKUP(D9,'Caza lvl 1'!A:A,1,0)),"4lvl2","4lvl1")</f>
        <v>4lvl2</v>
      </c>
      <c r="B9" s="16" t="str">
        <f>_xlfn.IFS(A9 = "4lvl2",IF(K9&gt;=28,"Cumplio", "No cumplio"),A9 = "4lvl1",IF(L9&gt;= 28,"Cumplio","No cumplio"))</f>
        <v>No cumplio</v>
      </c>
      <c r="C9" s="9">
        <v>429558715</v>
      </c>
      <c r="D9" s="9" t="s">
        <v>153</v>
      </c>
      <c r="E9" s="28">
        <f>SUM(F9:J9)</f>
        <v>5</v>
      </c>
      <c r="F9" s="7">
        <v>0</v>
      </c>
      <c r="G9" s="7">
        <v>2</v>
      </c>
      <c r="H9" s="7">
        <v>3</v>
      </c>
      <c r="I9" s="7">
        <v>0</v>
      </c>
      <c r="J9" s="7">
        <v>0</v>
      </c>
      <c r="K9" s="25">
        <f>(H9*3)+(I9*9)+(J9*18)+G9</f>
        <v>11</v>
      </c>
      <c r="L9" s="24">
        <f>(G9*5)+(H9*15)+(I9*30)+(J9*70)+F9</f>
        <v>55</v>
      </c>
      <c r="M9" s="17" cm="1">
        <f t="array" ref="M9">_xlfn.IFS(A9="4lvl2",IF(K9&gt;=28,"No debe",28-K9), A9="4lvl1",IF(L9&gt;=28,"No debe",28-L9))</f>
        <v>17</v>
      </c>
    </row>
    <row r="10" spans="1:13" x14ac:dyDescent="0.25">
      <c r="A10" s="11" t="str">
        <f>IF(ISERROR(VLOOKUP(D10,'Caza lvl 1'!A:A,1,0)),"4lvl2","4lvl1")</f>
        <v>4lvl2</v>
      </c>
      <c r="B10" s="16" t="str">
        <f>_xlfn.IFS(A10 = "4lvl2",IF(K10&gt;=28,"Cumplio", "No cumplio"),A10 = "4lvl1",IF(L10&gt;= 28,"Cumplio","No cumplio"))</f>
        <v>No cumplio</v>
      </c>
      <c r="C10" s="9">
        <v>1326589935</v>
      </c>
      <c r="D10" s="9" t="s">
        <v>154</v>
      </c>
      <c r="E10" s="28">
        <f>SUM(F10:J10)</f>
        <v>4</v>
      </c>
      <c r="F10" s="7">
        <v>0</v>
      </c>
      <c r="G10" s="7">
        <v>0</v>
      </c>
      <c r="H10" s="7">
        <v>4</v>
      </c>
      <c r="I10" s="7">
        <v>0</v>
      </c>
      <c r="J10" s="7">
        <v>0</v>
      </c>
      <c r="K10" s="25">
        <f>(H10*3)+(I10*9)+(J10*18)+G10</f>
        <v>12</v>
      </c>
      <c r="L10" s="24">
        <f>(G10*5)+(H10*15)+(I10*30)+(J10*70)+F10</f>
        <v>60</v>
      </c>
      <c r="M10" s="17" cm="1">
        <f t="array" ref="M10">_xlfn.IFS(A10="4lvl2",IF(K10&gt;=28,"No debe",28-K10), A10="4lvl1",IF(L10&gt;=28,"No debe",28-L10))</f>
        <v>16</v>
      </c>
    </row>
    <row r="11" spans="1:13" x14ac:dyDescent="0.25">
      <c r="A11" s="11" t="str">
        <f>IF(ISERROR(VLOOKUP(D11,'Caza lvl 1'!A:A,1,0)),"4lvl2","4lvl1")</f>
        <v>4lvl1</v>
      </c>
      <c r="B11" s="16" t="str">
        <f>_xlfn.IFS(A11 = "4lvl2",IF(K11&gt;=28,"Cumplio", "No cumplio"),A11 = "4lvl1",IF(L11&gt;= 28,"Cumplio","No cumplio"))</f>
        <v>No cumplio</v>
      </c>
      <c r="C11" s="9">
        <v>1789025900</v>
      </c>
      <c r="D11" s="9" t="s">
        <v>164</v>
      </c>
      <c r="E11" s="28">
        <f>SUM(F11:J11)</f>
        <v>6</v>
      </c>
      <c r="F11" s="7">
        <v>4</v>
      </c>
      <c r="G11" s="7">
        <v>2</v>
      </c>
      <c r="H11" s="7">
        <v>0</v>
      </c>
      <c r="I11" s="7">
        <v>0</v>
      </c>
      <c r="J11" s="7">
        <v>0</v>
      </c>
      <c r="K11" s="25">
        <f>(H11*3)+(I11*9)+(J11*18)+G11</f>
        <v>2</v>
      </c>
      <c r="L11" s="24">
        <f>(G11*5)+(H11*15)+(I11*30)+(J11*70)+F11</f>
        <v>14</v>
      </c>
      <c r="M11" s="17" cm="1">
        <f t="array" ref="M11">_xlfn.IFS(A11="4lvl2",IF(K11&gt;=28,"No debe",28-K11), A11="4lvl1",IF(L11&gt;=28,"No debe",28-L11))</f>
        <v>14</v>
      </c>
    </row>
    <row r="12" spans="1:13" x14ac:dyDescent="0.25">
      <c r="A12" s="11" t="str">
        <f>IF(ISERROR(VLOOKUP(D12,'Caza lvl 1'!A:A,1,0)),"4lvl2","4lvl1")</f>
        <v>4lvl2</v>
      </c>
      <c r="B12" s="16" t="str">
        <f>_xlfn.IFS(A12 = "4lvl2",IF(K12&gt;=28,"Cumplio", "No cumplio"),A12 = "4lvl1",IF(L12&gt;= 28,"Cumplio","No cumplio"))</f>
        <v>No cumplio</v>
      </c>
      <c r="C12" s="9">
        <v>315992503</v>
      </c>
      <c r="D12" s="9" t="s">
        <v>157</v>
      </c>
      <c r="E12" s="28">
        <f>SUM(F12:J12)</f>
        <v>18</v>
      </c>
      <c r="F12" s="7">
        <v>0</v>
      </c>
      <c r="G12" s="7">
        <v>18</v>
      </c>
      <c r="H12" s="7">
        <v>0</v>
      </c>
      <c r="I12" s="7">
        <v>0</v>
      </c>
      <c r="J12" s="7">
        <v>0</v>
      </c>
      <c r="K12" s="25">
        <f>(H12*3)+(I12*9)+(J12*18)+G12</f>
        <v>18</v>
      </c>
      <c r="L12" s="24">
        <f>(G12*5)+(H12*15)+(I12*30)+(J12*70)+F12</f>
        <v>90</v>
      </c>
      <c r="M12" s="17" cm="1">
        <f t="array" ref="M12">_xlfn.IFS(A12="4lvl2",IF(K12&gt;=28,"No debe",28-K12), A12="4lvl1",IF(L12&gt;=28,"No debe",28-L12))</f>
        <v>10</v>
      </c>
    </row>
    <row r="13" spans="1:13" x14ac:dyDescent="0.25">
      <c r="A13" s="11" t="str">
        <f>IF(ISERROR(VLOOKUP(D13,'Caza lvl 1'!A:A,1,0)),"4lvl2","4lvl1")</f>
        <v>4lvl2</v>
      </c>
      <c r="B13" s="16" t="str">
        <f>_xlfn.IFS(A13 = "4lvl2",IF(K13&gt;=28,"Cumplio", "No cumplio"),A13 = "4lvl1",IF(L13&gt;= 28,"Cumplio","No cumplio"))</f>
        <v>No cumplio</v>
      </c>
      <c r="C13" s="9">
        <v>339024723</v>
      </c>
      <c r="D13" s="9" t="s">
        <v>181</v>
      </c>
      <c r="E13" s="28">
        <f>SUM(F13:J13)</f>
        <v>21</v>
      </c>
      <c r="F13" s="7">
        <v>0</v>
      </c>
      <c r="G13" s="7">
        <v>21</v>
      </c>
      <c r="H13" s="7">
        <v>0</v>
      </c>
      <c r="I13" s="7">
        <v>0</v>
      </c>
      <c r="J13" s="7">
        <v>0</v>
      </c>
      <c r="K13" s="25">
        <f>(H13*3)+(I13*9)+(J13*18)+G13</f>
        <v>21</v>
      </c>
      <c r="L13" s="24">
        <f>(G13*5)+(H13*15)+(I13*30)+(J13*70)+F13</f>
        <v>105</v>
      </c>
      <c r="M13" s="17" cm="1">
        <f t="array" ref="M13">_xlfn.IFS(A13="4lvl2",IF(K13&gt;=28,"No debe",28-K13), A13="4lvl1",IF(L13&gt;=28,"No debe",28-L13))</f>
        <v>7</v>
      </c>
    </row>
    <row r="14" spans="1:13" x14ac:dyDescent="0.25">
      <c r="A14" s="11" t="str">
        <f>IF(ISERROR(VLOOKUP(D14,'Caza lvl 1'!A:A,1,0)),"4lvl2","4lvl1")</f>
        <v>4lvl2</v>
      </c>
      <c r="B14" s="16" t="str">
        <f>_xlfn.IFS(A14 = "4lvl2",IF(K14&gt;=28,"Cumplio", "No cumplio"),A14 = "4lvl1",IF(L14&gt;= 28,"Cumplio","No cumplio"))</f>
        <v>No cumplio</v>
      </c>
      <c r="C14" s="9">
        <v>355652066</v>
      </c>
      <c r="D14" s="9" t="s">
        <v>182</v>
      </c>
      <c r="E14" s="28">
        <f>SUM(F14:J14)</f>
        <v>22</v>
      </c>
      <c r="F14" s="7">
        <v>1</v>
      </c>
      <c r="G14" s="7">
        <v>21</v>
      </c>
      <c r="H14" s="7">
        <v>0</v>
      </c>
      <c r="I14" s="7">
        <v>0</v>
      </c>
      <c r="J14" s="7">
        <v>0</v>
      </c>
      <c r="K14" s="25">
        <f>(H14*3)+(I14*9)+(J14*18)+G14</f>
        <v>21</v>
      </c>
      <c r="L14" s="24">
        <f>(G14*5)+(H14*15)+(I14*30)+(J14*70)+F14</f>
        <v>106</v>
      </c>
      <c r="M14" s="17" cm="1">
        <f t="array" ref="M14">_xlfn.IFS(A14="4lvl2",IF(K14&gt;=28,"No debe",28-K14), A14="4lvl1",IF(L14&gt;=28,"No debe",28-L14))</f>
        <v>7</v>
      </c>
    </row>
    <row r="15" spans="1:13" x14ac:dyDescent="0.25">
      <c r="A15" s="11" t="str">
        <f>IF(ISERROR(VLOOKUP(D15,'Caza lvl 1'!A:A,1,0)),"4lvl2","4lvl1")</f>
        <v>4lvl2</v>
      </c>
      <c r="B15" s="16" t="str">
        <f>_xlfn.IFS(A15 = "4lvl2",IF(K15&gt;=28,"Cumplio", "No cumplio"),A15 = "4lvl1",IF(L15&gt;= 28,"Cumplio","No cumplio"))</f>
        <v>Cumplio</v>
      </c>
      <c r="C15" s="9">
        <v>655044313</v>
      </c>
      <c r="D15" s="9" t="s">
        <v>114</v>
      </c>
      <c r="E15" s="28">
        <f>SUM(F15:J15)</f>
        <v>34</v>
      </c>
      <c r="F15" s="7">
        <v>0</v>
      </c>
      <c r="G15" s="7">
        <v>32</v>
      </c>
      <c r="H15" s="7">
        <v>2</v>
      </c>
      <c r="I15" s="7">
        <v>0</v>
      </c>
      <c r="J15" s="7">
        <v>0</v>
      </c>
      <c r="K15" s="25">
        <f>(H15*3)+(I15*9)+(J15*18)+G15</f>
        <v>38</v>
      </c>
      <c r="L15" s="24">
        <f>(G15*5)+(H15*15)+(I15*30)+(J15*70)+F15</f>
        <v>190</v>
      </c>
      <c r="M15" s="17" t="str" cm="1">
        <f t="array" ref="M15">_xlfn.IFS(A15="4lvl2",IF(K15&gt;=28,"No debe",28-K15), A15="4lvl1",IF(L15&gt;=28,"No debe",28-L15))</f>
        <v>No debe</v>
      </c>
    </row>
    <row r="16" spans="1:13" x14ac:dyDescent="0.25">
      <c r="A16" s="11" t="str">
        <f>IF(ISERROR(VLOOKUP(D16,'Caza lvl 1'!A:A,1,0)),"4lvl2","4lvl1")</f>
        <v>4lvl2</v>
      </c>
      <c r="B16" s="16" t="str">
        <f>_xlfn.IFS(A16 = "4lvl2",IF(K16&gt;=28,"Cumplio", "No cumplio"),A16 = "4lvl1",IF(L16&gt;= 28,"Cumplio","No cumplio"))</f>
        <v>Cumplio</v>
      </c>
      <c r="C16" s="9">
        <v>0</v>
      </c>
      <c r="D16" s="9" t="s">
        <v>8</v>
      </c>
      <c r="E16" s="28">
        <f>SUM(F16:J16)</f>
        <v>4</v>
      </c>
      <c r="F16" s="7">
        <v>0</v>
      </c>
      <c r="G16" s="7">
        <v>0</v>
      </c>
      <c r="H16" s="7">
        <v>0</v>
      </c>
      <c r="I16" s="7">
        <v>4</v>
      </c>
      <c r="J16" s="7">
        <v>0</v>
      </c>
      <c r="K16" s="25">
        <f>(H16*3)+(I16*9)+(J16*18)+G16</f>
        <v>36</v>
      </c>
      <c r="L16" s="24">
        <f>(G16*5)+(H16*15)+(I16*30)+(J16*70)+F16</f>
        <v>120</v>
      </c>
      <c r="M16" s="17" t="str" cm="1">
        <f t="array" ref="M16">_xlfn.IFS(A16="4lvl2",IF(K16&gt;=28,"No debe",28-K16), A16="4lvl1",IF(L16&gt;=28,"No debe",28-L16))</f>
        <v>No debe</v>
      </c>
    </row>
    <row r="17" spans="1:13" x14ac:dyDescent="0.25">
      <c r="A17" s="11" t="str">
        <f>IF(ISERROR(VLOOKUP(D17,'Caza lvl 1'!A:A,1,0)),"4lvl2","4lvl1")</f>
        <v>4lvl2</v>
      </c>
      <c r="B17" s="16" t="str">
        <f>_xlfn.IFS(A17 = "4lvl2",IF(K17&gt;=28,"Cumplio", "No cumplio"),A17 = "4lvl1",IF(L17&gt;= 28,"Cumplio","No cumplio"))</f>
        <v>Cumplio</v>
      </c>
      <c r="C17" s="9">
        <v>659115650</v>
      </c>
      <c r="D17" s="9" t="s">
        <v>126</v>
      </c>
      <c r="E17" s="28">
        <f>SUM(F17:J17)</f>
        <v>48</v>
      </c>
      <c r="F17" s="7">
        <v>0</v>
      </c>
      <c r="G17" s="7">
        <v>40</v>
      </c>
      <c r="H17" s="7">
        <v>6</v>
      </c>
      <c r="I17" s="7">
        <v>0</v>
      </c>
      <c r="J17" s="7">
        <v>2</v>
      </c>
      <c r="K17" s="25">
        <f>(H17*3)+(I17*9)+(J17*18)+G17</f>
        <v>94</v>
      </c>
      <c r="L17" s="24">
        <f>(G17*5)+(H17*15)+(I17*30)+(J17*70)+F17</f>
        <v>430</v>
      </c>
      <c r="M17" s="17" t="str" cm="1">
        <f t="array" ref="M17">_xlfn.IFS(A17="4lvl2",IF(K17&gt;=28,"No debe",28-K17), A17="4lvl1",IF(L17&gt;=28,"No debe",28-L17))</f>
        <v>No debe</v>
      </c>
    </row>
    <row r="18" spans="1:13" x14ac:dyDescent="0.25">
      <c r="A18" s="11" t="str">
        <f>IF(ISERROR(VLOOKUP(D18,'Caza lvl 1'!A:A,1,0)),"4lvl2","4lvl1")</f>
        <v>4lvl1</v>
      </c>
      <c r="B18" s="16" t="str">
        <f>_xlfn.IFS(A18 = "4lvl2",IF(K18&gt;=28,"Cumplio", "No cumplio"),A18 = "4lvl1",IF(L18&gt;= 28,"Cumplio","No cumplio"))</f>
        <v>Cumplio</v>
      </c>
      <c r="C18" s="9">
        <v>1915163097</v>
      </c>
      <c r="D18" s="9" t="s">
        <v>26</v>
      </c>
      <c r="E18" s="28">
        <f>SUM(F18:J18)</f>
        <v>22</v>
      </c>
      <c r="F18" s="7">
        <v>19</v>
      </c>
      <c r="G18" s="7">
        <v>3</v>
      </c>
      <c r="H18" s="7">
        <v>0</v>
      </c>
      <c r="I18" s="7">
        <v>0</v>
      </c>
      <c r="J18" s="7">
        <v>0</v>
      </c>
      <c r="K18" s="25">
        <f>(H18*3)+(I18*9)+(J18*18)+G18</f>
        <v>3</v>
      </c>
      <c r="L18" s="24">
        <f>(G18*5)+(H18*15)+(I18*30)+(J18*70)+F18</f>
        <v>34</v>
      </c>
      <c r="M18" s="17" t="str" cm="1">
        <f t="array" ref="M18">_xlfn.IFS(A18="4lvl2",IF(K18&gt;=28,"No debe",28-K18), A18="4lvl1",IF(L18&gt;=28,"No debe",28-L18))</f>
        <v>No debe</v>
      </c>
    </row>
    <row r="19" spans="1:13" x14ac:dyDescent="0.25">
      <c r="A19" s="11" t="str">
        <f>IF(ISERROR(VLOOKUP(D19,'Caza lvl 1'!A:A,1,0)),"4lvl2","4lvl1")</f>
        <v>4lvl2</v>
      </c>
      <c r="B19" s="16" t="str">
        <f>_xlfn.IFS(A19 = "4lvl2",IF(K19&gt;=28,"Cumplio", "No cumplio"),A19 = "4lvl1",IF(L19&gt;= 28,"Cumplio","No cumplio"))</f>
        <v>Cumplio</v>
      </c>
      <c r="C19" s="9">
        <v>1092680272</v>
      </c>
      <c r="D19" s="9" t="s">
        <v>95</v>
      </c>
      <c r="E19" s="28">
        <f>SUM(F19:J19)</f>
        <v>36</v>
      </c>
      <c r="F19" s="7">
        <v>5</v>
      </c>
      <c r="G19" s="7">
        <v>29</v>
      </c>
      <c r="H19" s="7">
        <v>2</v>
      </c>
      <c r="I19" s="7">
        <v>0</v>
      </c>
      <c r="J19" s="7">
        <v>0</v>
      </c>
      <c r="K19" s="25">
        <f>(H19*3)+(I19*9)+(J19*18)+G19</f>
        <v>35</v>
      </c>
      <c r="L19" s="24">
        <f>(G19*5)+(H19*15)+(I19*30)+(J19*70)+F19</f>
        <v>180</v>
      </c>
      <c r="M19" s="17" t="str" cm="1">
        <f t="array" ref="M19">_xlfn.IFS(A19="4lvl2",IF(K19&gt;=28,"No debe",28-K19), A19="4lvl1",IF(L19&gt;=28,"No debe",28-L19))</f>
        <v>No debe</v>
      </c>
    </row>
    <row r="20" spans="1:13" x14ac:dyDescent="0.25">
      <c r="A20" s="11" t="str">
        <f>IF(ISERROR(VLOOKUP(D20,'Caza lvl 1'!A:A,1,0)),"4lvl2","4lvl1")</f>
        <v>4lvl2</v>
      </c>
      <c r="B20" s="16" t="str">
        <f>_xlfn.IFS(A20 = "4lvl2",IF(K20&gt;=28,"Cumplio", "No cumplio"),A20 = "4lvl1",IF(L20&gt;= 28,"Cumplio","No cumplio"))</f>
        <v>Cumplio</v>
      </c>
      <c r="C20" s="9">
        <v>326455645</v>
      </c>
      <c r="D20" s="9" t="s">
        <v>103</v>
      </c>
      <c r="E20" s="28">
        <f>SUM(F20:J20)</f>
        <v>28</v>
      </c>
      <c r="F20" s="7">
        <v>0</v>
      </c>
      <c r="G20" s="7">
        <v>28</v>
      </c>
      <c r="H20" s="7">
        <v>0</v>
      </c>
      <c r="I20" s="7">
        <v>0</v>
      </c>
      <c r="J20" s="7">
        <v>0</v>
      </c>
      <c r="K20" s="25">
        <f>(H20*3)+(I20*9)+(J20*18)+G20</f>
        <v>28</v>
      </c>
      <c r="L20" s="24">
        <f>(G20*5)+(H20*15)+(I20*30)+(J20*70)+F20</f>
        <v>140</v>
      </c>
      <c r="M20" s="17" t="str" cm="1">
        <f t="array" ref="M20">_xlfn.IFS(A20="4lvl2",IF(K20&gt;=28,"No debe",28-K20), A20="4lvl1",IF(L20&gt;=28,"No debe",28-L20))</f>
        <v>No debe</v>
      </c>
    </row>
    <row r="21" spans="1:13" x14ac:dyDescent="0.25">
      <c r="A21" s="11" t="str">
        <f>IF(ISERROR(VLOOKUP(D21,'Caza lvl 1'!A:A,1,0)),"4lvl2","4lvl1")</f>
        <v>4lvl2</v>
      </c>
      <c r="B21" s="16" t="str">
        <f>_xlfn.IFS(A21 = "4lvl2",IF(K21&gt;=28,"Cumplio", "No cumplio"),A21 = "4lvl1",IF(L21&gt;= 28,"Cumplio","No cumplio"))</f>
        <v>Cumplio</v>
      </c>
      <c r="C21" s="9">
        <v>723725687</v>
      </c>
      <c r="D21" s="9" t="s">
        <v>143</v>
      </c>
      <c r="E21" s="28">
        <f>SUM(F21:J21)</f>
        <v>34</v>
      </c>
      <c r="F21" s="7">
        <v>0</v>
      </c>
      <c r="G21" s="7">
        <v>33</v>
      </c>
      <c r="H21" s="7">
        <v>1</v>
      </c>
      <c r="I21" s="7">
        <v>0</v>
      </c>
      <c r="J21" s="7">
        <v>0</v>
      </c>
      <c r="K21" s="25">
        <f>(H21*3)+(I21*9)+(J21*18)+G21</f>
        <v>36</v>
      </c>
      <c r="L21" s="24">
        <f>(G21*5)+(H21*15)+(I21*30)+(J21*70)+F21</f>
        <v>180</v>
      </c>
      <c r="M21" s="17" t="str" cm="1">
        <f t="array" ref="M21">_xlfn.IFS(A21="4lvl2",IF(K21&gt;=28,"No debe",28-K21), A21="4lvl1",IF(L21&gt;=28,"No debe",28-L21))</f>
        <v>No debe</v>
      </c>
    </row>
    <row r="22" spans="1:13" x14ac:dyDescent="0.25">
      <c r="A22" s="11" t="str">
        <f>IF(ISERROR(VLOOKUP(D22,'Caza lvl 1'!A:A,1,0)),"4lvl2","4lvl1")</f>
        <v>4lvl1</v>
      </c>
      <c r="B22" s="16" t="str">
        <f>_xlfn.IFS(A22 = "4lvl2",IF(K22&gt;=28,"Cumplio", "No cumplio"),A22 = "4lvl1",IF(L22&gt;= 28,"Cumplio","No cumplio"))</f>
        <v>Cumplio</v>
      </c>
      <c r="C22" s="9">
        <v>2024927090</v>
      </c>
      <c r="D22" s="9" t="s">
        <v>130</v>
      </c>
      <c r="E22" s="28">
        <f>SUM(F22:J22)</f>
        <v>20</v>
      </c>
      <c r="F22" s="7">
        <v>10</v>
      </c>
      <c r="G22" s="7">
        <v>10</v>
      </c>
      <c r="H22" s="7">
        <v>0</v>
      </c>
      <c r="I22" s="7">
        <v>0</v>
      </c>
      <c r="J22" s="7">
        <v>0</v>
      </c>
      <c r="K22" s="25">
        <f>(H22*3)+(I22*9)+(J22*18)+G22</f>
        <v>10</v>
      </c>
      <c r="L22" s="24">
        <f>(G22*5)+(H22*15)+(I22*30)+(J22*70)+F22</f>
        <v>60</v>
      </c>
      <c r="M22" s="17" t="str" cm="1">
        <f t="array" ref="M22">_xlfn.IFS(A22="4lvl2",IF(K22&gt;=28,"No debe",28-K22), A22="4lvl1",IF(L22&gt;=28,"No debe",28-L22))</f>
        <v>No debe</v>
      </c>
    </row>
    <row r="23" spans="1:13" x14ac:dyDescent="0.25">
      <c r="A23" s="11" t="str">
        <f>IF(ISERROR(VLOOKUP(D23,'Caza lvl 1'!A:A,1,0)),"4lvl2","4lvl1")</f>
        <v>4lvl2</v>
      </c>
      <c r="B23" s="16" t="str">
        <f>_xlfn.IFS(A23 = "4lvl2",IF(K23&gt;=28,"Cumplio", "No cumplio"),A23 = "4lvl1",IF(L23&gt;= 28,"Cumplio","No cumplio"))</f>
        <v>Cumplio</v>
      </c>
      <c r="C23" s="9">
        <v>684207550</v>
      </c>
      <c r="D23" s="9" t="s">
        <v>115</v>
      </c>
      <c r="E23" s="28">
        <f>SUM(F23:J23)</f>
        <v>47</v>
      </c>
      <c r="F23" s="7">
        <v>0</v>
      </c>
      <c r="G23" s="7">
        <v>45</v>
      </c>
      <c r="H23" s="7">
        <v>2</v>
      </c>
      <c r="I23" s="7">
        <v>0</v>
      </c>
      <c r="J23" s="7">
        <v>0</v>
      </c>
      <c r="K23" s="25">
        <f>(H23*3)+(I23*9)+(J23*18)+G23</f>
        <v>51</v>
      </c>
      <c r="L23" s="24">
        <f>(G23*5)+(H23*15)+(I23*30)+(J23*70)+F23</f>
        <v>255</v>
      </c>
      <c r="M23" s="17" t="str" cm="1">
        <f t="array" ref="M23">_xlfn.IFS(A23="4lvl2",IF(K23&gt;=28,"No debe",28-K23), A23="4lvl1",IF(L23&gt;=28,"No debe",28-L23))</f>
        <v>No debe</v>
      </c>
    </row>
    <row r="24" spans="1:13" x14ac:dyDescent="0.25">
      <c r="A24" s="11" t="str">
        <f>IF(ISERROR(VLOOKUP(D24,'Caza lvl 1'!A:A,1,0)),"4lvl2","4lvl1")</f>
        <v>4lvl2</v>
      </c>
      <c r="B24" s="16" t="str">
        <f>_xlfn.IFS(A24 = "4lvl2",IF(K24&gt;=28,"Cumplio", "No cumplio"),A24 = "4lvl1",IF(L24&gt;= 28,"Cumplio","No cumplio"))</f>
        <v>Cumplio</v>
      </c>
      <c r="C24" s="9">
        <v>357402771</v>
      </c>
      <c r="D24" s="9" t="s">
        <v>104</v>
      </c>
      <c r="E24" s="28">
        <f>SUM(F24:J24)</f>
        <v>23</v>
      </c>
      <c r="F24" s="7">
        <v>0</v>
      </c>
      <c r="G24" s="7">
        <v>20</v>
      </c>
      <c r="H24" s="7">
        <v>3</v>
      </c>
      <c r="I24" s="7">
        <v>0</v>
      </c>
      <c r="J24" s="7">
        <v>0</v>
      </c>
      <c r="K24" s="25">
        <f>(H24*3)+(I24*9)+(J24*18)+G24</f>
        <v>29</v>
      </c>
      <c r="L24" s="24">
        <f>(G24*5)+(H24*15)+(I24*30)+(J24*70)+F24</f>
        <v>145</v>
      </c>
      <c r="M24" s="17" t="str" cm="1">
        <f t="array" ref="M24">_xlfn.IFS(A24="4lvl2",IF(K24&gt;=28,"No debe",28-K24), A24="4lvl1",IF(L24&gt;=28,"No debe",28-L24))</f>
        <v>No debe</v>
      </c>
    </row>
    <row r="25" spans="1:13" x14ac:dyDescent="0.25">
      <c r="A25" s="11" t="str">
        <f>IF(ISERROR(VLOOKUP(D25,'Caza lvl 1'!A:A,1,0)),"4lvl2","4lvl1")</f>
        <v>4lvl2</v>
      </c>
      <c r="B25" s="16" t="str">
        <f>_xlfn.IFS(A25 = "4lvl2",IF(K25&gt;=28,"Cumplio", "No cumplio"),A25 = "4lvl1",IF(L25&gt;= 28,"Cumplio","No cumplio"))</f>
        <v>Cumplio</v>
      </c>
      <c r="C25" s="9">
        <v>642356966</v>
      </c>
      <c r="D25" s="9" t="s">
        <v>75</v>
      </c>
      <c r="E25" s="28">
        <f>SUM(F25:J25)</f>
        <v>13</v>
      </c>
      <c r="F25" s="7">
        <v>0</v>
      </c>
      <c r="G25" s="7">
        <v>8</v>
      </c>
      <c r="H25" s="7">
        <v>4</v>
      </c>
      <c r="I25" s="7">
        <v>1</v>
      </c>
      <c r="J25" s="7">
        <v>0</v>
      </c>
      <c r="K25" s="25">
        <f>(H25*3)+(I25*9)+(J25*18)+G25</f>
        <v>29</v>
      </c>
      <c r="L25" s="24">
        <f>(G25*5)+(H25*15)+(I25*30)+(J25*70)+F25</f>
        <v>130</v>
      </c>
      <c r="M25" s="17" t="str" cm="1">
        <f t="array" ref="M25">_xlfn.IFS(A25="4lvl2",IF(K25&gt;=28,"No debe",28-K25), A25="4lvl1",IF(L25&gt;=28,"No debe",28-L25))</f>
        <v>No debe</v>
      </c>
    </row>
    <row r="26" spans="1:13" x14ac:dyDescent="0.25">
      <c r="A26" s="11" t="str">
        <f>IF(ISERROR(VLOOKUP(D26,'Caza lvl 1'!A:A,1,0)),"4lvl2","4lvl1")</f>
        <v>4lvl2</v>
      </c>
      <c r="B26" s="16" t="str">
        <f>_xlfn.IFS(A26 = "4lvl2",IF(K26&gt;=28,"Cumplio", "No cumplio"),A26 = "4lvl1",IF(L26&gt;= 28,"Cumplio","No cumplio"))</f>
        <v>Cumplio</v>
      </c>
      <c r="C26" s="9">
        <v>843179440</v>
      </c>
      <c r="D26" s="9" t="s">
        <v>150</v>
      </c>
      <c r="E26" s="28">
        <f>SUM(F26:J26)</f>
        <v>37</v>
      </c>
      <c r="F26" s="7">
        <v>0</v>
      </c>
      <c r="G26" s="7">
        <v>29</v>
      </c>
      <c r="H26" s="7">
        <v>6</v>
      </c>
      <c r="I26" s="7">
        <v>0</v>
      </c>
      <c r="J26" s="7">
        <v>2</v>
      </c>
      <c r="K26" s="25">
        <f>(H26*3)+(I26*9)+(J26*18)+G26</f>
        <v>83</v>
      </c>
      <c r="L26" s="24">
        <f>(G26*5)+(H26*15)+(I26*30)+(J26*70)+F26</f>
        <v>375</v>
      </c>
      <c r="M26" s="17" t="str" cm="1">
        <f t="array" ref="M26">_xlfn.IFS(A26="4lvl2",IF(K26&gt;=28,"No debe",28-K26), A26="4lvl1",IF(L26&gt;=28,"No debe",28-L26))</f>
        <v>No debe</v>
      </c>
    </row>
    <row r="27" spans="1:13" x14ac:dyDescent="0.25">
      <c r="A27" s="11" t="str">
        <f>IF(ISERROR(VLOOKUP(D27,'Caza lvl 1'!A:A,1,0)),"4lvl2","4lvl1")</f>
        <v>4lvl1</v>
      </c>
      <c r="B27" s="16" t="str">
        <f>_xlfn.IFS(A27 = "4lvl2",IF(K27&gt;=28,"Cumplio", "No cumplio"),A27 = "4lvl1",IF(L27&gt;= 28,"Cumplio","No cumplio"))</f>
        <v>Cumplio</v>
      </c>
      <c r="C27" s="9">
        <v>2032787999</v>
      </c>
      <c r="D27" s="9" t="s">
        <v>146</v>
      </c>
      <c r="E27" s="28">
        <f>SUM(F27:J27)</f>
        <v>6</v>
      </c>
      <c r="F27" s="7">
        <v>0</v>
      </c>
      <c r="G27" s="7">
        <v>6</v>
      </c>
      <c r="H27" s="7">
        <v>0</v>
      </c>
      <c r="I27" s="7">
        <v>0</v>
      </c>
      <c r="J27" s="7">
        <v>0</v>
      </c>
      <c r="K27" s="25">
        <f>(H27*3)+(I27*9)+(J27*18)+G27</f>
        <v>6</v>
      </c>
      <c r="L27" s="24">
        <f>(G27*5)+(H27*15)+(I27*30)+(J27*70)+F27</f>
        <v>30</v>
      </c>
      <c r="M27" s="17" t="str" cm="1">
        <f t="array" ref="M27">_xlfn.IFS(A27="4lvl2",IF(K27&gt;=28,"No debe",28-K27), A27="4lvl1",IF(L27&gt;=28,"No debe",28-L27))</f>
        <v>No debe</v>
      </c>
    </row>
    <row r="28" spans="1:13" x14ac:dyDescent="0.25">
      <c r="A28" s="11" t="str">
        <f>IF(ISERROR(VLOOKUP(D28,'Caza lvl 1'!A:A,1,0)),"4lvl2","4lvl1")</f>
        <v>4lvl2</v>
      </c>
      <c r="B28" s="16" t="str">
        <f>_xlfn.IFS(A28 = "4lvl2",IF(K28&gt;=28,"Cumplio", "No cumplio"),A28 = "4lvl1",IF(L28&gt;= 28,"Cumplio","No cumplio"))</f>
        <v>Cumplio</v>
      </c>
      <c r="C28" s="9">
        <v>871204810</v>
      </c>
      <c r="D28" s="9" t="s">
        <v>147</v>
      </c>
      <c r="E28" s="28">
        <f>SUM(F28:J28)</f>
        <v>27</v>
      </c>
      <c r="F28" s="7">
        <v>0</v>
      </c>
      <c r="G28" s="7">
        <v>19</v>
      </c>
      <c r="H28" s="7">
        <v>5</v>
      </c>
      <c r="I28" s="7">
        <v>3</v>
      </c>
      <c r="J28" s="7">
        <v>0</v>
      </c>
      <c r="K28" s="25">
        <f>(H28*3)+(I28*9)+(J28*18)+G28</f>
        <v>61</v>
      </c>
      <c r="L28" s="24">
        <f>(G28*5)+(H28*15)+(I28*30)+(J28*70)+F28</f>
        <v>260</v>
      </c>
      <c r="M28" s="17" t="str" cm="1">
        <f t="array" ref="M28">_xlfn.IFS(A28="4lvl2",IF(K28&gt;=28,"No debe",28-K28), A28="4lvl1",IF(L28&gt;=28,"No debe",28-L28))</f>
        <v>No debe</v>
      </c>
    </row>
    <row r="29" spans="1:13" x14ac:dyDescent="0.25">
      <c r="A29" s="11" t="str">
        <f>IF(ISERROR(VLOOKUP(D29,'Caza lvl 1'!A:A,1,0)),"4lvl2","4lvl1")</f>
        <v>4lvl2</v>
      </c>
      <c r="B29" s="16" t="str">
        <f>_xlfn.IFS(A29 = "4lvl2",IF(K29&gt;=28,"Cumplio", "No cumplio"),A29 = "4lvl1",IF(L29&gt;= 28,"Cumplio","No cumplio"))</f>
        <v>No cumplio</v>
      </c>
      <c r="C29" s="9">
        <v>611721390</v>
      </c>
      <c r="D29" s="9" t="s">
        <v>13</v>
      </c>
      <c r="E29" s="28">
        <f>SUM(F29:J29)</f>
        <v>27</v>
      </c>
      <c r="F29" s="7">
        <v>0</v>
      </c>
      <c r="G29" s="7">
        <v>27</v>
      </c>
      <c r="H29" s="7">
        <v>0</v>
      </c>
      <c r="I29" s="7">
        <v>0</v>
      </c>
      <c r="J29" s="7">
        <v>0</v>
      </c>
      <c r="K29" s="25">
        <f>(H29*3)+(I29*9)+(J29*18)+G29</f>
        <v>27</v>
      </c>
      <c r="L29" s="24">
        <f>(G29*5)+(H29*15)+(I29*30)+(J29*70)+F29</f>
        <v>135</v>
      </c>
      <c r="M29" s="17" cm="1">
        <f t="array" ref="M29">_xlfn.IFS(A29="4lvl2",IF(K29&gt;=28,"No debe",28-K29), A29="4lvl1",IF(L29&gt;=28,"No debe",28-L29))</f>
        <v>1</v>
      </c>
    </row>
    <row r="30" spans="1:13" x14ac:dyDescent="0.25">
      <c r="A30" s="11" t="str">
        <f>IF(ISERROR(VLOOKUP(D30,'Caza lvl 1'!A:A,1,0)),"4lvl2","4lvl1")</f>
        <v>4lvl1</v>
      </c>
      <c r="B30" s="16" t="str">
        <f>_xlfn.IFS(A30 = "4lvl2",IF(K30&gt;=28,"Cumplio", "No cumplio"),A30 = "4lvl1",IF(L30&gt;= 28,"Cumplio","No cumplio"))</f>
        <v>Cumplio</v>
      </c>
      <c r="C30" s="9">
        <v>1107848567</v>
      </c>
      <c r="D30" s="9" t="s">
        <v>131</v>
      </c>
      <c r="E30" s="28">
        <f>SUM(F30:J30)</f>
        <v>8</v>
      </c>
      <c r="F30" s="7">
        <v>0</v>
      </c>
      <c r="G30" s="7">
        <v>8</v>
      </c>
      <c r="H30" s="7">
        <v>0</v>
      </c>
      <c r="I30" s="7">
        <v>0</v>
      </c>
      <c r="J30" s="7">
        <v>0</v>
      </c>
      <c r="K30" s="25">
        <f>(H30*3)+(I30*9)+(J30*18)+G30</f>
        <v>8</v>
      </c>
      <c r="L30" s="24">
        <f>(G30*5)+(H30*15)+(I30*30)+(J30*70)+F30</f>
        <v>40</v>
      </c>
      <c r="M30" s="17" t="str" cm="1">
        <f t="array" ref="M30">_xlfn.IFS(A30="4lvl2",IF(K30&gt;=28,"No debe",28-K30), A30="4lvl1",IF(L30&gt;=28,"No debe",28-L30))</f>
        <v>No debe</v>
      </c>
    </row>
    <row r="31" spans="1:13" x14ac:dyDescent="0.25">
      <c r="A31" s="11" t="str">
        <f>IF(ISERROR(VLOOKUP(D31,'Caza lvl 1'!A:A,1,0)),"4lvl2","4lvl1")</f>
        <v>4lvl2</v>
      </c>
      <c r="B31" s="16" t="str">
        <f>_xlfn.IFS(A31 = "4lvl2",IF(K31&gt;=28,"Cumplio", "No cumplio"),A31 = "4lvl1",IF(L31&gt;= 28,"Cumplio","No cumplio"))</f>
        <v>Cumplio</v>
      </c>
      <c r="C31" s="9">
        <v>1205711101</v>
      </c>
      <c r="D31" s="9" t="s">
        <v>189</v>
      </c>
      <c r="E31" s="28">
        <f>SUM(F31:J31)</f>
        <v>33</v>
      </c>
      <c r="F31" s="7">
        <v>0</v>
      </c>
      <c r="G31" s="7">
        <v>33</v>
      </c>
      <c r="H31" s="7">
        <v>0</v>
      </c>
      <c r="I31" s="7">
        <v>0</v>
      </c>
      <c r="J31" s="7">
        <v>0</v>
      </c>
      <c r="K31" s="25">
        <f>(H31*3)+(I31*9)+(J31*18)+G31</f>
        <v>33</v>
      </c>
      <c r="L31" s="24">
        <f>(G31*5)+(H31*15)+(I31*30)+(J31*70)+F31</f>
        <v>165</v>
      </c>
      <c r="M31" s="17" t="str" cm="1">
        <f t="array" ref="M31">_xlfn.IFS(A31="4lvl2",IF(K31&gt;=28,"No debe",28-K31), A31="4lvl1",IF(L31&gt;=28,"No debe",28-L31))</f>
        <v>No debe</v>
      </c>
    </row>
    <row r="32" spans="1:13" x14ac:dyDescent="0.25">
      <c r="A32" s="11" t="str">
        <f>IF(ISERROR(VLOOKUP(D32,'Caza lvl 1'!A:A,1,0)),"4lvl2","4lvl1")</f>
        <v>4lvl2</v>
      </c>
      <c r="B32" s="16" t="str">
        <f>_xlfn.IFS(A32 = "4lvl2",IF(K32&gt;=28,"Cumplio", "No cumplio"),A32 = "4lvl1",IF(L32&gt;= 28,"Cumplio","No cumplio"))</f>
        <v>Cumplio</v>
      </c>
      <c r="C32" s="9">
        <v>967393022</v>
      </c>
      <c r="D32" s="9" t="s">
        <v>124</v>
      </c>
      <c r="E32" s="28">
        <f>SUM(F32:J32)</f>
        <v>22</v>
      </c>
      <c r="F32" s="7">
        <v>0</v>
      </c>
      <c r="G32" s="7">
        <v>14</v>
      </c>
      <c r="H32" s="7">
        <v>7</v>
      </c>
      <c r="I32" s="7">
        <v>0</v>
      </c>
      <c r="J32" s="7">
        <v>1</v>
      </c>
      <c r="K32" s="25">
        <f>(H32*3)+(I32*9)+(J32*18)+G32</f>
        <v>53</v>
      </c>
      <c r="L32" s="24">
        <f>(G32*5)+(H32*15)+(I32*30)+(J32*70)+F32</f>
        <v>245</v>
      </c>
      <c r="M32" s="17" t="str" cm="1">
        <f t="array" ref="M32">_xlfn.IFS(A32="4lvl2",IF(K32&gt;=28,"No debe",28-K32), A32="4lvl1",IF(L32&gt;=28,"No debe",28-L32))</f>
        <v>No debe</v>
      </c>
    </row>
    <row r="33" spans="1:13" x14ac:dyDescent="0.25">
      <c r="A33" s="11" t="str">
        <f>IF(ISERROR(VLOOKUP(D33,'Caza lvl 1'!A:A,1,0)),"4lvl2","4lvl1")</f>
        <v>4lvl2</v>
      </c>
      <c r="B33" s="16" t="str">
        <f>_xlfn.IFS(A33 = "4lvl2",IF(K33&gt;=28,"Cumplio", "No cumplio"),A33 = "4lvl1",IF(L33&gt;= 28,"Cumplio","No cumplio"))</f>
        <v>Cumplio</v>
      </c>
      <c r="C33" s="9">
        <v>1396680434</v>
      </c>
      <c r="D33" s="9" t="s">
        <v>132</v>
      </c>
      <c r="E33" s="28">
        <f>SUM(F33:J33)</f>
        <v>30</v>
      </c>
      <c r="F33" s="7">
        <v>0</v>
      </c>
      <c r="G33" s="7">
        <v>30</v>
      </c>
      <c r="H33" s="7">
        <v>0</v>
      </c>
      <c r="I33" s="7">
        <v>0</v>
      </c>
      <c r="J33" s="7">
        <v>0</v>
      </c>
      <c r="K33" s="25">
        <f>(H33*3)+(I33*9)+(J33*18)+G33</f>
        <v>30</v>
      </c>
      <c r="L33" s="24">
        <f>(G33*5)+(H33*15)+(I33*30)+(J33*70)+F33</f>
        <v>150</v>
      </c>
      <c r="M33" s="17" t="str" cm="1">
        <f t="array" ref="M33">_xlfn.IFS(A33="4lvl2",IF(K33&gt;=28,"No debe",28-K33), A33="4lvl1",IF(L33&gt;=28,"No debe",28-L33))</f>
        <v>No debe</v>
      </c>
    </row>
    <row r="34" spans="1:13" x14ac:dyDescent="0.25">
      <c r="A34" s="11" t="str">
        <f>IF(ISERROR(VLOOKUP(D34,'Caza lvl 1'!A:A,1,0)),"4lvl2","4lvl1")</f>
        <v>4lvl2</v>
      </c>
      <c r="B34" s="16" t="str">
        <f>_xlfn.IFS(A34 = "4lvl2",IF(K34&gt;=28,"Cumplio", "No cumplio"),A34 = "4lvl1",IF(L34&gt;= 28,"Cumplio","No cumplio"))</f>
        <v>Cumplio</v>
      </c>
      <c r="C34" s="9">
        <v>1405190902</v>
      </c>
      <c r="D34" s="9" t="s">
        <v>105</v>
      </c>
      <c r="E34" s="28">
        <f>SUM(F34:J34)</f>
        <v>8</v>
      </c>
      <c r="F34" s="7">
        <v>0</v>
      </c>
      <c r="G34" s="7">
        <v>0</v>
      </c>
      <c r="H34" s="7">
        <v>6</v>
      </c>
      <c r="I34" s="7">
        <v>2</v>
      </c>
      <c r="J34" s="7">
        <v>0</v>
      </c>
      <c r="K34" s="25">
        <f>(H34*3)+(I34*9)+(J34*18)+G34</f>
        <v>36</v>
      </c>
      <c r="L34" s="24">
        <f>(G34*5)+(H34*15)+(I34*30)+(J34*70)+F34</f>
        <v>150</v>
      </c>
      <c r="M34" s="17" t="str" cm="1">
        <f t="array" ref="M34">_xlfn.IFS(A34="4lvl2",IF(K34&gt;=28,"No debe",28-K34), A34="4lvl1",IF(L34&gt;=28,"No debe",28-L34))</f>
        <v>No debe</v>
      </c>
    </row>
    <row r="35" spans="1:13" x14ac:dyDescent="0.25">
      <c r="A35" s="11" t="str">
        <f>IF(ISERROR(VLOOKUP(D35,'Caza lvl 1'!A:A,1,0)),"4lvl2","4lvl1")</f>
        <v>4lvl1</v>
      </c>
      <c r="B35" s="16" t="str">
        <f>_xlfn.IFS(A35 = "4lvl2",IF(K35&gt;=28,"Cumplio", "No cumplio"),A35 = "4lvl1",IF(L35&gt;= 28,"Cumplio","No cumplio"))</f>
        <v>Cumplio</v>
      </c>
      <c r="C35" s="9">
        <v>1337676027</v>
      </c>
      <c r="D35" s="9" t="s">
        <v>78</v>
      </c>
      <c r="E35" s="28">
        <f>SUM(F35:J35)</f>
        <v>6</v>
      </c>
      <c r="F35" s="7">
        <v>0</v>
      </c>
      <c r="G35" s="7">
        <v>6</v>
      </c>
      <c r="H35" s="7">
        <v>0</v>
      </c>
      <c r="I35" s="7">
        <v>0</v>
      </c>
      <c r="J35" s="7">
        <v>0</v>
      </c>
      <c r="K35" s="25">
        <f>(H35*3)+(I35*9)+(J35*18)+G35</f>
        <v>6</v>
      </c>
      <c r="L35" s="24">
        <f>(G35*5)+(H35*15)+(I35*30)+(J35*70)+F35</f>
        <v>30</v>
      </c>
      <c r="M35" s="17" t="str" cm="1">
        <f t="array" ref="M35">_xlfn.IFS(A35="4lvl2",IF(K35&gt;=28,"No debe",28-K35), A35="4lvl1",IF(L35&gt;=28,"No debe",28-L35))</f>
        <v>No debe</v>
      </c>
    </row>
    <row r="36" spans="1:13" x14ac:dyDescent="0.25">
      <c r="A36" s="11" t="str">
        <f>IF(ISERROR(VLOOKUP(D36,'Caza lvl 1'!A:A,1,0)),"4lvl2","4lvl1")</f>
        <v>4lvl2</v>
      </c>
      <c r="B36" s="16" t="str">
        <f>_xlfn.IFS(A36 = "4lvl2",IF(K36&gt;=28,"Cumplio", "No cumplio"),A36 = "4lvl1",IF(L36&gt;= 28,"Cumplio","No cumplio"))</f>
        <v>No cumplio</v>
      </c>
      <c r="C36" s="9">
        <v>677690297</v>
      </c>
      <c r="D36" s="9" t="s">
        <v>62</v>
      </c>
      <c r="E36" s="28">
        <f>SUM(F36:J36)</f>
        <v>11</v>
      </c>
      <c r="F36" s="7">
        <v>5</v>
      </c>
      <c r="G36" s="7">
        <v>5</v>
      </c>
      <c r="H36" s="7">
        <v>1</v>
      </c>
      <c r="I36" s="7">
        <v>0</v>
      </c>
      <c r="J36" s="7">
        <v>0</v>
      </c>
      <c r="K36" s="25">
        <f>(H36*3)+(I36*9)+(J36*18)+G36</f>
        <v>8</v>
      </c>
      <c r="L36" s="24">
        <f>(G36*5)+(H36*15)+(I36*30)+(J36*70)+F36</f>
        <v>45</v>
      </c>
      <c r="M36" s="17" cm="1">
        <f t="array" ref="M36">_xlfn.IFS(A36="4lvl2",IF(K36&gt;=28,"No debe",28-K36), A36="4lvl1",IF(L36&gt;=28,"No debe",28-L36))</f>
        <v>20</v>
      </c>
    </row>
    <row r="37" spans="1:13" x14ac:dyDescent="0.25">
      <c r="A37" s="11" t="str">
        <f>IF(ISERROR(VLOOKUP(D37,'Caza lvl 1'!A:A,1,0)),"4lvl2","4lvl1")</f>
        <v>4lvl2</v>
      </c>
      <c r="B37" s="16" t="str">
        <f>_xlfn.IFS(A37 = "4lvl2",IF(K37&gt;=28,"Cumplio", "No cumplio"),A37 = "4lvl1",IF(L37&gt;= 28,"Cumplio","No cumplio"))</f>
        <v>Cumplio</v>
      </c>
      <c r="C37" s="9">
        <v>355146119</v>
      </c>
      <c r="D37" s="9" t="s">
        <v>183</v>
      </c>
      <c r="E37" s="28">
        <f>SUM(F37:J37)</f>
        <v>17</v>
      </c>
      <c r="F37" s="7">
        <v>0</v>
      </c>
      <c r="G37" s="7">
        <v>12</v>
      </c>
      <c r="H37" s="7">
        <v>4</v>
      </c>
      <c r="I37" s="7">
        <v>0</v>
      </c>
      <c r="J37" s="7">
        <v>1</v>
      </c>
      <c r="K37" s="25">
        <f>(H37*3)+(I37*9)+(J37*18)+G37</f>
        <v>42</v>
      </c>
      <c r="L37" s="24">
        <f>(G37*5)+(H37*15)+(I37*30)+(J37*70)+F37</f>
        <v>190</v>
      </c>
      <c r="M37" s="17" t="str" cm="1">
        <f t="array" ref="M37">_xlfn.IFS(A37="4lvl2",IF(K37&gt;=28,"No debe",28-K37), A37="4lvl1",IF(L37&gt;=28,"No debe",28-L37))</f>
        <v>No debe</v>
      </c>
    </row>
    <row r="38" spans="1:13" x14ac:dyDescent="0.25">
      <c r="A38" s="11" t="str">
        <f>IF(ISERROR(VLOOKUP(D38,'Caza lvl 1'!A:A,1,0)),"4lvl2","4lvl1")</f>
        <v>4lvl2</v>
      </c>
      <c r="B38" s="16" t="str">
        <f>_xlfn.IFS(A38 = "4lvl2",IF(K38&gt;=28,"Cumplio", "No cumplio"),A38 = "4lvl1",IF(L38&gt;= 28,"Cumplio","No cumplio"))</f>
        <v>Cumplio</v>
      </c>
      <c r="C38" s="9">
        <v>617539539</v>
      </c>
      <c r="D38" s="9" t="s">
        <v>151</v>
      </c>
      <c r="E38" s="28">
        <f>SUM(F38:J38)</f>
        <v>46</v>
      </c>
      <c r="F38" s="7">
        <v>0</v>
      </c>
      <c r="G38" s="7">
        <v>39</v>
      </c>
      <c r="H38" s="7">
        <v>2</v>
      </c>
      <c r="I38" s="7">
        <v>2</v>
      </c>
      <c r="J38" s="7">
        <v>3</v>
      </c>
      <c r="K38" s="25">
        <f>(H38*3)+(I38*9)+(J38*18)+G38</f>
        <v>117</v>
      </c>
      <c r="L38" s="24">
        <f>(G38*5)+(H38*15)+(I38*30)+(J38*70)+F38</f>
        <v>495</v>
      </c>
      <c r="M38" s="17" t="str" cm="1">
        <f t="array" ref="M38">_xlfn.IFS(A38="4lvl2",IF(K38&gt;=28,"No debe",28-K38), A38="4lvl1",IF(L38&gt;=28,"No debe",28-L38))</f>
        <v>No debe</v>
      </c>
    </row>
    <row r="39" spans="1:13" x14ac:dyDescent="0.25">
      <c r="A39" s="11" t="str">
        <f>IF(ISERROR(VLOOKUP(D39,'Caza lvl 1'!A:A,1,0)),"4lvl2","4lvl1")</f>
        <v>4lvl1</v>
      </c>
      <c r="B39" s="16" t="str">
        <f>_xlfn.IFS(A39 = "4lvl2",IF(K39&gt;=28,"Cumplio", "No cumplio"),A39 = "4lvl1",IF(L39&gt;= 28,"Cumplio","No cumplio"))</f>
        <v>No cumplio</v>
      </c>
      <c r="C39" s="9">
        <v>2060348531</v>
      </c>
      <c r="D39" s="9" t="s">
        <v>191</v>
      </c>
      <c r="E39" s="28">
        <f>SUM(F39:J39)</f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25">
        <f>(H39*3)+(I39*9)+(J39*18)+G39</f>
        <v>0</v>
      </c>
      <c r="L39" s="24">
        <f>(G39*5)+(H39*15)+(I39*30)+(J39*70)+F39</f>
        <v>0</v>
      </c>
      <c r="M39" s="17" cm="1">
        <f t="array" ref="M39">_xlfn.IFS(A39="4lvl2",IF(K39&gt;=28,"No debe",28-K39), A39="4lvl1",IF(L39&gt;=28,"No debe",28-L39))</f>
        <v>28</v>
      </c>
    </row>
    <row r="40" spans="1:13" x14ac:dyDescent="0.25">
      <c r="A40" s="11" t="str">
        <f>IF(ISERROR(VLOOKUP(D40,'Caza lvl 1'!A:A,1,0)),"4lvl2","4lvl1")</f>
        <v>4lvl2</v>
      </c>
      <c r="B40" s="16" t="str">
        <f>_xlfn.IFS(A40 = "4lvl2",IF(K40&gt;=28,"Cumplio", "No cumplio"),A40 = "4lvl1",IF(L40&gt;= 28,"Cumplio","No cumplio"))</f>
        <v>No cumplio</v>
      </c>
      <c r="C40" s="9">
        <v>871943702</v>
      </c>
      <c r="D40" s="9" t="s">
        <v>116</v>
      </c>
      <c r="E40" s="28">
        <f>SUM(F40:J40)</f>
        <v>14</v>
      </c>
      <c r="F40" s="7">
        <v>0</v>
      </c>
      <c r="G40" s="7">
        <v>8</v>
      </c>
      <c r="H40" s="7">
        <v>6</v>
      </c>
      <c r="I40" s="7">
        <v>0</v>
      </c>
      <c r="J40" s="7">
        <v>0</v>
      </c>
      <c r="K40" s="25">
        <f>(H40*3)+(I40*9)+(J40*18)+G40</f>
        <v>26</v>
      </c>
      <c r="L40" s="24">
        <f>(G40*5)+(H40*15)+(I40*30)+(J40*70)+F40</f>
        <v>130</v>
      </c>
      <c r="M40" s="17" cm="1">
        <f t="array" ref="M40">_xlfn.IFS(A40="4lvl2",IF(K40&gt;=28,"No debe",28-K40), A40="4lvl1",IF(L40&gt;=28,"No debe",28-L40))</f>
        <v>2</v>
      </c>
    </row>
    <row r="41" spans="1:13" x14ac:dyDescent="0.25">
      <c r="A41" s="11" t="str">
        <f>IF(ISERROR(VLOOKUP(D41,'Caza lvl 1'!A:A,1,0)),"4lvl2","4lvl1")</f>
        <v>4lvl2</v>
      </c>
      <c r="B41" s="16" t="str">
        <f>_xlfn.IFS(A41 = "4lvl2",IF(K41&gt;=28,"Cumplio", "No cumplio"),A41 = "4lvl1",IF(L41&gt;= 28,"Cumplio","No cumplio"))</f>
        <v>Cumplio</v>
      </c>
      <c r="C41" s="9">
        <v>376376295</v>
      </c>
      <c r="D41" s="9" t="s">
        <v>184</v>
      </c>
      <c r="E41" s="28">
        <f>SUM(F41:J41)</f>
        <v>10</v>
      </c>
      <c r="F41" s="7">
        <v>0</v>
      </c>
      <c r="G41" s="7">
        <v>1</v>
      </c>
      <c r="H41" s="7">
        <v>9</v>
      </c>
      <c r="I41" s="7">
        <v>0</v>
      </c>
      <c r="J41" s="7">
        <v>0</v>
      </c>
      <c r="K41" s="25">
        <f>(H41*3)+(I41*9)+(J41*18)+G41</f>
        <v>28</v>
      </c>
      <c r="L41" s="24">
        <f>(G41*5)+(H41*15)+(I41*30)+(J41*70)+F41</f>
        <v>140</v>
      </c>
      <c r="M41" s="17" t="str" cm="1">
        <f t="array" ref="M41">_xlfn.IFS(A41="4lvl2",IF(K41&gt;=28,"No debe",28-K41), A41="4lvl1",IF(L41&gt;=28,"No debe",28-L41))</f>
        <v>No debe</v>
      </c>
    </row>
    <row r="42" spans="1:13" x14ac:dyDescent="0.25">
      <c r="A42" s="11" t="str">
        <f>IF(ISERROR(VLOOKUP(D42,'Caza lvl 1'!A:A,1,0)),"4lvl2","4lvl1")</f>
        <v>4lvl1</v>
      </c>
      <c r="B42" s="16" t="str">
        <f>_xlfn.IFS(A42 = "4lvl2",IF(K42&gt;=28,"Cumplio", "No cumplio"),A42 = "4lvl1",IF(L42&gt;= 28,"Cumplio","No cumplio"))</f>
        <v>Cumplio</v>
      </c>
      <c r="C42" s="9">
        <v>1917368618</v>
      </c>
      <c r="D42" s="9" t="s">
        <v>17</v>
      </c>
      <c r="E42" s="28">
        <f>SUM(F42:J42)</f>
        <v>18</v>
      </c>
      <c r="F42" s="7">
        <v>12</v>
      </c>
      <c r="G42" s="7">
        <v>6</v>
      </c>
      <c r="H42" s="7">
        <v>0</v>
      </c>
      <c r="I42" s="7">
        <v>0</v>
      </c>
      <c r="J42" s="7">
        <v>0</v>
      </c>
      <c r="K42" s="25">
        <f>(H42*3)+(I42*9)+(J42*18)+G42</f>
        <v>6</v>
      </c>
      <c r="L42" s="24">
        <f>(G42*5)+(H42*15)+(I42*30)+(J42*70)+F42</f>
        <v>42</v>
      </c>
      <c r="M42" s="17" t="str" cm="1">
        <f t="array" ref="M42">_xlfn.IFS(A42="4lvl2",IF(K42&gt;=28,"No debe",28-K42), A42="4lvl1",IF(L42&gt;=28,"No debe",28-L42))</f>
        <v>No debe</v>
      </c>
    </row>
    <row r="43" spans="1:13" x14ac:dyDescent="0.25">
      <c r="A43" s="11" t="str">
        <f>IF(ISERROR(VLOOKUP(D43,'Caza lvl 1'!A:A,1,0)),"4lvl2","4lvl1")</f>
        <v>4lvl2</v>
      </c>
      <c r="B43" s="16" t="str">
        <f>_xlfn.IFS(A43 = "4lvl2",IF(K43&gt;=28,"Cumplio", "No cumplio"),A43 = "4lvl1",IF(L43&gt;= 28,"Cumplio","No cumplio"))</f>
        <v>No cumplio</v>
      </c>
      <c r="C43" s="9">
        <v>1023770253</v>
      </c>
      <c r="D43" s="9" t="s">
        <v>74</v>
      </c>
      <c r="E43" s="28">
        <f>SUM(F43:J43)</f>
        <v>7</v>
      </c>
      <c r="F43" s="7">
        <v>0</v>
      </c>
      <c r="G43" s="7">
        <v>7</v>
      </c>
      <c r="H43" s="7">
        <v>0</v>
      </c>
      <c r="I43" s="7">
        <v>0</v>
      </c>
      <c r="J43" s="7">
        <v>0</v>
      </c>
      <c r="K43" s="25">
        <f>(H43*3)+(I43*9)+(J43*18)+G43</f>
        <v>7</v>
      </c>
      <c r="L43" s="24">
        <f>(G43*5)+(H43*15)+(I43*30)+(J43*70)+F43</f>
        <v>35</v>
      </c>
      <c r="M43" s="17" cm="1">
        <f t="array" ref="M43">_xlfn.IFS(A43="4lvl2",IF(K43&gt;=28,"No debe",28-K43), A43="4lvl1",IF(L43&gt;=28,"No debe",28-L43))</f>
        <v>21</v>
      </c>
    </row>
    <row r="44" spans="1:13" x14ac:dyDescent="0.25">
      <c r="A44" s="11" t="str">
        <f>IF(ISERROR(VLOOKUP(D44,'Caza lvl 1'!A:A,1,0)),"4lvl2","4lvl1")</f>
        <v>4lvl1</v>
      </c>
      <c r="B44" s="16" t="str">
        <f>_xlfn.IFS(A44 = "4lvl2",IF(K44&gt;=28,"Cumplio", "No cumplio"),A44 = "4lvl1",IF(L44&gt;= 28,"Cumplio","No cumplio"))</f>
        <v>Cumplio</v>
      </c>
      <c r="C44" s="9">
        <v>1919512898</v>
      </c>
      <c r="D44" s="9" t="s">
        <v>32</v>
      </c>
      <c r="E44" s="28">
        <f>SUM(F44:J44)</f>
        <v>10</v>
      </c>
      <c r="F44" s="7">
        <v>5</v>
      </c>
      <c r="G44" s="7">
        <v>5</v>
      </c>
      <c r="H44" s="7">
        <v>0</v>
      </c>
      <c r="I44" s="7">
        <v>0</v>
      </c>
      <c r="J44" s="7">
        <v>0</v>
      </c>
      <c r="K44" s="25">
        <f>(H44*3)+(I44*9)+(J44*18)+G44</f>
        <v>5</v>
      </c>
      <c r="L44" s="24">
        <f>(G44*5)+(H44*15)+(I44*30)+(J44*70)+F44</f>
        <v>30</v>
      </c>
      <c r="M44" s="17" t="str" cm="1">
        <f t="array" ref="M44">_xlfn.IFS(A44="4lvl2",IF(K44&gt;=28,"No debe",28-K44), A44="4lvl1",IF(L44&gt;=28,"No debe",28-L44))</f>
        <v>No debe</v>
      </c>
    </row>
    <row r="45" spans="1:13" x14ac:dyDescent="0.25">
      <c r="A45" s="11" t="str">
        <f>IF(ISERROR(VLOOKUP(D45,'Caza lvl 1'!A:A,1,0)),"4lvl2","4lvl1")</f>
        <v>4lvl2</v>
      </c>
      <c r="B45" s="16" t="str">
        <f>_xlfn.IFS(A45 = "4lvl2",IF(K45&gt;=28,"Cumplio", "No cumplio"),A45 = "4lvl1",IF(L45&gt;= 28,"Cumplio","No cumplio"))</f>
        <v>Cumplio</v>
      </c>
      <c r="C45" s="9">
        <v>723790823</v>
      </c>
      <c r="D45" s="9" t="s">
        <v>127</v>
      </c>
      <c r="E45" s="28">
        <f>SUM(F45:J45)</f>
        <v>38</v>
      </c>
      <c r="F45" s="7">
        <v>0</v>
      </c>
      <c r="G45" s="7">
        <v>38</v>
      </c>
      <c r="H45" s="7">
        <v>0</v>
      </c>
      <c r="I45" s="7">
        <v>0</v>
      </c>
      <c r="J45" s="7">
        <v>0</v>
      </c>
      <c r="K45" s="25">
        <f>(H45*3)+(I45*9)+(J45*18)+G45</f>
        <v>38</v>
      </c>
      <c r="L45" s="24">
        <f>(G45*5)+(H45*15)+(I45*30)+(J45*70)+F45</f>
        <v>190</v>
      </c>
      <c r="M45" s="17" t="str" cm="1">
        <f t="array" ref="M45">_xlfn.IFS(A45="4lvl2",IF(K45&gt;=28,"No debe",28-K45), A45="4lvl1",IF(L45&gt;=28,"No debe",28-L45))</f>
        <v>No debe</v>
      </c>
    </row>
    <row r="46" spans="1:13" x14ac:dyDescent="0.25">
      <c r="A46" s="11" t="str">
        <f>IF(ISERROR(VLOOKUP(D46,'Caza lvl 1'!A:A,1,0)),"4lvl2","4lvl1")</f>
        <v>4lvl2</v>
      </c>
      <c r="B46" s="16" t="str">
        <f>_xlfn.IFS(A46 = "4lvl2",IF(K46&gt;=28,"Cumplio", "No cumplio"),A46 = "4lvl1",IF(L46&gt;= 28,"Cumplio","No cumplio"))</f>
        <v>No cumplio</v>
      </c>
      <c r="C46" s="9">
        <v>842585990</v>
      </c>
      <c r="D46" s="9" t="s">
        <v>185</v>
      </c>
      <c r="E46" s="28">
        <f>SUM(F46:J46)</f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25">
        <f>(H46*3)+(I46*9)+(J46*18)+G46</f>
        <v>0</v>
      </c>
      <c r="L46" s="24">
        <f>(G46*5)+(H46*15)+(I46*30)+(J46*70)+F46</f>
        <v>0</v>
      </c>
      <c r="M46" s="17" cm="1">
        <f t="array" ref="M46">_xlfn.IFS(A46="4lvl2",IF(K46&gt;=28,"No debe",28-K46), A46="4lvl1",IF(L46&gt;=28,"No debe",28-L46))</f>
        <v>28</v>
      </c>
    </row>
    <row r="47" spans="1:13" x14ac:dyDescent="0.25">
      <c r="A47" s="11" t="str">
        <f>IF(ISERROR(VLOOKUP(D47,'Caza lvl 1'!A:A,1,0)),"4lvl2","4lvl1")</f>
        <v>4lvl2</v>
      </c>
      <c r="B47" s="16" t="str">
        <f>_xlfn.IFS(A47 = "4lvl2",IF(K47&gt;=28,"Cumplio", "No cumplio"),A47 = "4lvl1",IF(L47&gt;= 28,"Cumplio","No cumplio"))</f>
        <v>Cumplio</v>
      </c>
      <c r="C47" s="9">
        <v>870835400</v>
      </c>
      <c r="D47" s="9" t="s">
        <v>117</v>
      </c>
      <c r="E47" s="28">
        <f>SUM(F47:J47)</f>
        <v>30</v>
      </c>
      <c r="F47" s="7">
        <v>0</v>
      </c>
      <c r="G47" s="7">
        <v>27</v>
      </c>
      <c r="H47" s="7">
        <v>3</v>
      </c>
      <c r="I47" s="7">
        <v>0</v>
      </c>
      <c r="J47" s="7">
        <v>0</v>
      </c>
      <c r="K47" s="25">
        <f>(H47*3)+(I47*9)+(J47*18)+G47</f>
        <v>36</v>
      </c>
      <c r="L47" s="24">
        <f>(G47*5)+(H47*15)+(I47*30)+(J47*70)+F47</f>
        <v>180</v>
      </c>
      <c r="M47" s="17" t="str" cm="1">
        <f t="array" ref="M47">_xlfn.IFS(A47="4lvl2",IF(K47&gt;=28,"No debe",28-K47), A47="4lvl1",IF(L47&gt;=28,"No debe",28-L47))</f>
        <v>No debe</v>
      </c>
    </row>
    <row r="48" spans="1:13" x14ac:dyDescent="0.25">
      <c r="A48" s="11" t="str">
        <f>IF(ISERROR(VLOOKUP(D48,'Caza lvl 1'!A:A,1,0)),"4lvl2","4lvl1")</f>
        <v>4lvl2</v>
      </c>
      <c r="B48" s="16" t="str">
        <f>_xlfn.IFS(A48 = "4lvl2",IF(K48&gt;=28,"Cumplio", "No cumplio"),A48 = "4lvl1",IF(L48&gt;= 28,"Cumplio","No cumplio"))</f>
        <v>No cumplio</v>
      </c>
      <c r="C48" s="9">
        <v>1732785853</v>
      </c>
      <c r="D48" s="9" t="s">
        <v>193</v>
      </c>
      <c r="E48" s="28">
        <f>SUM(F48:J48)</f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25">
        <f>(H48*3)+(I48*9)+(J48*18)+G48</f>
        <v>0</v>
      </c>
      <c r="L48" s="24">
        <f>(G48*5)+(H48*15)+(I48*30)+(J48*70)+F48</f>
        <v>0</v>
      </c>
      <c r="M48" s="17" cm="1">
        <f t="array" ref="M48">_xlfn.IFS(A48="4lvl2",IF(K48&gt;=28,"No debe",28-K48), A48="4lvl1",IF(L48&gt;=28,"No debe",28-L48))</f>
        <v>28</v>
      </c>
    </row>
    <row r="49" spans="1:13" x14ac:dyDescent="0.25">
      <c r="A49" s="11" t="str">
        <f>IF(ISERROR(VLOOKUP(D49,'Caza lvl 1'!A:A,1,0)),"4lvl2","4lvl1")</f>
        <v>4lvl2</v>
      </c>
      <c r="B49" s="16" t="str">
        <f>_xlfn.IFS(A49 = "4lvl2",IF(K49&gt;=28,"Cumplio", "No cumplio"),A49 = "4lvl1",IF(L49&gt;= 28,"Cumplio","No cumplio"))</f>
        <v>Cumplio</v>
      </c>
      <c r="C49" s="9">
        <v>658843231</v>
      </c>
      <c r="D49" s="9" t="s">
        <v>163</v>
      </c>
      <c r="E49" s="28">
        <f>SUM(F49:J49)</f>
        <v>25</v>
      </c>
      <c r="F49" s="7">
        <v>0</v>
      </c>
      <c r="G49" s="7">
        <v>19</v>
      </c>
      <c r="H49" s="7">
        <v>3</v>
      </c>
      <c r="I49" s="7">
        <v>0</v>
      </c>
      <c r="J49" s="7">
        <v>3</v>
      </c>
      <c r="K49" s="25">
        <f>(H49*3)+(I49*9)+(J49*18)+G49</f>
        <v>82</v>
      </c>
      <c r="L49" s="24">
        <f>(G49*5)+(H49*15)+(I49*30)+(J49*70)+F49</f>
        <v>350</v>
      </c>
      <c r="M49" s="17" t="str" cm="1">
        <f t="array" ref="M49">_xlfn.IFS(A49="4lvl2",IF(K49&gt;=28,"No debe",28-K49), A49="4lvl1",IF(L49&gt;=28,"No debe",28-L49))</f>
        <v>No debe</v>
      </c>
    </row>
    <row r="50" spans="1:13" x14ac:dyDescent="0.25">
      <c r="A50" s="11" t="str">
        <f>IF(ISERROR(VLOOKUP(D50,'Caza lvl 1'!A:A,1,0)),"4lvl2","4lvl1")</f>
        <v>4lvl2</v>
      </c>
      <c r="B50" s="16" t="str">
        <f>_xlfn.IFS(A50 = "4lvl2",IF(K50&gt;=28,"Cumplio", "No cumplio"),A50 = "4lvl1",IF(L50&gt;= 28,"Cumplio","No cumplio"))</f>
        <v>Cumplio</v>
      </c>
      <c r="C50" s="9">
        <v>389241669</v>
      </c>
      <c r="D50" s="9" t="s">
        <v>107</v>
      </c>
      <c r="E50" s="28">
        <f>SUM(F50:J50)</f>
        <v>16</v>
      </c>
      <c r="F50" s="7">
        <v>0</v>
      </c>
      <c r="G50" s="7">
        <v>10</v>
      </c>
      <c r="H50" s="7">
        <v>6</v>
      </c>
      <c r="I50" s="7">
        <v>0</v>
      </c>
      <c r="J50" s="7">
        <v>0</v>
      </c>
      <c r="K50" s="25">
        <f>(H50*3)+(I50*9)+(J50*18)+G50</f>
        <v>28</v>
      </c>
      <c r="L50" s="24">
        <f>(G50*5)+(H50*15)+(I50*30)+(J50*70)+F50</f>
        <v>140</v>
      </c>
      <c r="M50" s="17" t="str" cm="1">
        <f t="array" ref="M50">_xlfn.IFS(A50="4lvl2",IF(K50&gt;=28,"No debe",28-K50), A50="4lvl1",IF(L50&gt;=28,"No debe",28-L50))</f>
        <v>No debe</v>
      </c>
    </row>
    <row r="51" spans="1:13" x14ac:dyDescent="0.25">
      <c r="A51" s="11" t="str">
        <f>IF(ISERROR(VLOOKUP(D51,'Caza lvl 1'!A:A,1,0)),"4lvl2","4lvl1")</f>
        <v>4lvl2</v>
      </c>
      <c r="B51" s="16" t="str">
        <f>_xlfn.IFS(A51 = "4lvl2",IF(K51&gt;=28,"Cumplio", "No cumplio"),A51 = "4lvl1",IF(L51&gt;= 28,"Cumplio","No cumplio"))</f>
        <v>Cumplio</v>
      </c>
      <c r="C51" s="9">
        <v>434177298</v>
      </c>
      <c r="D51" s="9" t="s">
        <v>123</v>
      </c>
      <c r="E51" s="28">
        <f>SUM(F51:J51)</f>
        <v>13</v>
      </c>
      <c r="F51" s="7">
        <v>4</v>
      </c>
      <c r="G51" s="7">
        <v>3</v>
      </c>
      <c r="H51" s="7">
        <v>4</v>
      </c>
      <c r="I51" s="7">
        <v>2</v>
      </c>
      <c r="J51" s="7">
        <v>0</v>
      </c>
      <c r="K51" s="25">
        <f>(H51*3)+(I51*9)+(J51*18)+G51</f>
        <v>33</v>
      </c>
      <c r="L51" s="24">
        <f>(G51*5)+(H51*15)+(I51*30)+(J51*70)+F51</f>
        <v>139</v>
      </c>
      <c r="M51" s="17" t="str" cm="1">
        <f t="array" ref="M51">_xlfn.IFS(A51="4lvl2",IF(K51&gt;=28,"No debe",28-K51), A51="4lvl1",IF(L51&gt;=28,"No debe",28-L51))</f>
        <v>No debe</v>
      </c>
    </row>
    <row r="52" spans="1:13" x14ac:dyDescent="0.25">
      <c r="A52" s="11" t="str">
        <f>IF(ISERROR(VLOOKUP(D52,'Caza lvl 1'!A:A,1,0)),"4lvl2","4lvl1")</f>
        <v>4lvl2</v>
      </c>
      <c r="B52" s="16" t="str">
        <f>_xlfn.IFS(A52 = "4lvl2",IF(K52&gt;=28,"Cumplio", "No cumplio"),A52 = "4lvl1",IF(L52&gt;= 28,"Cumplio","No cumplio"))</f>
        <v>Cumplio</v>
      </c>
      <c r="C52" s="9">
        <v>830310965</v>
      </c>
      <c r="D52" s="9" t="s">
        <v>194</v>
      </c>
      <c r="E52" s="28">
        <f>SUM(F52:J52)</f>
        <v>33</v>
      </c>
      <c r="F52" s="7">
        <v>0</v>
      </c>
      <c r="G52" s="7">
        <v>33</v>
      </c>
      <c r="H52" s="7">
        <v>0</v>
      </c>
      <c r="I52" s="7">
        <v>0</v>
      </c>
      <c r="J52" s="7">
        <v>0</v>
      </c>
      <c r="K52" s="25">
        <f>(H52*3)+(I52*9)+(J52*18)+G52</f>
        <v>33</v>
      </c>
      <c r="L52" s="24">
        <f>(G52*5)+(H52*15)+(I52*30)+(J52*70)+F52</f>
        <v>165</v>
      </c>
      <c r="M52" s="17" t="str" cm="1">
        <f t="array" ref="M52">_xlfn.IFS(A52="4lvl2",IF(K52&gt;=28,"No debe",28-K52), A52="4lvl1",IF(L52&gt;=28,"No debe",28-L52))</f>
        <v>No debe</v>
      </c>
    </row>
    <row r="53" spans="1:13" x14ac:dyDescent="0.25">
      <c r="A53" s="11" t="str">
        <f>IF(ISERROR(VLOOKUP(D53,'Caza lvl 1'!A:A,1,0)),"4lvl2","4lvl1")</f>
        <v>4lvl2</v>
      </c>
      <c r="B53" s="16" t="str">
        <f>_xlfn.IFS(A53 = "4lvl2",IF(K53&gt;=28,"Cumplio", "No cumplio"),A53 = "4lvl1",IF(L53&gt;= 28,"Cumplio","No cumplio"))</f>
        <v>No cumplio</v>
      </c>
      <c r="C53" s="9">
        <v>613063847</v>
      </c>
      <c r="D53" s="9" t="s">
        <v>128</v>
      </c>
      <c r="E53" s="28">
        <f>SUM(F53:J53)</f>
        <v>11</v>
      </c>
      <c r="F53" s="7">
        <v>0</v>
      </c>
      <c r="G53" s="7">
        <v>9</v>
      </c>
      <c r="H53" s="7">
        <v>2</v>
      </c>
      <c r="I53" s="7">
        <v>0</v>
      </c>
      <c r="J53" s="7">
        <v>0</v>
      </c>
      <c r="K53" s="25">
        <f>(H53*3)+(I53*9)+(J53*18)+G53</f>
        <v>15</v>
      </c>
      <c r="L53" s="24">
        <f>(G53*5)+(H53*15)+(I53*30)+(J53*70)+F53</f>
        <v>75</v>
      </c>
      <c r="M53" s="17" cm="1">
        <f t="array" ref="M53">_xlfn.IFS(A53="4lvl2",IF(K53&gt;=28,"No debe",28-K53), A53="4lvl1",IF(L53&gt;=28,"No debe",28-L53))</f>
        <v>13</v>
      </c>
    </row>
    <row r="54" spans="1:13" x14ac:dyDescent="0.25">
      <c r="A54" s="11" t="str">
        <f>IF(ISERROR(VLOOKUP(D54,'Caza lvl 1'!A:A,1,0)),"4lvl2","4lvl1")</f>
        <v>4lvl2</v>
      </c>
      <c r="B54" s="16" t="str">
        <f>_xlfn.IFS(A54 = "4lvl2",IF(K54&gt;=28,"Cumplio", "No cumplio"),A54 = "4lvl1",IF(L54&gt;= 28,"Cumplio","No cumplio"))</f>
        <v>No cumplio</v>
      </c>
      <c r="C54" s="9">
        <v>830977422</v>
      </c>
      <c r="D54" s="9" t="s">
        <v>170</v>
      </c>
      <c r="E54" s="28">
        <f>SUM(F54:J54)</f>
        <v>18</v>
      </c>
      <c r="F54" s="7">
        <v>0</v>
      </c>
      <c r="G54" s="7">
        <v>15</v>
      </c>
      <c r="H54" s="7">
        <v>3</v>
      </c>
      <c r="I54" s="7">
        <v>0</v>
      </c>
      <c r="J54" s="7">
        <v>0</v>
      </c>
      <c r="K54" s="25">
        <f>(H54*3)+(I54*9)+(J54*18)+G54</f>
        <v>24</v>
      </c>
      <c r="L54" s="24">
        <f>(G54*5)+(H54*15)+(I54*30)+(J54*70)+F54</f>
        <v>120</v>
      </c>
      <c r="M54" s="17" cm="1">
        <f t="array" ref="M54">_xlfn.IFS(A54="4lvl2",IF(K54&gt;=28,"No debe",28-K54), A54="4lvl1",IF(L54&gt;=28,"No debe",28-L54))</f>
        <v>4</v>
      </c>
    </row>
    <row r="55" spans="1:13" x14ac:dyDescent="0.25">
      <c r="A55" s="11" t="str">
        <f>IF(ISERROR(VLOOKUP(D55,'Caza lvl 1'!A:A,1,0)),"4lvl2","4lvl1")</f>
        <v>4lvl2</v>
      </c>
      <c r="B55" s="16" t="str">
        <f>_xlfn.IFS(A55 = "4lvl2",IF(K55&gt;=28,"Cumplio", "No cumplio"),A55 = "4lvl1",IF(L55&gt;= 28,"Cumplio","No cumplio"))</f>
        <v>Cumplio</v>
      </c>
      <c r="C55" s="9">
        <v>1268142112</v>
      </c>
      <c r="D55" s="9" t="s">
        <v>148</v>
      </c>
      <c r="E55" s="28">
        <f>SUM(F55:J55)</f>
        <v>21</v>
      </c>
      <c r="F55" s="7">
        <v>0</v>
      </c>
      <c r="G55" s="7">
        <v>16</v>
      </c>
      <c r="H55" s="7">
        <v>5</v>
      </c>
      <c r="I55" s="7">
        <v>0</v>
      </c>
      <c r="J55" s="7">
        <v>0</v>
      </c>
      <c r="K55" s="25">
        <f>(H55*3)+(I55*9)+(J55*18)+G55</f>
        <v>31</v>
      </c>
      <c r="L55" s="24">
        <f>(G55*5)+(H55*15)+(I55*30)+(J55*70)+F55</f>
        <v>155</v>
      </c>
      <c r="M55" s="17" t="str" cm="1">
        <f t="array" ref="M55">_xlfn.IFS(A55="4lvl2",IF(K55&gt;=28,"No debe",28-K55), A55="4lvl1",IF(L55&gt;=28,"No debe",28-L55))</f>
        <v>No debe</v>
      </c>
    </row>
    <row r="56" spans="1:13" x14ac:dyDescent="0.25">
      <c r="A56" s="11" t="str">
        <f>IF(ISERROR(VLOOKUP(D56,'Caza lvl 1'!A:A,1,0)),"4lvl2","4lvl1")</f>
        <v>4lvl2</v>
      </c>
      <c r="B56" s="16" t="str">
        <f>_xlfn.IFS(A56 = "4lvl2",IF(K56&gt;=28,"Cumplio", "No cumplio"),A56 = "4lvl1",IF(L56&gt;= 28,"Cumplio","No cumplio"))</f>
        <v>No cumplio</v>
      </c>
      <c r="C56" s="9">
        <v>316274033</v>
      </c>
      <c r="D56" s="9" t="s">
        <v>165</v>
      </c>
      <c r="E56" s="28">
        <f>SUM(F56:J56)</f>
        <v>10</v>
      </c>
      <c r="F56" s="7">
        <v>0</v>
      </c>
      <c r="G56" s="7">
        <v>10</v>
      </c>
      <c r="H56" s="7">
        <v>0</v>
      </c>
      <c r="I56" s="7">
        <v>0</v>
      </c>
      <c r="J56" s="7">
        <v>0</v>
      </c>
      <c r="K56" s="25">
        <f>(H56*3)+(I56*9)+(J56*18)+G56</f>
        <v>10</v>
      </c>
      <c r="L56" s="24">
        <f>(G56*5)+(H56*15)+(I56*30)+(J56*70)+F56</f>
        <v>50</v>
      </c>
      <c r="M56" s="17" cm="1">
        <f t="array" ref="M56">_xlfn.IFS(A56="4lvl2",IF(K56&gt;=28,"No debe",28-K56), A56="4lvl1",IF(L56&gt;=28,"No debe",28-L56))</f>
        <v>18</v>
      </c>
    </row>
    <row r="57" spans="1:13" x14ac:dyDescent="0.25">
      <c r="A57" s="11" t="str">
        <f>IF(ISERROR(VLOOKUP(D57,'Caza lvl 1'!A:A,1,0)),"4lvl2","4lvl1")</f>
        <v>4lvl2</v>
      </c>
      <c r="B57" s="16" t="str">
        <f>_xlfn.IFS(A57 = "4lvl2",IF(K57&gt;=28,"Cumplio", "No cumplio"),A57 = "4lvl1",IF(L57&gt;= 28,"Cumplio","No cumplio"))</f>
        <v>No cumplio</v>
      </c>
      <c r="C57" s="9">
        <v>973732352</v>
      </c>
      <c r="D57" s="9" t="s">
        <v>192</v>
      </c>
      <c r="E57" s="28">
        <f>SUM(F57:J57)</f>
        <v>134</v>
      </c>
      <c r="F57" s="7">
        <v>124</v>
      </c>
      <c r="G57" s="7">
        <v>8</v>
      </c>
      <c r="H57" s="7">
        <v>2</v>
      </c>
      <c r="I57" s="7">
        <v>0</v>
      </c>
      <c r="J57" s="7">
        <v>0</v>
      </c>
      <c r="K57" s="25">
        <f>(H57*3)+(I57*9)+(J57*18)+G57</f>
        <v>14</v>
      </c>
      <c r="L57" s="24">
        <f>(G57*5)+(H57*15)+(I57*30)+(J57*70)+F57</f>
        <v>194</v>
      </c>
      <c r="M57" s="17" cm="1">
        <f t="array" ref="M57">_xlfn.IFS(A57="4lvl2",IF(K57&gt;=28,"No debe",28-K57), A57="4lvl1",IF(L57&gt;=28,"No debe",28-L57))</f>
        <v>14</v>
      </c>
    </row>
    <row r="58" spans="1:13" x14ac:dyDescent="0.25">
      <c r="A58" s="11" t="str">
        <f>IF(ISERROR(VLOOKUP(D58,'Caza lvl 1'!A:A,1,0)),"4lvl2","4lvl1")</f>
        <v>4lvl1</v>
      </c>
      <c r="B58" s="16" t="str">
        <f>_xlfn.IFS(A58 = "4lvl2",IF(K58&gt;=28,"Cumplio", "No cumplio"),A58 = "4lvl1",IF(L58&gt;= 28,"Cumplio","No cumplio"))</f>
        <v>Cumplio</v>
      </c>
      <c r="C58" s="9">
        <v>1913187635</v>
      </c>
      <c r="D58" s="9" t="s">
        <v>80</v>
      </c>
      <c r="E58" s="28">
        <f>SUM(F58:J58)</f>
        <v>22</v>
      </c>
      <c r="F58" s="7">
        <v>13</v>
      </c>
      <c r="G58" s="7">
        <v>9</v>
      </c>
      <c r="H58" s="7">
        <v>0</v>
      </c>
      <c r="I58" s="7">
        <v>0</v>
      </c>
      <c r="J58" s="7">
        <v>0</v>
      </c>
      <c r="K58" s="25">
        <f>(H58*3)+(I58*9)+(J58*18)+G58</f>
        <v>9</v>
      </c>
      <c r="L58" s="24">
        <f>(G58*5)+(H58*15)+(I58*30)+(J58*70)+F58</f>
        <v>58</v>
      </c>
      <c r="M58" s="17" t="str" cm="1">
        <f t="array" ref="M58">_xlfn.IFS(A58="4lvl2",IF(K58&gt;=28,"No debe",28-K58), A58="4lvl1",IF(L58&gt;=28,"No debe",28-L58))</f>
        <v>No debe</v>
      </c>
    </row>
    <row r="59" spans="1:13" x14ac:dyDescent="0.25">
      <c r="A59" s="11" t="str">
        <f>IF(ISERROR(VLOOKUP(D59,'Caza lvl 1'!A:A,1,0)),"4lvl2","4lvl1")</f>
        <v>4lvl1</v>
      </c>
      <c r="B59" s="16" t="str">
        <f>_xlfn.IFS(A59 = "4lvl2",IF(K59&gt;=28,"Cumplio", "No cumplio"),A59 = "4lvl1",IF(L59&gt;= 28,"Cumplio","No cumplio"))</f>
        <v>Cumplio</v>
      </c>
      <c r="C59" s="9">
        <v>2057192192</v>
      </c>
      <c r="D59" s="9" t="s">
        <v>166</v>
      </c>
      <c r="E59" s="28">
        <f>SUM(F59:J59)</f>
        <v>9</v>
      </c>
      <c r="F59" s="7">
        <v>4</v>
      </c>
      <c r="G59" s="7">
        <v>5</v>
      </c>
      <c r="H59" s="7">
        <v>0</v>
      </c>
      <c r="I59" s="7">
        <v>0</v>
      </c>
      <c r="J59" s="7">
        <v>0</v>
      </c>
      <c r="K59" s="25">
        <f>(H59*3)+(I59*9)+(J59*18)+G59</f>
        <v>5</v>
      </c>
      <c r="L59" s="24">
        <f>(G59*5)+(H59*15)+(I59*30)+(J59*70)+F59</f>
        <v>29</v>
      </c>
      <c r="M59" s="17" t="str" cm="1">
        <f t="array" ref="M59">_xlfn.IFS(A59="4lvl2",IF(K59&gt;=28,"No debe",28-K59), A59="4lvl1",IF(L59&gt;=28,"No debe",28-L59))</f>
        <v>No debe</v>
      </c>
    </row>
    <row r="60" spans="1:13" x14ac:dyDescent="0.25">
      <c r="A60" s="11" t="str">
        <f>IF(ISERROR(VLOOKUP(D60,'Caza lvl 1'!A:A,1,0)),"4lvl2","4lvl1")</f>
        <v>4lvl1</v>
      </c>
      <c r="B60" s="16" t="str">
        <f>_xlfn.IFS(A60 = "4lvl2",IF(K60&gt;=28,"Cumplio", "No cumplio"),A60 = "4lvl1",IF(L60&gt;= 28,"Cumplio","No cumplio"))</f>
        <v>Cumplio</v>
      </c>
      <c r="C60" s="9">
        <v>997405085</v>
      </c>
      <c r="D60" s="9" t="s">
        <v>77</v>
      </c>
      <c r="E60" s="28">
        <f>SUM(F60:J60)</f>
        <v>28</v>
      </c>
      <c r="F60" s="7">
        <v>0</v>
      </c>
      <c r="G60" s="7">
        <v>28</v>
      </c>
      <c r="H60" s="7">
        <v>0</v>
      </c>
      <c r="I60" s="7">
        <v>0</v>
      </c>
      <c r="J60" s="7">
        <v>0</v>
      </c>
      <c r="K60" s="25">
        <f>(H60*3)+(I60*9)+(J60*18)+G60</f>
        <v>28</v>
      </c>
      <c r="L60" s="24">
        <f>(G60*5)+(H60*15)+(I60*30)+(J60*70)+F60</f>
        <v>140</v>
      </c>
      <c r="M60" s="17" t="str" cm="1">
        <f t="array" ref="M60">_xlfn.IFS(A60="4lvl2",IF(K60&gt;=28,"No debe",28-K60), A60="4lvl1",IF(L60&gt;=28,"No debe",28-L60))</f>
        <v>No debe</v>
      </c>
    </row>
    <row r="61" spans="1:13" x14ac:dyDescent="0.25">
      <c r="A61" s="11" t="str">
        <f>IF(ISERROR(VLOOKUP(D61,'Caza lvl 1'!A:A,1,0)),"4lvl2","4lvl1")</f>
        <v>4lvl2</v>
      </c>
      <c r="B61" s="16" t="str">
        <f>_xlfn.IFS(A61 = "4lvl2",IF(K61&gt;=28,"Cumplio", "No cumplio"),A61 = "4lvl1",IF(L61&gt;= 28,"Cumplio","No cumplio"))</f>
        <v>Cumplio</v>
      </c>
      <c r="C61" s="9">
        <v>368989323</v>
      </c>
      <c r="D61" s="9" t="s">
        <v>111</v>
      </c>
      <c r="E61" s="28">
        <f>SUM(F61:J61)</f>
        <v>17</v>
      </c>
      <c r="F61" s="7">
        <v>0</v>
      </c>
      <c r="G61" s="7">
        <v>14</v>
      </c>
      <c r="H61" s="7">
        <v>2</v>
      </c>
      <c r="I61" s="7">
        <v>1</v>
      </c>
      <c r="J61" s="7">
        <v>0</v>
      </c>
      <c r="K61" s="25">
        <f>(H61*3)+(I61*9)+(J61*18)+G61</f>
        <v>29</v>
      </c>
      <c r="L61" s="24">
        <f>(G61*5)+(H61*15)+(I61*30)+(J61*70)+F61</f>
        <v>130</v>
      </c>
      <c r="M61" s="17" t="str" cm="1">
        <f t="array" ref="M61">_xlfn.IFS(A61="4lvl2",IF(K61&gt;=28,"No debe",28-K61), A61="4lvl1",IF(L61&gt;=28,"No debe",28-L61))</f>
        <v>No debe</v>
      </c>
    </row>
    <row r="62" spans="1:13" x14ac:dyDescent="0.25">
      <c r="A62" s="11" t="str">
        <f>IF(ISERROR(VLOOKUP(D62,'Caza lvl 1'!A:A,1,0)),"4lvl2","4lvl1")</f>
        <v>4lvl2</v>
      </c>
      <c r="B62" s="16" t="str">
        <f>_xlfn.IFS(A62 = "4lvl2",IF(K62&gt;=28,"Cumplio", "No cumplio"),A62 = "4lvl1",IF(L62&gt;= 28,"Cumplio","No cumplio"))</f>
        <v>Cumplio</v>
      </c>
      <c r="C62" s="9">
        <v>871375531</v>
      </c>
      <c r="D62" s="9" t="s">
        <v>118</v>
      </c>
      <c r="E62" s="28">
        <f>SUM(F62:J62)</f>
        <v>29</v>
      </c>
      <c r="F62" s="7">
        <v>0</v>
      </c>
      <c r="G62" s="7">
        <v>29</v>
      </c>
      <c r="H62" s="7">
        <v>0</v>
      </c>
      <c r="I62" s="7">
        <v>0</v>
      </c>
      <c r="J62" s="7">
        <v>0</v>
      </c>
      <c r="K62" s="25">
        <f>(H62*3)+(I62*9)+(J62*18)+G62</f>
        <v>29</v>
      </c>
      <c r="L62" s="24">
        <f>(G62*5)+(H62*15)+(I62*30)+(J62*70)+F62</f>
        <v>145</v>
      </c>
      <c r="M62" s="17" t="str" cm="1">
        <f t="array" ref="M62">_xlfn.IFS(A62="4lvl2",IF(K62&gt;=28,"No debe",28-K62), A62="4lvl1",IF(L62&gt;=28,"No debe",28-L62))</f>
        <v>No debe</v>
      </c>
    </row>
    <row r="63" spans="1:13" x14ac:dyDescent="0.25">
      <c r="A63" s="11" t="str">
        <f>IF(ISERROR(VLOOKUP(D63,'Caza lvl 1'!A:A,1,0)),"4lvl2","4lvl1")</f>
        <v>4lvl2</v>
      </c>
      <c r="B63" s="16" t="str">
        <f>_xlfn.IFS(A63 = "4lvl2",IF(K63&gt;=28,"Cumplio", "No cumplio"),A63 = "4lvl1",IF(L63&gt;= 28,"Cumplio","No cumplio"))</f>
        <v>Cumplio</v>
      </c>
      <c r="C63" s="9">
        <v>526268020</v>
      </c>
      <c r="D63" s="9" t="s">
        <v>108</v>
      </c>
      <c r="E63" s="28">
        <f>SUM(F63:J63)</f>
        <v>26</v>
      </c>
      <c r="F63" s="7">
        <v>0</v>
      </c>
      <c r="G63" s="7">
        <v>22</v>
      </c>
      <c r="H63" s="7">
        <v>3</v>
      </c>
      <c r="I63" s="7">
        <v>1</v>
      </c>
      <c r="J63" s="7">
        <v>0</v>
      </c>
      <c r="K63" s="25">
        <f>(H63*3)+(I63*9)+(J63*18)+G63</f>
        <v>40</v>
      </c>
      <c r="L63" s="24">
        <f>(G63*5)+(H63*15)+(I63*30)+(J63*70)+F63</f>
        <v>185</v>
      </c>
      <c r="M63" s="17" t="str" cm="1">
        <f t="array" ref="M63">_xlfn.IFS(A63="4lvl2",IF(K63&gt;=28,"No debe",28-K63), A63="4lvl1",IF(L63&gt;=28,"No debe",28-L63))</f>
        <v>No debe</v>
      </c>
    </row>
    <row r="64" spans="1:13" x14ac:dyDescent="0.25">
      <c r="A64" s="11" t="str">
        <f>IF(ISERROR(VLOOKUP(D64,'Caza lvl 1'!A:A,1,0)),"4lvl2","4lvl1")</f>
        <v>4lvl2</v>
      </c>
      <c r="B64" s="16" t="str">
        <f>_xlfn.IFS(A64 = "4lvl2",IF(K64&gt;=28,"Cumplio", "No cumplio"),A64 = "4lvl1",IF(L64&gt;= 28,"Cumplio","No cumplio"))</f>
        <v>Cumplio</v>
      </c>
      <c r="C64" s="9">
        <v>817770675</v>
      </c>
      <c r="D64" s="9" t="s">
        <v>195</v>
      </c>
      <c r="E64" s="28">
        <f>SUM(F64:J64)</f>
        <v>57</v>
      </c>
      <c r="F64" s="7">
        <v>0</v>
      </c>
      <c r="G64" s="7">
        <v>57</v>
      </c>
      <c r="H64" s="7">
        <v>0</v>
      </c>
      <c r="I64" s="7">
        <v>0</v>
      </c>
      <c r="J64" s="7">
        <v>0</v>
      </c>
      <c r="K64" s="25">
        <f>(H64*3)+(I64*9)+(J64*18)+G64</f>
        <v>57</v>
      </c>
      <c r="L64" s="24">
        <f>(G64*5)+(H64*15)+(I64*30)+(J64*70)+F64</f>
        <v>285</v>
      </c>
      <c r="M64" s="17" t="str" cm="1">
        <f t="array" ref="M64">_xlfn.IFS(A64="4lvl2",IF(K64&gt;=28,"No debe",28-K64), A64="4lvl1",IF(L64&gt;=28,"No debe",28-L64))</f>
        <v>No debe</v>
      </c>
    </row>
    <row r="65" spans="1:13" x14ac:dyDescent="0.25">
      <c r="A65" s="11" t="str">
        <f>IF(ISERROR(VLOOKUP(D65,'Caza lvl 1'!A:A,1,0)),"4lvl2","4lvl1")</f>
        <v>4lvl2</v>
      </c>
      <c r="B65" s="16" t="str">
        <f>_xlfn.IFS(A65 = "4lvl2",IF(K65&gt;=28,"Cumplio", "No cumplio"),A65 = "4lvl1",IF(L65&gt;= 28,"Cumplio","No cumplio"))</f>
        <v>Cumplio</v>
      </c>
      <c r="C65" s="9">
        <v>1840157497</v>
      </c>
      <c r="D65" s="9" t="s">
        <v>167</v>
      </c>
      <c r="E65" s="28">
        <f>SUM(F65:J65)</f>
        <v>24</v>
      </c>
      <c r="F65" s="7">
        <v>0</v>
      </c>
      <c r="G65" s="7">
        <v>22</v>
      </c>
      <c r="H65" s="7">
        <v>2</v>
      </c>
      <c r="I65" s="7">
        <v>0</v>
      </c>
      <c r="J65" s="7">
        <v>0</v>
      </c>
      <c r="K65" s="25">
        <f>(H65*3)+(I65*9)+(J65*18)+G65</f>
        <v>28</v>
      </c>
      <c r="L65" s="24">
        <f>(G65*5)+(H65*15)+(I65*30)+(J65*70)+F65</f>
        <v>140</v>
      </c>
      <c r="M65" s="17" t="str" cm="1">
        <f t="array" ref="M65">_xlfn.IFS(A65="4lvl2",IF(K65&gt;=28,"No debe",28-K65), A65="4lvl1",IF(L65&gt;=28,"No debe",28-L65))</f>
        <v>No debe</v>
      </c>
    </row>
    <row r="66" spans="1:13" x14ac:dyDescent="0.25">
      <c r="A66" s="11" t="str">
        <f>IF(ISERROR(VLOOKUP(D66,'Caza lvl 1'!A:A,1,0)),"4lvl2","4lvl1")</f>
        <v>4lvl2</v>
      </c>
      <c r="B66" s="16" t="str">
        <f>_xlfn.IFS(A66 = "4lvl2",IF(K66&gt;=28,"Cumplio", "No cumplio"),A66 = "4lvl1",IF(L66&gt;= 28,"Cumplio","No cumplio"))</f>
        <v>No cumplio</v>
      </c>
      <c r="C66" s="9">
        <v>829353787</v>
      </c>
      <c r="D66" s="9" t="s">
        <v>125</v>
      </c>
      <c r="E66" s="28">
        <f>SUM(F66:J66)</f>
        <v>7</v>
      </c>
      <c r="F66" s="7">
        <v>1</v>
      </c>
      <c r="G66" s="7">
        <v>1</v>
      </c>
      <c r="H66" s="7">
        <v>4</v>
      </c>
      <c r="I66" s="7">
        <v>1</v>
      </c>
      <c r="J66" s="7">
        <v>0</v>
      </c>
      <c r="K66" s="25">
        <f>(H66*3)+(I66*9)+(J66*18)+G66</f>
        <v>22</v>
      </c>
      <c r="L66" s="24">
        <f>(G66*5)+(H66*15)+(I66*30)+(J66*70)+F66</f>
        <v>96</v>
      </c>
      <c r="M66" s="17" cm="1">
        <f t="array" ref="M66">_xlfn.IFS(A66="4lvl2",IF(K66&gt;=28,"No debe",28-K66), A66="4lvl1",IF(L66&gt;=28,"No debe",28-L66))</f>
        <v>6</v>
      </c>
    </row>
    <row r="67" spans="1:13" x14ac:dyDescent="0.25">
      <c r="A67" s="11" t="str">
        <f>IF(ISERROR(VLOOKUP(D67,'Caza lvl 1'!A:A,1,0)),"4lvl2","4lvl1")</f>
        <v>4lvl2</v>
      </c>
      <c r="B67" s="16" t="str">
        <f>_xlfn.IFS(A67 = "4lvl2",IF(K67&gt;=28,"Cumplio", "No cumplio"),A67 = "4lvl1",IF(L67&gt;= 28,"Cumplio","No cumplio"))</f>
        <v>Cumplio</v>
      </c>
      <c r="C67" s="9">
        <v>559847999</v>
      </c>
      <c r="D67" s="9" t="s">
        <v>129</v>
      </c>
      <c r="E67" s="28">
        <f>SUM(F67:J67)</f>
        <v>30</v>
      </c>
      <c r="F67" s="7">
        <v>2</v>
      </c>
      <c r="G67" s="7">
        <v>28</v>
      </c>
      <c r="H67" s="7">
        <v>0</v>
      </c>
      <c r="I67" s="7">
        <v>0</v>
      </c>
      <c r="J67" s="7">
        <v>0</v>
      </c>
      <c r="K67" s="25">
        <f>(H67*3)+(I67*9)+(J67*18)+G67</f>
        <v>28</v>
      </c>
      <c r="L67" s="24">
        <f>(G67*5)+(H67*15)+(I67*30)+(J67*70)+F67</f>
        <v>142</v>
      </c>
      <c r="M67" s="17" t="str" cm="1">
        <f t="array" ref="M67">_xlfn.IFS(A67="4lvl2",IF(K67&gt;=28,"No debe",28-K67), A67="4lvl1",IF(L67&gt;=28,"No debe",28-L67))</f>
        <v>No debe</v>
      </c>
    </row>
    <row r="68" spans="1:13" x14ac:dyDescent="0.25">
      <c r="A68" s="11" t="str">
        <f>IF(ISERROR(VLOOKUP(D68,'Caza lvl 1'!A:A,1,0)),"4lvl2","4lvl1")</f>
        <v>4lvl2</v>
      </c>
      <c r="B68" s="16" t="str">
        <f>_xlfn.IFS(A68 = "4lvl2",IF(K68&gt;=28,"Cumplio", "No cumplio"),A68 = "4lvl1",IF(L68&gt;= 28,"Cumplio","No cumplio"))</f>
        <v>No cumplio</v>
      </c>
      <c r="C68" s="9">
        <v>0</v>
      </c>
      <c r="D68" s="9" t="s">
        <v>196</v>
      </c>
      <c r="E68" s="28">
        <f>SUM(F68:J68)</f>
        <v>1</v>
      </c>
      <c r="F68" s="7">
        <v>0</v>
      </c>
      <c r="G68" s="7">
        <v>0</v>
      </c>
      <c r="H68" s="7">
        <v>0</v>
      </c>
      <c r="I68" s="7">
        <v>1</v>
      </c>
      <c r="J68" s="7">
        <v>0</v>
      </c>
      <c r="K68" s="25">
        <f>(H68*3)+(I68*9)+(J68*18)+G68</f>
        <v>9</v>
      </c>
      <c r="L68" s="24">
        <f>(G68*5)+(H68*15)+(I68*30)+(J68*70)+F68</f>
        <v>30</v>
      </c>
      <c r="M68" s="17" cm="1">
        <f t="array" ref="M68">_xlfn.IFS(A68="4lvl2",IF(K68&gt;=28,"No debe",28-K68), A68="4lvl1",IF(L68&gt;=28,"No debe",28-L68))</f>
        <v>19</v>
      </c>
    </row>
    <row r="69" spans="1:13" x14ac:dyDescent="0.25">
      <c r="A69" s="11" t="str">
        <f>IF(ISERROR(VLOOKUP(D69,'Caza lvl 1'!A:A,1,0)),"4lvl2","4lvl1")</f>
        <v>4lvl2</v>
      </c>
      <c r="B69" s="16" t="str">
        <f>_xlfn.IFS(A69 = "4lvl2",IF(K69&gt;=28,"Cumplio", "No cumplio"),A69 = "4lvl1",IF(L69&gt;= 28,"Cumplio","No cumplio"))</f>
        <v>No cumplio</v>
      </c>
      <c r="C69" s="9">
        <v>884346374</v>
      </c>
      <c r="D69" s="9" t="s">
        <v>6</v>
      </c>
      <c r="E69" s="28">
        <f>SUM(F69:J69)</f>
        <v>23</v>
      </c>
      <c r="F69" s="7">
        <v>0</v>
      </c>
      <c r="G69" s="7">
        <v>21</v>
      </c>
      <c r="H69" s="7">
        <v>2</v>
      </c>
      <c r="I69" s="7">
        <v>0</v>
      </c>
      <c r="J69" s="7">
        <v>0</v>
      </c>
      <c r="K69" s="25">
        <f>(H69*3)+(I69*9)+(J69*18)+G69</f>
        <v>27</v>
      </c>
      <c r="L69" s="24">
        <f>(G69*5)+(H69*15)+(I69*30)+(J69*70)+F69</f>
        <v>135</v>
      </c>
      <c r="M69" s="17" cm="1">
        <f t="array" ref="M69">_xlfn.IFS(A69="4lvl2",IF(K69&gt;=28,"No debe",28-K69), A69="4lvl1",IF(L69&gt;=28,"No debe",28-L69))</f>
        <v>1</v>
      </c>
    </row>
    <row r="70" spans="1:13" x14ac:dyDescent="0.25">
      <c r="A70" s="11" t="str">
        <f>IF(ISERROR(VLOOKUP(D70,'Caza lvl 1'!A:A,1,0)),"4lvl2","4lvl1")</f>
        <v>4lvl1</v>
      </c>
      <c r="B70" s="16" t="str">
        <f>_xlfn.IFS(A70 = "4lvl2",IF(K70&gt;=28,"Cumplio", "No cumplio"),A70 = "4lvl1",IF(L70&gt;= 28,"Cumplio","No cumplio"))</f>
        <v>Cumplio</v>
      </c>
      <c r="C70" s="9">
        <v>1923743214</v>
      </c>
      <c r="D70" s="9" t="s">
        <v>40</v>
      </c>
      <c r="E70" s="28">
        <f>SUM(F70:J70)</f>
        <v>13</v>
      </c>
      <c r="F70" s="7">
        <v>8</v>
      </c>
      <c r="G70" s="7">
        <v>5</v>
      </c>
      <c r="H70" s="7">
        <v>0</v>
      </c>
      <c r="I70" s="7">
        <v>0</v>
      </c>
      <c r="J70" s="7">
        <v>0</v>
      </c>
      <c r="K70" s="25">
        <f>(H70*3)+(I70*9)+(J70*18)+G70</f>
        <v>5</v>
      </c>
      <c r="L70" s="24">
        <f>(G70*5)+(H70*15)+(I70*30)+(J70*70)+F70</f>
        <v>33</v>
      </c>
      <c r="M70" s="17" t="str" cm="1">
        <f t="array" ref="M70">_xlfn.IFS(A70="4lvl2",IF(K70&gt;=28,"No debe",28-K70), A70="4lvl1",IF(L70&gt;=28,"No debe",28-L70))</f>
        <v>No debe</v>
      </c>
    </row>
    <row r="71" spans="1:13" x14ac:dyDescent="0.25">
      <c r="A71" s="11" t="str">
        <f>IF(ISERROR(VLOOKUP(D71,'Caza lvl 1'!A:A,1,0)),"4lvl2","4lvl1")</f>
        <v>4lvl2</v>
      </c>
      <c r="B71" s="16" t="str">
        <f>_xlfn.IFS(A71 = "4lvl2",IF(K71&gt;=28,"Cumplio", "No cumplio"),A71 = "4lvl1",IF(L71&gt;= 28,"Cumplio","No cumplio"))</f>
        <v>Cumplio</v>
      </c>
      <c r="C71" s="9">
        <v>1050145825</v>
      </c>
      <c r="D71" s="9" t="s">
        <v>171</v>
      </c>
      <c r="E71" s="28">
        <f>SUM(F71:J71)</f>
        <v>27</v>
      </c>
      <c r="F71" s="7">
        <v>0</v>
      </c>
      <c r="G71" s="7">
        <v>26</v>
      </c>
      <c r="H71" s="7">
        <v>1</v>
      </c>
      <c r="I71" s="7">
        <v>0</v>
      </c>
      <c r="J71" s="7">
        <v>0</v>
      </c>
      <c r="K71" s="25">
        <f>(H71*3)+(I71*9)+(J71*18)+G71</f>
        <v>29</v>
      </c>
      <c r="L71" s="24">
        <f>(G71*5)+(H71*15)+(I71*30)+(J71*70)+F71</f>
        <v>145</v>
      </c>
      <c r="M71" s="17" t="str" cm="1">
        <f t="array" ref="M71">_xlfn.IFS(A71="4lvl2",IF(K71&gt;=28,"No debe",28-K71), A71="4lvl1",IF(L71&gt;=28,"No debe",28-L71))</f>
        <v>No debe</v>
      </c>
    </row>
    <row r="72" spans="1:13" x14ac:dyDescent="0.25">
      <c r="A72" s="11" t="str">
        <f>IF(ISERROR(VLOOKUP(D72,'Caza lvl 1'!A:A,1,0)),"4lvl2","4lvl1")</f>
        <v>4lvl2</v>
      </c>
      <c r="B72" s="16" t="str">
        <f>_xlfn.IFS(A72 = "4lvl2",IF(K72&gt;=28,"Cumplio", "No cumplio"),A72 = "4lvl1",IF(L72&gt;= 28,"Cumplio","No cumplio"))</f>
        <v>Cumplio</v>
      </c>
      <c r="C72" s="9">
        <v>677616563</v>
      </c>
      <c r="D72" s="9" t="s">
        <v>155</v>
      </c>
      <c r="E72" s="28">
        <f>SUM(F72:J72)</f>
        <v>35</v>
      </c>
      <c r="F72" s="7">
        <v>0</v>
      </c>
      <c r="G72" s="7">
        <v>30</v>
      </c>
      <c r="H72" s="7">
        <v>3</v>
      </c>
      <c r="I72" s="7">
        <v>1</v>
      </c>
      <c r="J72" s="7">
        <v>1</v>
      </c>
      <c r="K72" s="25">
        <f>(H72*3)+(I72*9)+(J72*18)+G72</f>
        <v>66</v>
      </c>
      <c r="L72" s="24">
        <f>(G72*5)+(H72*15)+(I72*30)+(J72*70)+F72</f>
        <v>295</v>
      </c>
      <c r="M72" s="17" t="str" cm="1">
        <f t="array" ref="M72">_xlfn.IFS(A72="4lvl2",IF(K72&gt;=28,"No debe",28-K72), A72="4lvl1",IF(L72&gt;=28,"No debe",28-L72))</f>
        <v>No debe</v>
      </c>
    </row>
    <row r="73" spans="1:13" x14ac:dyDescent="0.25">
      <c r="A73" s="11" t="str">
        <f>IF(ISERROR(VLOOKUP(D73,'Caza lvl 1'!A:A,1,0)),"4lvl2","4lvl1")</f>
        <v>4lvl2</v>
      </c>
      <c r="B73" s="16" t="str">
        <f>_xlfn.IFS(A73 = "4lvl2",IF(K73&gt;=28,"Cumplio", "No cumplio"),A73 = "4lvl1",IF(L73&gt;= 28,"Cumplio","No cumplio"))</f>
        <v>No cumplio</v>
      </c>
      <c r="C73" s="9">
        <v>566390589</v>
      </c>
      <c r="D73" s="9" t="s">
        <v>63</v>
      </c>
      <c r="E73" s="28">
        <f>SUM(F73:J73)</f>
        <v>12</v>
      </c>
      <c r="F73" s="7">
        <v>0</v>
      </c>
      <c r="G73" s="7">
        <v>9</v>
      </c>
      <c r="H73" s="7">
        <v>3</v>
      </c>
      <c r="I73" s="7">
        <v>0</v>
      </c>
      <c r="J73" s="7">
        <v>0</v>
      </c>
      <c r="K73" s="25">
        <f>(H73*3)+(I73*9)+(J73*18)+G73</f>
        <v>18</v>
      </c>
      <c r="L73" s="24">
        <f>(G73*5)+(H73*15)+(I73*30)+(J73*70)+F73</f>
        <v>90</v>
      </c>
      <c r="M73" s="17" cm="1">
        <f t="array" ref="M73">_xlfn.IFS(A73="4lvl2",IF(K73&gt;=28,"No debe",28-K73), A73="4lvl1",IF(L73&gt;=28,"No debe",28-L73))</f>
        <v>10</v>
      </c>
    </row>
    <row r="74" spans="1:13" x14ac:dyDescent="0.25">
      <c r="A74" s="11" t="str">
        <f>IF(ISERROR(VLOOKUP(D74,'Caza lvl 1'!A:A,1,0)),"4lvl2","4lvl1")</f>
        <v>4lvl1</v>
      </c>
      <c r="B74" s="16" t="str">
        <f>_xlfn.IFS(A74 = "4lvl2",IF(K74&gt;=28,"Cumplio", "No cumplio"),A74 = "4lvl1",IF(L74&gt;= 28,"Cumplio","No cumplio"))</f>
        <v>Cumplio</v>
      </c>
      <c r="C74" s="9">
        <v>1769834648</v>
      </c>
      <c r="D74" s="9" t="s">
        <v>137</v>
      </c>
      <c r="E74" s="28">
        <f>SUM(F74:J74)</f>
        <v>20</v>
      </c>
      <c r="F74" s="7">
        <v>17</v>
      </c>
      <c r="G74" s="7">
        <v>3</v>
      </c>
      <c r="H74" s="7">
        <v>0</v>
      </c>
      <c r="I74" s="7">
        <v>0</v>
      </c>
      <c r="J74" s="7">
        <v>0</v>
      </c>
      <c r="K74" s="25">
        <f>(H74*3)+(I74*9)+(J74*18)+G74</f>
        <v>3</v>
      </c>
      <c r="L74" s="24">
        <f>(G74*5)+(H74*15)+(I74*30)+(J74*70)+F74</f>
        <v>32</v>
      </c>
      <c r="M74" s="17" t="str" cm="1">
        <f t="array" ref="M74">_xlfn.IFS(A74="4lvl2",IF(K74&gt;=28,"No debe",28-K74), A74="4lvl1",IF(L74&gt;=28,"No debe",28-L74))</f>
        <v>No debe</v>
      </c>
    </row>
    <row r="75" spans="1:13" x14ac:dyDescent="0.25">
      <c r="A75" s="11" t="str">
        <f>IF(ISERROR(VLOOKUP(D75,'Caza lvl 1'!A:A,1,0)),"4lvl2","4lvl1")</f>
        <v>4lvl2</v>
      </c>
      <c r="B75" s="16" t="str">
        <f>_xlfn.IFS(A75 = "4lvl2",IF(K75&gt;=28,"Cumplio", "No cumplio"),A75 = "4lvl1",IF(L75&gt;= 28,"Cumplio","No cumplio"))</f>
        <v>Cumplio</v>
      </c>
      <c r="C75" s="9">
        <v>927459756</v>
      </c>
      <c r="D75" s="9" t="s">
        <v>138</v>
      </c>
      <c r="E75" s="28">
        <f>SUM(F75:J75)</f>
        <v>21</v>
      </c>
      <c r="F75" s="7">
        <v>0</v>
      </c>
      <c r="G75" s="7">
        <v>16</v>
      </c>
      <c r="H75" s="7">
        <v>5</v>
      </c>
      <c r="I75" s="7">
        <v>0</v>
      </c>
      <c r="J75" s="7">
        <v>0</v>
      </c>
      <c r="K75" s="25">
        <f>(H75*3)+(I75*9)+(J75*18)+G75</f>
        <v>31</v>
      </c>
      <c r="L75" s="24">
        <f>(G75*5)+(H75*15)+(I75*30)+(J75*70)+F75</f>
        <v>155</v>
      </c>
      <c r="M75" s="17" t="str" cm="1">
        <f t="array" ref="M75">_xlfn.IFS(A75="4lvl2",IF(K75&gt;=28,"No debe",28-K75), A75="4lvl1",IF(L75&gt;=28,"No debe",28-L75))</f>
        <v>No debe</v>
      </c>
    </row>
    <row r="76" spans="1:13" x14ac:dyDescent="0.25">
      <c r="A76" s="11" t="str">
        <f>IF(ISERROR(VLOOKUP(D76,'Caza lvl 1'!A:A,1,0)),"4lvl2","4lvl1")</f>
        <v>4lvl2</v>
      </c>
      <c r="B76" s="16" t="str">
        <f>_xlfn.IFS(A76 = "4lvl2",IF(K76&gt;=28,"Cumplio", "No cumplio"),A76 = "4lvl1",IF(L76&gt;= 28,"Cumplio","No cumplio"))</f>
        <v>Cumplio</v>
      </c>
      <c r="C76" s="9">
        <v>1467795273</v>
      </c>
      <c r="D76" s="9" t="s">
        <v>139</v>
      </c>
      <c r="E76" s="28">
        <f>SUM(F76:J76)</f>
        <v>28</v>
      </c>
      <c r="F76" s="7">
        <v>0</v>
      </c>
      <c r="G76" s="7">
        <v>28</v>
      </c>
      <c r="H76" s="7">
        <v>0</v>
      </c>
      <c r="I76" s="7">
        <v>0</v>
      </c>
      <c r="J76" s="7">
        <v>0</v>
      </c>
      <c r="K76" s="25">
        <f>(H76*3)+(I76*9)+(J76*18)+G76</f>
        <v>28</v>
      </c>
      <c r="L76" s="24">
        <f>(G76*5)+(H76*15)+(I76*30)+(J76*70)+F76</f>
        <v>140</v>
      </c>
      <c r="M76" s="17" t="str" cm="1">
        <f t="array" ref="M76">_xlfn.IFS(A76="4lvl2",IF(K76&gt;=28,"No debe",28-K76), A76="4lvl1",IF(L76&gt;=28,"No debe",28-L76))</f>
        <v>No debe</v>
      </c>
    </row>
    <row r="77" spans="1:13" x14ac:dyDescent="0.25">
      <c r="A77" s="11" t="str">
        <f>IF(ISERROR(VLOOKUP(D77,'Caza lvl 1'!A:A,1,0)),"4lvl2","4lvl1")</f>
        <v>4lvl2</v>
      </c>
      <c r="B77" s="16" t="str">
        <f>_xlfn.IFS(A77 = "4lvl2",IF(K77&gt;=28,"Cumplio", "No cumplio"),A77 = "4lvl1",IF(L77&gt;= 28,"Cumplio","No cumplio"))</f>
        <v>No cumplio</v>
      </c>
      <c r="C77" s="9">
        <v>942310295</v>
      </c>
      <c r="D77" s="9" t="s">
        <v>122</v>
      </c>
      <c r="E77" s="28">
        <f>SUM(F77:J77)</f>
        <v>11</v>
      </c>
      <c r="F77" s="7">
        <v>0</v>
      </c>
      <c r="G77" s="7">
        <v>4</v>
      </c>
      <c r="H77" s="7">
        <v>7</v>
      </c>
      <c r="I77" s="7">
        <v>0</v>
      </c>
      <c r="J77" s="7">
        <v>0</v>
      </c>
      <c r="K77" s="25">
        <f>(H77*3)+(I77*9)+(J77*18)+G77</f>
        <v>25</v>
      </c>
      <c r="L77" s="24">
        <f>(G77*5)+(H77*15)+(I77*30)+(J77*70)+F77</f>
        <v>125</v>
      </c>
      <c r="M77" s="17" cm="1">
        <f t="array" ref="M77">_xlfn.IFS(A77="4lvl2",IF(K77&gt;=28,"No debe",28-K77), A77="4lvl1",IF(L77&gt;=28,"No debe",28-L77))</f>
        <v>3</v>
      </c>
    </row>
    <row r="78" spans="1:13" x14ac:dyDescent="0.25">
      <c r="A78" s="11" t="str">
        <f>IF(ISERROR(VLOOKUP(D78,'Caza lvl 1'!A:A,1,0)),"4lvl2","4lvl1")</f>
        <v>4lvl2</v>
      </c>
      <c r="B78" s="16" t="str">
        <f>_xlfn.IFS(A78 = "4lvl2",IF(K78&gt;=28,"Cumplio", "No cumplio"),A78 = "4lvl1",IF(L78&gt;= 28,"Cumplio","No cumplio"))</f>
        <v>Cumplio</v>
      </c>
      <c r="C78" s="9">
        <v>770106788</v>
      </c>
      <c r="D78" s="9" t="s">
        <v>190</v>
      </c>
      <c r="E78" s="28">
        <f>SUM(F78:J78)</f>
        <v>43</v>
      </c>
      <c r="F78" s="7">
        <v>10</v>
      </c>
      <c r="G78" s="7">
        <v>33</v>
      </c>
      <c r="H78" s="7">
        <v>0</v>
      </c>
      <c r="I78" s="7">
        <v>0</v>
      </c>
      <c r="J78" s="7">
        <v>0</v>
      </c>
      <c r="K78" s="25">
        <f>(H78*3)+(I78*9)+(J78*18)+G78</f>
        <v>33</v>
      </c>
      <c r="L78" s="24">
        <f>(G78*5)+(H78*15)+(I78*30)+(J78*70)+F78</f>
        <v>175</v>
      </c>
      <c r="M78" s="17" t="str" cm="1">
        <f t="array" ref="M78">_xlfn.IFS(A78="4lvl2",IF(K78&gt;=28,"No debe",28-K78), A78="4lvl1",IF(L78&gt;=28,"No debe",28-L78))</f>
        <v>No debe</v>
      </c>
    </row>
    <row r="79" spans="1:13" x14ac:dyDescent="0.25">
      <c r="A79" s="11" t="str">
        <f>IF(ISERROR(VLOOKUP(D79,'Caza lvl 1'!A:A,1,0)),"4lvl2","4lvl1")</f>
        <v>4lvl2</v>
      </c>
      <c r="B79" s="16" t="str">
        <f>_xlfn.IFS(A79 = "4lvl2",IF(K79&gt;=28,"Cumplio", "No cumplio"),A79 = "4lvl1",IF(L79&gt;= 28,"Cumplio","No cumplio"))</f>
        <v>Cumplio</v>
      </c>
      <c r="C79" s="9">
        <v>1637267113</v>
      </c>
      <c r="D79" s="9" t="s">
        <v>186</v>
      </c>
      <c r="E79" s="28">
        <f>SUM(F79:J79)</f>
        <v>34</v>
      </c>
      <c r="F79" s="7">
        <v>0</v>
      </c>
      <c r="G79" s="7">
        <v>34</v>
      </c>
      <c r="H79" s="7">
        <v>0</v>
      </c>
      <c r="I79" s="7">
        <v>0</v>
      </c>
      <c r="J79" s="7">
        <v>0</v>
      </c>
      <c r="K79" s="25">
        <f>(H79*3)+(I79*9)+(J79*18)+G79</f>
        <v>34</v>
      </c>
      <c r="L79" s="24">
        <f>(G79*5)+(H79*15)+(I79*30)+(J79*70)+F79</f>
        <v>170</v>
      </c>
      <c r="M79" s="17" t="str" cm="1">
        <f t="array" ref="M79">_xlfn.IFS(A79="4lvl2",IF(K79&gt;=28,"No debe",28-K79), A79="4lvl1",IF(L79&gt;=28,"No debe",28-L79))</f>
        <v>No debe</v>
      </c>
    </row>
    <row r="80" spans="1:13" x14ac:dyDescent="0.25">
      <c r="A80" s="11" t="str">
        <f>IF(ISERROR(VLOOKUP(D80,'Caza lvl 1'!A:A,1,0)),"4lvl2","4lvl1")</f>
        <v>4lvl2</v>
      </c>
      <c r="B80" s="16" t="str">
        <f>_xlfn.IFS(A80 = "4lvl2",IF(K80&gt;=28,"Cumplio", "No cumplio"),A80 = "4lvl1",IF(L80&gt;= 28,"Cumplio","No cumplio"))</f>
        <v>Cumplio</v>
      </c>
      <c r="C80" s="9">
        <v>467556370</v>
      </c>
      <c r="D80" s="9" t="s">
        <v>120</v>
      </c>
      <c r="E80" s="28">
        <f>SUM(F80:J80)</f>
        <v>39</v>
      </c>
      <c r="F80" s="7">
        <v>0</v>
      </c>
      <c r="G80" s="7">
        <v>34</v>
      </c>
      <c r="H80" s="7">
        <v>5</v>
      </c>
      <c r="I80" s="7">
        <v>0</v>
      </c>
      <c r="J80" s="7">
        <v>0</v>
      </c>
      <c r="K80" s="25">
        <f>(H80*3)+(I80*9)+(J80*18)+G80</f>
        <v>49</v>
      </c>
      <c r="L80" s="24">
        <f>(G80*5)+(H80*15)+(I80*30)+(J80*70)+F80</f>
        <v>245</v>
      </c>
      <c r="M80" s="17" t="str" cm="1">
        <f t="array" ref="M80">_xlfn.IFS(A80="4lvl2",IF(K80&gt;=28,"No debe",28-K80), A80="4lvl1",IF(L80&gt;=28,"No debe",28-L80))</f>
        <v>No debe</v>
      </c>
    </row>
    <row r="81" spans="1:13" x14ac:dyDescent="0.25">
      <c r="A81" s="11" t="str">
        <f>IF(ISERROR(VLOOKUP(D81,'Caza lvl 1'!A:A,1,0)),"4lvl2","4lvl1")</f>
        <v>4lvl2</v>
      </c>
      <c r="B81" s="16" t="str">
        <f>_xlfn.IFS(A81 = "4lvl2",IF(K81&gt;=28,"Cumplio", "No cumplio"),A81 = "4lvl1",IF(L81&gt;= 28,"Cumplio","No cumplio"))</f>
        <v>Cumplio</v>
      </c>
      <c r="C81" s="9">
        <v>919665444</v>
      </c>
      <c r="D81" s="9" t="s">
        <v>140</v>
      </c>
      <c r="E81" s="28">
        <f>SUM(F81:J81)</f>
        <v>35</v>
      </c>
      <c r="F81" s="7">
        <v>7</v>
      </c>
      <c r="G81" s="7">
        <v>28</v>
      </c>
      <c r="H81" s="7">
        <v>0</v>
      </c>
      <c r="I81" s="7">
        <v>0</v>
      </c>
      <c r="J81" s="7">
        <v>0</v>
      </c>
      <c r="K81" s="25">
        <f>(H81*3)+(I81*9)+(J81*18)+G81</f>
        <v>28</v>
      </c>
      <c r="L81" s="24">
        <f>(G81*5)+(H81*15)+(I81*30)+(J81*70)+F81</f>
        <v>147</v>
      </c>
      <c r="M81" s="17" t="str" cm="1">
        <f t="array" ref="M81">_xlfn.IFS(A81="4lvl2",IF(K81&gt;=28,"No debe",28-K81), A81="4lvl1",IF(L81&gt;=28,"No debe",28-L81))</f>
        <v>No debe</v>
      </c>
    </row>
    <row r="82" spans="1:13" x14ac:dyDescent="0.25">
      <c r="A82" s="11" t="str">
        <f>IF(ISERROR(VLOOKUP(D82,'Caza lvl 1'!A:A,1,0)),"4lvl2","4lvl1")</f>
        <v>4lvl1</v>
      </c>
      <c r="B82" s="16" t="str">
        <f>_xlfn.IFS(A82 = "4lvl2",IF(K82&gt;=28,"Cumplio", "No cumplio"),A82 = "4lvl1",IF(L82&gt;= 28,"Cumplio","No cumplio"))</f>
        <v>No cumplio</v>
      </c>
      <c r="C82" s="9">
        <v>1806182451</v>
      </c>
      <c r="D82" s="9" t="s">
        <v>141</v>
      </c>
      <c r="E82" s="28">
        <f>SUM(F82:J82)</f>
        <v>25</v>
      </c>
      <c r="F82" s="7">
        <v>25</v>
      </c>
      <c r="G82" s="7">
        <v>0</v>
      </c>
      <c r="H82" s="7">
        <v>0</v>
      </c>
      <c r="I82" s="7">
        <v>0</v>
      </c>
      <c r="J82" s="7">
        <v>0</v>
      </c>
      <c r="K82" s="25">
        <f>(H82*3)+(I82*9)+(J82*18)+G82</f>
        <v>0</v>
      </c>
      <c r="L82" s="24">
        <f>(G82*5)+(H82*15)+(I82*30)+(J82*70)+F82</f>
        <v>25</v>
      </c>
      <c r="M82" s="17" cm="1">
        <f t="array" ref="M82">_xlfn.IFS(A82="4lvl2",IF(K82&gt;=28,"No debe",28-K82), A82="4lvl1",IF(L82&gt;=28,"No debe",28-L82))</f>
        <v>3</v>
      </c>
    </row>
    <row r="83" spans="1:13" x14ac:dyDescent="0.25">
      <c r="A83" s="11" t="str">
        <f>IF(ISERROR(VLOOKUP(D83,'Caza lvl 1'!A:A,1,0)),"4lvl2","4lvl1")</f>
        <v>4lvl2</v>
      </c>
      <c r="B83" s="16" t="str">
        <f>_xlfn.IFS(A83 = "4lvl2",IF(K83&gt;=28,"Cumplio", "No cumplio"),A83 = "4lvl1",IF(L83&gt;= 28,"Cumplio","No cumplio"))</f>
        <v>Cumplio</v>
      </c>
      <c r="C83" s="9">
        <v>469677437</v>
      </c>
      <c r="D83" s="9" t="s">
        <v>156</v>
      </c>
      <c r="E83" s="28">
        <f>SUM(F83:J83)</f>
        <v>23</v>
      </c>
      <c r="F83" s="7">
        <v>0</v>
      </c>
      <c r="G83" s="7">
        <v>20</v>
      </c>
      <c r="H83" s="7">
        <v>2</v>
      </c>
      <c r="I83" s="7">
        <v>1</v>
      </c>
      <c r="J83" s="7">
        <v>0</v>
      </c>
      <c r="K83" s="25">
        <f>(H83*3)+(I83*9)+(J83*18)+G83</f>
        <v>35</v>
      </c>
      <c r="L83" s="24">
        <f>(G83*5)+(H83*15)+(I83*30)+(J83*70)+F83</f>
        <v>160</v>
      </c>
      <c r="M83" s="17" t="str" cm="1">
        <f t="array" ref="M83">_xlfn.IFS(A83="4lvl2",IF(K83&gt;=28,"No debe",28-K83), A83="4lvl1",IF(L83&gt;=28,"No debe",28-L83))</f>
        <v>No debe</v>
      </c>
    </row>
    <row r="84" spans="1:13" x14ac:dyDescent="0.25">
      <c r="A84" s="11" t="str">
        <f>IF(ISERROR(VLOOKUP(D84,'Caza lvl 1'!A:A,1,0)),"4lvl2","4lvl1")</f>
        <v>4lvl2</v>
      </c>
      <c r="B84" s="16" t="str">
        <f>_xlfn.IFS(A84 = "4lvl2",IF(K84&gt;=28,"Cumplio", "No cumplio"),A84 = "4lvl1",IF(L84&gt;= 28,"Cumplio","No cumplio"))</f>
        <v>No cumplio</v>
      </c>
      <c r="C84" s="9">
        <v>1727138266</v>
      </c>
      <c r="D84" s="9" t="s">
        <v>142</v>
      </c>
      <c r="E84" s="28">
        <f>SUM(F84:J84)</f>
        <v>3</v>
      </c>
      <c r="F84" s="7">
        <v>0</v>
      </c>
      <c r="G84" s="7">
        <v>3</v>
      </c>
      <c r="H84" s="7">
        <v>0</v>
      </c>
      <c r="I84" s="7">
        <v>0</v>
      </c>
      <c r="J84" s="7">
        <v>0</v>
      </c>
      <c r="K84" s="25">
        <f>(H84*3)+(I84*9)+(J84*18)+G84</f>
        <v>3</v>
      </c>
      <c r="L84" s="24">
        <f>(G84*5)+(H84*15)+(I84*30)+(J84*70)+F84</f>
        <v>15</v>
      </c>
      <c r="M84" s="17" cm="1">
        <f t="array" ref="M84">_xlfn.IFS(A84="4lvl2",IF(K84&gt;=28,"No debe",28-K84), A84="4lvl1",IF(L84&gt;=28,"No debe",28-L84))</f>
        <v>25</v>
      </c>
    </row>
    <row r="85" spans="1:13" x14ac:dyDescent="0.25">
      <c r="A85" s="11" t="str">
        <f>IF(ISERROR(VLOOKUP(D85,'Caza lvl 1'!A:A,1,0)),"4lvl2","4lvl1")</f>
        <v>4lvl2</v>
      </c>
      <c r="B85" s="16" t="str">
        <f>_xlfn.IFS(A85 = "4lvl2",IF(K85&gt;=28,"Cumplio", "No cumplio"),A85 = "4lvl1",IF(L85&gt;= 28,"Cumplio","No cumplio"))</f>
        <v>Cumplio</v>
      </c>
      <c r="C85" s="9">
        <v>874666931</v>
      </c>
      <c r="D85" s="9" t="s">
        <v>152</v>
      </c>
      <c r="E85" s="28">
        <f>SUM(F85:J85)</f>
        <v>29</v>
      </c>
      <c r="F85" s="7">
        <v>0</v>
      </c>
      <c r="G85" s="7">
        <v>27</v>
      </c>
      <c r="H85" s="7">
        <v>0</v>
      </c>
      <c r="I85" s="7">
        <v>0</v>
      </c>
      <c r="J85" s="7">
        <v>2</v>
      </c>
      <c r="K85" s="25">
        <f>(H85*3)+(I85*9)+(J85*18)+G85</f>
        <v>63</v>
      </c>
      <c r="L85" s="24">
        <f>(G85*5)+(H85*15)+(I85*30)+(J85*70)+F85</f>
        <v>275</v>
      </c>
      <c r="M85" s="17" t="str" cm="1">
        <f t="array" ref="M85">_xlfn.IFS(A85="4lvl2",IF(K85&gt;=28,"No debe",28-K85), A85="4lvl1",IF(L85&gt;=28,"No debe",28-L85))</f>
        <v>No debe</v>
      </c>
    </row>
  </sheetData>
  <autoFilter ref="A4:M85" xr:uid="{69F4E31B-89C1-4409-9A86-5CBD30F5EBA1}">
    <sortState xmlns:xlrd2="http://schemas.microsoft.com/office/spreadsheetml/2017/richdata2" ref="A5:M85">
      <sortCondition ref="D4:D85"/>
    </sortState>
  </autoFilter>
  <conditionalFormatting sqref="B5:C85">
    <cfRule type="beginsWith" dxfId="58" priority="3" operator="beginsWith" text="Cumplio">
      <formula>LEFT(B5,LEN("Cumplio"))="Cumplio"</formula>
    </cfRule>
    <cfRule type="containsText" dxfId="57" priority="4" operator="containsText" text="No cumplio">
      <formula>NOT(ISERROR(SEARCH("No cumplio",B5)))</formula>
    </cfRule>
  </conditionalFormatting>
  <conditionalFormatting sqref="M5:M85">
    <cfRule type="cellIs" dxfId="56" priority="1" operator="between">
      <formula>1</formula>
      <formula>9999999</formula>
    </cfRule>
    <cfRule type="containsText" dxfId="55" priority="2" operator="containsText" text="No debe">
      <formula>NOT(ISERROR(SEARCH("No debe",M5)))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5A9D-A059-4BB3-964A-E1078E880C04}">
  <dimension ref="A1:H108"/>
  <sheetViews>
    <sheetView workbookViewId="0">
      <selection activeCell="B83" sqref="B83:H83"/>
    </sheetView>
  </sheetViews>
  <sheetFormatPr baseColWidth="10" defaultRowHeight="15" x14ac:dyDescent="0.25"/>
  <cols>
    <col min="1" max="1" width="4" bestFit="1" customWidth="1"/>
    <col min="2" max="2" width="15.42578125" bestFit="1" customWidth="1"/>
    <col min="3" max="6" width="21.7109375" bestFit="1" customWidth="1"/>
    <col min="7" max="7" width="21.7109375" customWidth="1"/>
  </cols>
  <sheetData>
    <row r="1" spans="1:8" x14ac:dyDescent="0.25">
      <c r="A1" s="4" t="s">
        <v>47</v>
      </c>
      <c r="B1" s="2" t="s">
        <v>0</v>
      </c>
      <c r="C1" s="27">
        <v>45942</v>
      </c>
      <c r="D1" s="27"/>
      <c r="E1" s="27"/>
      <c r="F1" s="27"/>
      <c r="G1" s="27"/>
      <c r="H1" s="18" t="s">
        <v>1</v>
      </c>
    </row>
    <row r="2" spans="1:8" x14ac:dyDescent="0.25">
      <c r="A2" s="12">
        <v>1</v>
      </c>
      <c r="B2" s="9" t="s">
        <v>151</v>
      </c>
      <c r="C2" s="19">
        <f>IFERROR(VLOOKUP(B2,Caza!D:K,8,0), 0)</f>
        <v>117</v>
      </c>
      <c r="D2" s="19">
        <f>IFERROR(VLOOKUP(B2,#REF!,8,0), 0)</f>
        <v>0</v>
      </c>
      <c r="E2" s="19">
        <f>IFERROR(VLOOKUP(B2,#REF!,8,0), 0)</f>
        <v>0</v>
      </c>
      <c r="F2" s="19">
        <f>IFERROR(VLOOKUP(B2,#REF!,8,0), 0)</f>
        <v>0</v>
      </c>
      <c r="G2" s="19">
        <f>IFERROR(VLOOKUP(B2,Caza!D:K,8,0), 0)</f>
        <v>117</v>
      </c>
      <c r="H2" s="23">
        <f>SUM(C2:G2)</f>
        <v>234</v>
      </c>
    </row>
    <row r="3" spans="1:8" x14ac:dyDescent="0.25">
      <c r="A3" s="12">
        <v>2</v>
      </c>
      <c r="B3" s="9" t="s">
        <v>126</v>
      </c>
      <c r="C3" s="19">
        <f>IFERROR(VLOOKUP(B3,Caza!D:K,8,0), 0)</f>
        <v>94</v>
      </c>
      <c r="D3" s="19">
        <f>IFERROR(VLOOKUP(B3,#REF!,8,0), 0)</f>
        <v>0</v>
      </c>
      <c r="E3" s="19">
        <f>IFERROR(VLOOKUP(B3,#REF!,8,0), 0)</f>
        <v>0</v>
      </c>
      <c r="F3" s="19">
        <f>IFERROR(VLOOKUP(B3,#REF!,8,0), 0)</f>
        <v>0</v>
      </c>
      <c r="G3" s="19">
        <f>IFERROR(VLOOKUP(B3,Caza!D:K,8,0), 0)</f>
        <v>94</v>
      </c>
      <c r="H3" s="23">
        <f>SUM(C3:G3)</f>
        <v>188</v>
      </c>
    </row>
    <row r="4" spans="1:8" x14ac:dyDescent="0.25">
      <c r="A4" s="12">
        <v>3</v>
      </c>
      <c r="B4" s="9" t="s">
        <v>150</v>
      </c>
      <c r="C4" s="19">
        <f>IFERROR(VLOOKUP(B4,Caza!D:K,8,0), 0)</f>
        <v>83</v>
      </c>
      <c r="D4" s="19">
        <f>IFERROR(VLOOKUP(B4,#REF!,8,0), 0)</f>
        <v>0</v>
      </c>
      <c r="E4" s="19">
        <f>IFERROR(VLOOKUP(B4,#REF!,8,0), 0)</f>
        <v>0</v>
      </c>
      <c r="F4" s="19">
        <f>IFERROR(VLOOKUP(B4,#REF!,8,0), 0)</f>
        <v>0</v>
      </c>
      <c r="G4" s="19">
        <f>IFERROR(VLOOKUP(B4,Caza!D:K,8,0), 0)</f>
        <v>83</v>
      </c>
      <c r="H4" s="23">
        <f>SUM(C4:G4)</f>
        <v>166</v>
      </c>
    </row>
    <row r="5" spans="1:8" x14ac:dyDescent="0.25">
      <c r="A5" s="12">
        <v>4</v>
      </c>
      <c r="B5" s="9" t="s">
        <v>163</v>
      </c>
      <c r="C5" s="19">
        <f>IFERROR(VLOOKUP(B5,Caza!D:K,8,0), 0)</f>
        <v>82</v>
      </c>
      <c r="D5" s="19">
        <f>IFERROR(VLOOKUP(B5,#REF!,8,0), 0)</f>
        <v>0</v>
      </c>
      <c r="E5" s="19">
        <f>IFERROR(VLOOKUP(B5,#REF!,8,0), 0)</f>
        <v>0</v>
      </c>
      <c r="F5" s="19">
        <f>IFERROR(VLOOKUP(B5,#REF!,8,0), 0)</f>
        <v>0</v>
      </c>
      <c r="G5" s="19">
        <f>IFERROR(VLOOKUP(B5,Caza!D:K,8,0), 0)</f>
        <v>82</v>
      </c>
      <c r="H5" s="23">
        <f>SUM(C5:G5)</f>
        <v>164</v>
      </c>
    </row>
    <row r="6" spans="1:8" x14ac:dyDescent="0.25">
      <c r="A6" s="12">
        <v>5</v>
      </c>
      <c r="B6" s="9" t="s">
        <v>155</v>
      </c>
      <c r="C6" s="19">
        <f>IFERROR(VLOOKUP(B6,Caza!D:K,8,0), 0)</f>
        <v>66</v>
      </c>
      <c r="D6" s="19">
        <f>IFERROR(VLOOKUP(B6,#REF!,8,0), 0)</f>
        <v>0</v>
      </c>
      <c r="E6" s="19">
        <f>IFERROR(VLOOKUP(B6,#REF!,8,0), 0)</f>
        <v>0</v>
      </c>
      <c r="F6" s="19">
        <f>IFERROR(VLOOKUP(B6,#REF!,8,0), 0)</f>
        <v>0</v>
      </c>
      <c r="G6" s="19">
        <f>IFERROR(VLOOKUP(B6,Caza!D:K,8,0), 0)</f>
        <v>66</v>
      </c>
      <c r="H6" s="23">
        <f>SUM(C6:G6)</f>
        <v>132</v>
      </c>
    </row>
    <row r="7" spans="1:8" x14ac:dyDescent="0.25">
      <c r="A7" s="12">
        <v>6</v>
      </c>
      <c r="B7" s="9" t="s">
        <v>152</v>
      </c>
      <c r="C7" s="19">
        <f>IFERROR(VLOOKUP(B7,Caza!D:K,8,0), 0)</f>
        <v>63</v>
      </c>
      <c r="D7" s="19">
        <f>IFERROR(VLOOKUP(B7,#REF!,8,0), 0)</f>
        <v>0</v>
      </c>
      <c r="E7" s="19">
        <f>IFERROR(VLOOKUP(B7,#REF!,8,0), 0)</f>
        <v>0</v>
      </c>
      <c r="F7" s="19">
        <f>IFERROR(VLOOKUP(B7,#REF!,8,0), 0)</f>
        <v>0</v>
      </c>
      <c r="G7" s="19">
        <f>IFERROR(VLOOKUP(B7,Caza!D:K,8,0), 0)</f>
        <v>63</v>
      </c>
      <c r="H7" s="23">
        <f>SUM(C7:G7)</f>
        <v>126</v>
      </c>
    </row>
    <row r="8" spans="1:8" x14ac:dyDescent="0.25">
      <c r="A8" s="12">
        <v>7</v>
      </c>
      <c r="B8" s="9" t="s">
        <v>147</v>
      </c>
      <c r="C8" s="19">
        <f>IFERROR(VLOOKUP(B8,Caza!D:K,8,0), 0)</f>
        <v>61</v>
      </c>
      <c r="D8" s="19">
        <f>IFERROR(VLOOKUP(B8,#REF!,8,0), 0)</f>
        <v>0</v>
      </c>
      <c r="E8" s="19">
        <f>IFERROR(VLOOKUP(B8,#REF!,8,0), 0)</f>
        <v>0</v>
      </c>
      <c r="F8" s="19">
        <f>IFERROR(VLOOKUP(B8,#REF!,8,0), 0)</f>
        <v>0</v>
      </c>
      <c r="G8" s="19">
        <f>IFERROR(VLOOKUP(B8,Caza!D:K,8,0), 0)</f>
        <v>61</v>
      </c>
      <c r="H8" s="23">
        <f>SUM(C8:G8)</f>
        <v>122</v>
      </c>
    </row>
    <row r="9" spans="1:8" x14ac:dyDescent="0.25">
      <c r="A9" s="12">
        <v>8</v>
      </c>
      <c r="B9" s="9" t="s">
        <v>195</v>
      </c>
      <c r="C9" s="19">
        <f>IFERROR(VLOOKUP(B9,Caza!D:K,8,0), 0)</f>
        <v>57</v>
      </c>
      <c r="D9" s="19">
        <f>IFERROR(VLOOKUP(B9,#REF!,8,0), 0)</f>
        <v>0</v>
      </c>
      <c r="E9" s="19">
        <f>IFERROR(VLOOKUP(B9,#REF!,8,0), 0)</f>
        <v>0</v>
      </c>
      <c r="F9" s="19">
        <f>IFERROR(VLOOKUP(B9,#REF!,8,0), 0)</f>
        <v>0</v>
      </c>
      <c r="G9" s="19">
        <f>IFERROR(VLOOKUP(B9,Caza!D:K,8,0), 0)</f>
        <v>57</v>
      </c>
      <c r="H9" s="23">
        <f>SUM(C9:G9)</f>
        <v>114</v>
      </c>
    </row>
    <row r="10" spans="1:8" x14ac:dyDescent="0.25">
      <c r="A10" s="12">
        <v>9</v>
      </c>
      <c r="B10" s="9" t="s">
        <v>124</v>
      </c>
      <c r="C10" s="19">
        <f>IFERROR(VLOOKUP(B10,Caza!D:K,8,0), 0)</f>
        <v>53</v>
      </c>
      <c r="D10" s="19">
        <f>IFERROR(VLOOKUP(B10,#REF!,8,0), 0)</f>
        <v>0</v>
      </c>
      <c r="E10" s="19">
        <f>IFERROR(VLOOKUP(B10,#REF!,8,0), 0)</f>
        <v>0</v>
      </c>
      <c r="F10" s="19">
        <f>IFERROR(VLOOKUP(B10,#REF!,8,0), 0)</f>
        <v>0</v>
      </c>
      <c r="G10" s="19">
        <f>IFERROR(VLOOKUP(B10,Caza!D:K,8,0), 0)</f>
        <v>53</v>
      </c>
      <c r="H10" s="23">
        <f>SUM(C10:G10)</f>
        <v>106</v>
      </c>
    </row>
    <row r="11" spans="1:8" x14ac:dyDescent="0.25">
      <c r="A11" s="12">
        <v>10</v>
      </c>
      <c r="B11" s="9" t="s">
        <v>115</v>
      </c>
      <c r="C11" s="19">
        <f>IFERROR(VLOOKUP(B11,Caza!D:K,8,0), 0)</f>
        <v>51</v>
      </c>
      <c r="D11" s="19">
        <f>IFERROR(VLOOKUP(B11,#REF!,8,0), 0)</f>
        <v>0</v>
      </c>
      <c r="E11" s="19">
        <f>IFERROR(VLOOKUP(B11,#REF!,8,0), 0)</f>
        <v>0</v>
      </c>
      <c r="F11" s="19">
        <f>IFERROR(VLOOKUP(B11,#REF!,8,0), 0)</f>
        <v>0</v>
      </c>
      <c r="G11" s="19">
        <f>IFERROR(VLOOKUP(B11,Caza!D:K,8,0), 0)</f>
        <v>51</v>
      </c>
      <c r="H11" s="23">
        <f>SUM(C11:G11)</f>
        <v>102</v>
      </c>
    </row>
    <row r="12" spans="1:8" x14ac:dyDescent="0.25">
      <c r="A12" s="12">
        <v>11</v>
      </c>
      <c r="B12" s="9" t="s">
        <v>120</v>
      </c>
      <c r="C12" s="19">
        <f>IFERROR(VLOOKUP(B12,Caza!D:K,8,0), 0)</f>
        <v>49</v>
      </c>
      <c r="D12" s="19">
        <f>IFERROR(VLOOKUP(B12,#REF!,8,0), 0)</f>
        <v>0</v>
      </c>
      <c r="E12" s="19">
        <f>IFERROR(VLOOKUP(B12,#REF!,8,0), 0)</f>
        <v>0</v>
      </c>
      <c r="F12" s="19">
        <f>IFERROR(VLOOKUP(B12,#REF!,8,0), 0)</f>
        <v>0</v>
      </c>
      <c r="G12" s="19">
        <f>IFERROR(VLOOKUP(B12,Caza!D:K,8,0), 0)</f>
        <v>49</v>
      </c>
      <c r="H12" s="23">
        <f>SUM(C12:G12)</f>
        <v>98</v>
      </c>
    </row>
    <row r="13" spans="1:8" x14ac:dyDescent="0.25">
      <c r="A13" s="12">
        <v>12</v>
      </c>
      <c r="B13" s="9" t="s">
        <v>183</v>
      </c>
      <c r="C13" s="19">
        <f>IFERROR(VLOOKUP(B13,Caza!D:K,8,0), 0)</f>
        <v>42</v>
      </c>
      <c r="D13" s="19">
        <f>IFERROR(VLOOKUP(B13,#REF!,8,0), 0)</f>
        <v>0</v>
      </c>
      <c r="E13" s="19">
        <f>IFERROR(VLOOKUP(B13,#REF!,8,0), 0)</f>
        <v>0</v>
      </c>
      <c r="F13" s="19">
        <f>IFERROR(VLOOKUP(B13,#REF!,8,0), 0)</f>
        <v>0</v>
      </c>
      <c r="G13" s="19">
        <f>IFERROR(VLOOKUP(B13,Caza!D:K,8,0), 0)</f>
        <v>42</v>
      </c>
      <c r="H13" s="23">
        <f>SUM(C13:G13)</f>
        <v>84</v>
      </c>
    </row>
    <row r="14" spans="1:8" x14ac:dyDescent="0.25">
      <c r="A14" s="12">
        <v>13</v>
      </c>
      <c r="B14" s="9" t="s">
        <v>108</v>
      </c>
      <c r="C14" s="19">
        <f>IFERROR(VLOOKUP(B14,Caza!D:K,8,0), 0)</f>
        <v>40</v>
      </c>
      <c r="D14" s="19">
        <f>IFERROR(VLOOKUP(B14,#REF!,8,0), 0)</f>
        <v>0</v>
      </c>
      <c r="E14" s="19">
        <f>IFERROR(VLOOKUP(B14,#REF!,8,0), 0)</f>
        <v>0</v>
      </c>
      <c r="F14" s="19">
        <f>IFERROR(VLOOKUP(B14,#REF!,8,0), 0)</f>
        <v>0</v>
      </c>
      <c r="G14" s="19">
        <f>IFERROR(VLOOKUP(B14,Caza!D:K,8,0), 0)</f>
        <v>40</v>
      </c>
      <c r="H14" s="23">
        <f>SUM(C14:G14)</f>
        <v>80</v>
      </c>
    </row>
    <row r="15" spans="1:8" x14ac:dyDescent="0.25">
      <c r="A15" s="12">
        <v>14</v>
      </c>
      <c r="B15" s="9" t="s">
        <v>114</v>
      </c>
      <c r="C15" s="19">
        <f>IFERROR(VLOOKUP(B15,Caza!D:K,8,0), 0)</f>
        <v>38</v>
      </c>
      <c r="D15" s="19">
        <f>IFERROR(VLOOKUP(B15,#REF!,8,0), 0)</f>
        <v>0</v>
      </c>
      <c r="E15" s="19">
        <f>IFERROR(VLOOKUP(B15,#REF!,8,0), 0)</f>
        <v>0</v>
      </c>
      <c r="F15" s="19">
        <f>IFERROR(VLOOKUP(B15,#REF!,8,0), 0)</f>
        <v>0</v>
      </c>
      <c r="G15" s="19">
        <f>IFERROR(VLOOKUP(B15,Caza!D:K,8,0), 0)</f>
        <v>38</v>
      </c>
      <c r="H15" s="23">
        <f>SUM(C15:G15)</f>
        <v>76</v>
      </c>
    </row>
    <row r="16" spans="1:8" x14ac:dyDescent="0.25">
      <c r="A16" s="12">
        <v>15</v>
      </c>
      <c r="B16" s="9" t="s">
        <v>127</v>
      </c>
      <c r="C16" s="19">
        <f>IFERROR(VLOOKUP(B16,Caza!D:K,8,0), 0)</f>
        <v>38</v>
      </c>
      <c r="D16" s="19">
        <f>IFERROR(VLOOKUP(B16,#REF!,8,0), 0)</f>
        <v>0</v>
      </c>
      <c r="E16" s="19">
        <f>IFERROR(VLOOKUP(B16,#REF!,8,0), 0)</f>
        <v>0</v>
      </c>
      <c r="F16" s="19">
        <f>IFERROR(VLOOKUP(B16,#REF!,8,0), 0)</f>
        <v>0</v>
      </c>
      <c r="G16" s="19">
        <f>IFERROR(VLOOKUP(B16,Caza!D:K,8,0), 0)</f>
        <v>38</v>
      </c>
      <c r="H16" s="23">
        <f>SUM(C16:G16)</f>
        <v>76</v>
      </c>
    </row>
    <row r="17" spans="1:8" x14ac:dyDescent="0.25">
      <c r="A17" s="12">
        <v>16</v>
      </c>
      <c r="B17" s="9" t="s">
        <v>8</v>
      </c>
      <c r="C17" s="19">
        <f>IFERROR(VLOOKUP(B17,Caza!D:K,8,0), 0)</f>
        <v>36</v>
      </c>
      <c r="D17" s="19">
        <f>IFERROR(VLOOKUP(B17,#REF!,8,0), 0)</f>
        <v>0</v>
      </c>
      <c r="E17" s="19">
        <f>IFERROR(VLOOKUP(B17,#REF!,8,0), 0)</f>
        <v>0</v>
      </c>
      <c r="F17" s="19">
        <f>IFERROR(VLOOKUP(B17,#REF!,8,0), 0)</f>
        <v>0</v>
      </c>
      <c r="G17" s="19">
        <f>IFERROR(VLOOKUP(B17,Caza!D:K,8,0), 0)</f>
        <v>36</v>
      </c>
      <c r="H17" s="23">
        <f>SUM(C17:G17)</f>
        <v>72</v>
      </c>
    </row>
    <row r="18" spans="1:8" x14ac:dyDescent="0.25">
      <c r="A18" s="12">
        <v>17</v>
      </c>
      <c r="B18" s="9" t="s">
        <v>143</v>
      </c>
      <c r="C18" s="19">
        <f>IFERROR(VLOOKUP(B18,Caza!D:K,8,0), 0)</f>
        <v>36</v>
      </c>
      <c r="D18" s="19">
        <f>IFERROR(VLOOKUP(B18,#REF!,8,0), 0)</f>
        <v>0</v>
      </c>
      <c r="E18" s="19">
        <f>IFERROR(VLOOKUP(B18,#REF!,8,0), 0)</f>
        <v>0</v>
      </c>
      <c r="F18" s="19">
        <f>IFERROR(VLOOKUP(B18,#REF!,8,0), 0)</f>
        <v>0</v>
      </c>
      <c r="G18" s="19">
        <f>IFERROR(VLOOKUP(B18,Caza!D:K,8,0), 0)</f>
        <v>36</v>
      </c>
      <c r="H18" s="23">
        <f>SUM(C18:G18)</f>
        <v>72</v>
      </c>
    </row>
    <row r="19" spans="1:8" x14ac:dyDescent="0.25">
      <c r="A19" s="12">
        <v>18</v>
      </c>
      <c r="B19" s="9" t="s">
        <v>105</v>
      </c>
      <c r="C19" s="19">
        <f>IFERROR(VLOOKUP(B19,Caza!D:K,8,0), 0)</f>
        <v>36</v>
      </c>
      <c r="D19" s="19">
        <f>IFERROR(VLOOKUP(B19,#REF!,8,0), 0)</f>
        <v>0</v>
      </c>
      <c r="E19" s="19">
        <f>IFERROR(VLOOKUP(B19,#REF!,8,0), 0)</f>
        <v>0</v>
      </c>
      <c r="F19" s="19">
        <f>IFERROR(VLOOKUP(B19,#REF!,8,0), 0)</f>
        <v>0</v>
      </c>
      <c r="G19" s="19">
        <f>IFERROR(VLOOKUP(B19,Caza!D:K,8,0), 0)</f>
        <v>36</v>
      </c>
      <c r="H19" s="23">
        <f>SUM(C19:G19)</f>
        <v>72</v>
      </c>
    </row>
    <row r="20" spans="1:8" x14ac:dyDescent="0.25">
      <c r="A20" s="12">
        <v>19</v>
      </c>
      <c r="B20" s="9" t="s">
        <v>117</v>
      </c>
      <c r="C20" s="19">
        <f>IFERROR(VLOOKUP(B20,Caza!D:K,8,0), 0)</f>
        <v>36</v>
      </c>
      <c r="D20" s="19">
        <f>IFERROR(VLOOKUP(B20,#REF!,8,0), 0)</f>
        <v>0</v>
      </c>
      <c r="E20" s="19">
        <f>IFERROR(VLOOKUP(B20,#REF!,8,0), 0)</f>
        <v>0</v>
      </c>
      <c r="F20" s="19">
        <f>IFERROR(VLOOKUP(B20,#REF!,8,0), 0)</f>
        <v>0</v>
      </c>
      <c r="G20" s="19">
        <f>IFERROR(VLOOKUP(B20,Caza!D:K,8,0), 0)</f>
        <v>36</v>
      </c>
      <c r="H20" s="23">
        <f>SUM(C20:G20)</f>
        <v>72</v>
      </c>
    </row>
    <row r="21" spans="1:8" x14ac:dyDescent="0.25">
      <c r="A21" s="12">
        <v>20</v>
      </c>
      <c r="B21" s="9" t="s">
        <v>95</v>
      </c>
      <c r="C21" s="19">
        <f>IFERROR(VLOOKUP(B21,Caza!D:K,8,0), 0)</f>
        <v>35</v>
      </c>
      <c r="D21" s="19">
        <f>IFERROR(VLOOKUP(B21,#REF!,8,0), 0)</f>
        <v>0</v>
      </c>
      <c r="E21" s="19">
        <f>IFERROR(VLOOKUP(B21,#REF!,8,0), 0)</f>
        <v>0</v>
      </c>
      <c r="F21" s="19">
        <f>IFERROR(VLOOKUP(B21,#REF!,8,0), 0)</f>
        <v>0</v>
      </c>
      <c r="G21" s="19">
        <f>IFERROR(VLOOKUP(B21,Caza!D:K,8,0), 0)</f>
        <v>35</v>
      </c>
      <c r="H21" s="23">
        <f>SUM(C21:G21)</f>
        <v>70</v>
      </c>
    </row>
    <row r="22" spans="1:8" x14ac:dyDescent="0.25">
      <c r="A22" s="12">
        <v>21</v>
      </c>
      <c r="B22" s="9" t="s">
        <v>156</v>
      </c>
      <c r="C22" s="19">
        <f>IFERROR(VLOOKUP(B22,Caza!D:K,8,0), 0)</f>
        <v>35</v>
      </c>
      <c r="D22" s="19">
        <f>IFERROR(VLOOKUP(B22,#REF!,8,0), 0)</f>
        <v>0</v>
      </c>
      <c r="E22" s="19">
        <f>IFERROR(VLOOKUP(B22,#REF!,8,0), 0)</f>
        <v>0</v>
      </c>
      <c r="F22" s="19">
        <f>IFERROR(VLOOKUP(B22,#REF!,8,0), 0)</f>
        <v>0</v>
      </c>
      <c r="G22" s="19">
        <f>IFERROR(VLOOKUP(B22,Caza!D:K,8,0), 0)</f>
        <v>35</v>
      </c>
      <c r="H22" s="23">
        <f>SUM(C22:G22)</f>
        <v>70</v>
      </c>
    </row>
    <row r="23" spans="1:8" x14ac:dyDescent="0.25">
      <c r="A23" s="12">
        <v>22</v>
      </c>
      <c r="B23" s="9" t="s">
        <v>186</v>
      </c>
      <c r="C23" s="19">
        <f>IFERROR(VLOOKUP(B23,Caza!D:K,8,0), 0)</f>
        <v>34</v>
      </c>
      <c r="D23" s="19">
        <f>IFERROR(VLOOKUP(B23,#REF!,8,0), 0)</f>
        <v>0</v>
      </c>
      <c r="E23" s="19">
        <f>IFERROR(VLOOKUP(B23,#REF!,8,0), 0)</f>
        <v>0</v>
      </c>
      <c r="F23" s="19">
        <f>IFERROR(VLOOKUP(B23,#REF!,8,0), 0)</f>
        <v>0</v>
      </c>
      <c r="G23" s="19">
        <f>IFERROR(VLOOKUP(B23,Caza!D:K,8,0), 0)</f>
        <v>34</v>
      </c>
      <c r="H23" s="23">
        <f>SUM(C23:G23)</f>
        <v>68</v>
      </c>
    </row>
    <row r="24" spans="1:8" x14ac:dyDescent="0.25">
      <c r="A24" s="12">
        <v>23</v>
      </c>
      <c r="B24" s="9" t="s">
        <v>189</v>
      </c>
      <c r="C24" s="19">
        <f>IFERROR(VLOOKUP(B24,Caza!D:K,8,0), 0)</f>
        <v>33</v>
      </c>
      <c r="D24" s="19">
        <f>IFERROR(VLOOKUP(B24,#REF!,8,0), 0)</f>
        <v>0</v>
      </c>
      <c r="E24" s="19">
        <f>IFERROR(VLOOKUP(B24,#REF!,8,0), 0)</f>
        <v>0</v>
      </c>
      <c r="F24" s="19">
        <f>IFERROR(VLOOKUP(B24,#REF!,8,0), 0)</f>
        <v>0</v>
      </c>
      <c r="G24" s="19">
        <f>IFERROR(VLOOKUP(B24,Caza!D:K,8,0), 0)</f>
        <v>33</v>
      </c>
      <c r="H24" s="23">
        <f>SUM(C24:G24)</f>
        <v>66</v>
      </c>
    </row>
    <row r="25" spans="1:8" x14ac:dyDescent="0.25">
      <c r="A25" s="12">
        <v>24</v>
      </c>
      <c r="B25" s="9" t="s">
        <v>123</v>
      </c>
      <c r="C25" s="19">
        <f>IFERROR(VLOOKUP(B25,Caza!D:K,8,0), 0)</f>
        <v>33</v>
      </c>
      <c r="D25" s="19">
        <f>IFERROR(VLOOKUP(B25,#REF!,8,0), 0)</f>
        <v>0</v>
      </c>
      <c r="E25" s="19">
        <f>IFERROR(VLOOKUP(B25,#REF!,8,0), 0)</f>
        <v>0</v>
      </c>
      <c r="F25" s="19">
        <f>IFERROR(VLOOKUP(B25,#REF!,8,0), 0)</f>
        <v>0</v>
      </c>
      <c r="G25" s="19">
        <f>IFERROR(VLOOKUP(B25,Caza!D:K,8,0), 0)</f>
        <v>33</v>
      </c>
      <c r="H25" s="23">
        <f>SUM(C25:G25)</f>
        <v>66</v>
      </c>
    </row>
    <row r="26" spans="1:8" x14ac:dyDescent="0.25">
      <c r="A26" s="12">
        <v>25</v>
      </c>
      <c r="B26" s="9" t="s">
        <v>194</v>
      </c>
      <c r="C26" s="19">
        <f>IFERROR(VLOOKUP(B26,Caza!D:K,8,0), 0)</f>
        <v>33</v>
      </c>
      <c r="D26" s="19">
        <f>IFERROR(VLOOKUP(B26,#REF!,8,0), 0)</f>
        <v>0</v>
      </c>
      <c r="E26" s="19">
        <f>IFERROR(VLOOKUP(B26,#REF!,8,0), 0)</f>
        <v>0</v>
      </c>
      <c r="F26" s="19">
        <f>IFERROR(VLOOKUP(B26,#REF!,8,0), 0)</f>
        <v>0</v>
      </c>
      <c r="G26" s="19">
        <f>IFERROR(VLOOKUP(B26,Caza!D:K,8,0), 0)</f>
        <v>33</v>
      </c>
      <c r="H26" s="23">
        <f>SUM(C26:G26)</f>
        <v>66</v>
      </c>
    </row>
    <row r="27" spans="1:8" x14ac:dyDescent="0.25">
      <c r="A27" s="12">
        <v>26</v>
      </c>
      <c r="B27" s="9" t="s">
        <v>190</v>
      </c>
      <c r="C27" s="19">
        <f>IFERROR(VLOOKUP(B27,Caza!D:K,8,0), 0)</f>
        <v>33</v>
      </c>
      <c r="D27" s="19">
        <f>IFERROR(VLOOKUP(B27,#REF!,8,0), 0)</f>
        <v>0</v>
      </c>
      <c r="E27" s="19">
        <f>IFERROR(VLOOKUP(B27,#REF!,8,0), 0)</f>
        <v>0</v>
      </c>
      <c r="F27" s="19">
        <f>IFERROR(VLOOKUP(B27,#REF!,8,0), 0)</f>
        <v>0</v>
      </c>
      <c r="G27" s="19">
        <f>IFERROR(VLOOKUP(B27,Caza!D:K,8,0), 0)</f>
        <v>33</v>
      </c>
      <c r="H27" s="23">
        <f>SUM(C27:G27)</f>
        <v>66</v>
      </c>
    </row>
    <row r="28" spans="1:8" x14ac:dyDescent="0.25">
      <c r="A28" s="12">
        <v>27</v>
      </c>
      <c r="B28" s="9" t="s">
        <v>110</v>
      </c>
      <c r="C28" s="19">
        <f>IFERROR(VLOOKUP(B28,Caza!D:K,8,0), 0)</f>
        <v>32</v>
      </c>
      <c r="D28" s="19">
        <f>IFERROR(VLOOKUP(B28,#REF!,8,0), 0)</f>
        <v>0</v>
      </c>
      <c r="E28" s="19">
        <f>IFERROR(VLOOKUP(B28,#REF!,8,0), 0)</f>
        <v>0</v>
      </c>
      <c r="F28" s="19">
        <f>IFERROR(VLOOKUP(B28,#REF!,8,0), 0)</f>
        <v>0</v>
      </c>
      <c r="G28" s="19">
        <f>IFERROR(VLOOKUP(B28,Caza!D:K,8,0), 0)</f>
        <v>32</v>
      </c>
      <c r="H28" s="23">
        <f>SUM(C28:G28)</f>
        <v>64</v>
      </c>
    </row>
    <row r="29" spans="1:8" x14ac:dyDescent="0.25">
      <c r="A29" s="12">
        <v>28</v>
      </c>
      <c r="B29" s="9" t="s">
        <v>101</v>
      </c>
      <c r="C29" s="19">
        <f>IFERROR(VLOOKUP(B29,Caza!D:K,8,0), 0)</f>
        <v>31</v>
      </c>
      <c r="D29" s="19">
        <f>IFERROR(VLOOKUP(B29,#REF!,8,0), 0)</f>
        <v>0</v>
      </c>
      <c r="E29" s="19">
        <f>IFERROR(VLOOKUP(B29,#REF!,8,0), 0)</f>
        <v>0</v>
      </c>
      <c r="F29" s="19">
        <f>IFERROR(VLOOKUP(B29,#REF!,8,0), 0)</f>
        <v>0</v>
      </c>
      <c r="G29" s="19">
        <f>IFERROR(VLOOKUP(B29,Caza!D:K,8,0), 0)</f>
        <v>31</v>
      </c>
      <c r="H29" s="23">
        <f>SUM(C29:G29)</f>
        <v>62</v>
      </c>
    </row>
    <row r="30" spans="1:8" x14ac:dyDescent="0.25">
      <c r="A30" s="12">
        <v>29</v>
      </c>
      <c r="B30" s="9" t="s">
        <v>102</v>
      </c>
      <c r="C30" s="19">
        <f>IFERROR(VLOOKUP(B30,Caza!D:K,8,0), 0)</f>
        <v>31</v>
      </c>
      <c r="D30" s="19">
        <f>IFERROR(VLOOKUP(B30,#REF!,8,0), 0)</f>
        <v>0</v>
      </c>
      <c r="E30" s="19">
        <f>IFERROR(VLOOKUP(B30,#REF!,8,0), 0)</f>
        <v>0</v>
      </c>
      <c r="F30" s="19">
        <f>IFERROR(VLOOKUP(B30,#REF!,8,0), 0)</f>
        <v>0</v>
      </c>
      <c r="G30" s="19">
        <f>IFERROR(VLOOKUP(B30,Caza!D:K,8,0), 0)</f>
        <v>31</v>
      </c>
      <c r="H30" s="23">
        <f>SUM(C30:G30)</f>
        <v>62</v>
      </c>
    </row>
    <row r="31" spans="1:8" x14ac:dyDescent="0.25">
      <c r="A31" s="12">
        <v>30</v>
      </c>
      <c r="B31" s="9" t="s">
        <v>148</v>
      </c>
      <c r="C31" s="19">
        <f>IFERROR(VLOOKUP(B31,Caza!D:K,8,0), 0)</f>
        <v>31</v>
      </c>
      <c r="D31" s="19">
        <f>IFERROR(VLOOKUP(B31,#REF!,8,0), 0)</f>
        <v>0</v>
      </c>
      <c r="E31" s="19">
        <f>IFERROR(VLOOKUP(B31,#REF!,8,0), 0)</f>
        <v>0</v>
      </c>
      <c r="F31" s="19">
        <f>IFERROR(VLOOKUP(B31,#REF!,8,0), 0)</f>
        <v>0</v>
      </c>
      <c r="G31" s="19">
        <f>IFERROR(VLOOKUP(B31,Caza!D:K,8,0), 0)</f>
        <v>31</v>
      </c>
      <c r="H31" s="23">
        <f>SUM(C31:G31)</f>
        <v>62</v>
      </c>
    </row>
    <row r="32" spans="1:8" x14ac:dyDescent="0.25">
      <c r="A32" s="12">
        <v>31</v>
      </c>
      <c r="B32" s="9" t="s">
        <v>138</v>
      </c>
      <c r="C32" s="19">
        <f>IFERROR(VLOOKUP(B32,Caza!D:K,8,0), 0)</f>
        <v>31</v>
      </c>
      <c r="D32" s="19">
        <f>IFERROR(VLOOKUP(B32,#REF!,8,0), 0)</f>
        <v>0</v>
      </c>
      <c r="E32" s="19">
        <f>IFERROR(VLOOKUP(B32,#REF!,8,0), 0)</f>
        <v>0</v>
      </c>
      <c r="F32" s="19">
        <f>IFERROR(VLOOKUP(B32,#REF!,8,0), 0)</f>
        <v>0</v>
      </c>
      <c r="G32" s="19">
        <f>IFERROR(VLOOKUP(B32,Caza!D:K,8,0), 0)</f>
        <v>31</v>
      </c>
      <c r="H32" s="23">
        <f>SUM(C32:G32)</f>
        <v>62</v>
      </c>
    </row>
    <row r="33" spans="1:8" x14ac:dyDescent="0.25">
      <c r="A33" s="12">
        <v>32</v>
      </c>
      <c r="B33" s="9" t="s">
        <v>132</v>
      </c>
      <c r="C33" s="19">
        <f>IFERROR(VLOOKUP(B33,Caza!D:K,8,0), 0)</f>
        <v>30</v>
      </c>
      <c r="D33" s="19">
        <f>IFERROR(VLOOKUP(B33,#REF!,8,0), 0)</f>
        <v>0</v>
      </c>
      <c r="E33" s="19">
        <f>IFERROR(VLOOKUP(B33,#REF!,8,0), 0)</f>
        <v>0</v>
      </c>
      <c r="F33" s="19">
        <f>IFERROR(VLOOKUP(B33,#REF!,8,0), 0)</f>
        <v>0</v>
      </c>
      <c r="G33" s="19">
        <f>IFERROR(VLOOKUP(B33,Caza!D:K,8,0), 0)</f>
        <v>30</v>
      </c>
      <c r="H33" s="23">
        <f>SUM(C33:G33)</f>
        <v>60</v>
      </c>
    </row>
    <row r="34" spans="1:8" x14ac:dyDescent="0.25">
      <c r="A34" s="12">
        <v>33</v>
      </c>
      <c r="B34" s="9" t="s">
        <v>104</v>
      </c>
      <c r="C34" s="19">
        <f>IFERROR(VLOOKUP(B34,Caza!D:K,8,0), 0)</f>
        <v>29</v>
      </c>
      <c r="D34" s="19">
        <f>IFERROR(VLOOKUP(B34,#REF!,8,0), 0)</f>
        <v>0</v>
      </c>
      <c r="E34" s="19">
        <f>IFERROR(VLOOKUP(B34,#REF!,8,0), 0)</f>
        <v>0</v>
      </c>
      <c r="F34" s="19">
        <f>IFERROR(VLOOKUP(B34,#REF!,8,0), 0)</f>
        <v>0</v>
      </c>
      <c r="G34" s="19">
        <f>IFERROR(VLOOKUP(B34,Caza!D:K,8,0), 0)</f>
        <v>29</v>
      </c>
      <c r="H34" s="23">
        <f>SUM(C34:G34)</f>
        <v>58</v>
      </c>
    </row>
    <row r="35" spans="1:8" x14ac:dyDescent="0.25">
      <c r="A35" s="12">
        <v>34</v>
      </c>
      <c r="B35" s="9" t="s">
        <v>75</v>
      </c>
      <c r="C35" s="19">
        <f>IFERROR(VLOOKUP(B35,Caza!D:K,8,0), 0)</f>
        <v>29</v>
      </c>
      <c r="D35" s="19">
        <f>IFERROR(VLOOKUP(B35,#REF!,8,0), 0)</f>
        <v>0</v>
      </c>
      <c r="E35" s="19">
        <f>IFERROR(VLOOKUP(B35,#REF!,8,0), 0)</f>
        <v>0</v>
      </c>
      <c r="F35" s="19">
        <f>IFERROR(VLOOKUP(B35,#REF!,8,0), 0)</f>
        <v>0</v>
      </c>
      <c r="G35" s="19">
        <f>IFERROR(VLOOKUP(B35,Caza!D:K,8,0), 0)</f>
        <v>29</v>
      </c>
      <c r="H35" s="23">
        <f>SUM(C35:G35)</f>
        <v>58</v>
      </c>
    </row>
    <row r="36" spans="1:8" x14ac:dyDescent="0.25">
      <c r="A36" s="12">
        <v>35</v>
      </c>
      <c r="B36" s="9" t="s">
        <v>111</v>
      </c>
      <c r="C36" s="19">
        <f>IFERROR(VLOOKUP(B36,Caza!D:K,8,0), 0)</f>
        <v>29</v>
      </c>
      <c r="D36" s="19">
        <f>IFERROR(VLOOKUP(B36,#REF!,8,0), 0)</f>
        <v>0</v>
      </c>
      <c r="E36" s="19">
        <f>IFERROR(VLOOKUP(B36,#REF!,8,0), 0)</f>
        <v>0</v>
      </c>
      <c r="F36" s="19">
        <f>IFERROR(VLOOKUP(B36,#REF!,8,0), 0)</f>
        <v>0</v>
      </c>
      <c r="G36" s="19">
        <f>IFERROR(VLOOKUP(B36,Caza!D:K,8,0), 0)</f>
        <v>29</v>
      </c>
      <c r="H36" s="23">
        <f>SUM(C36:G36)</f>
        <v>58</v>
      </c>
    </row>
    <row r="37" spans="1:8" x14ac:dyDescent="0.25">
      <c r="A37" s="12">
        <v>36</v>
      </c>
      <c r="B37" s="9" t="s">
        <v>118</v>
      </c>
      <c r="C37" s="19">
        <f>IFERROR(VLOOKUP(B37,Caza!D:K,8,0), 0)</f>
        <v>29</v>
      </c>
      <c r="D37" s="19">
        <f>IFERROR(VLOOKUP(B37,#REF!,8,0), 0)</f>
        <v>0</v>
      </c>
      <c r="E37" s="19">
        <f>IFERROR(VLOOKUP(B37,#REF!,8,0), 0)</f>
        <v>0</v>
      </c>
      <c r="F37" s="19">
        <f>IFERROR(VLOOKUP(B37,#REF!,8,0), 0)</f>
        <v>0</v>
      </c>
      <c r="G37" s="19">
        <f>IFERROR(VLOOKUP(B37,Caza!D:K,8,0), 0)</f>
        <v>29</v>
      </c>
      <c r="H37" s="23">
        <f>SUM(C37:G37)</f>
        <v>58</v>
      </c>
    </row>
    <row r="38" spans="1:8" x14ac:dyDescent="0.25">
      <c r="A38" s="12">
        <v>37</v>
      </c>
      <c r="B38" s="9" t="s">
        <v>171</v>
      </c>
      <c r="C38" s="19">
        <f>IFERROR(VLOOKUP(B38,Caza!D:K,8,0), 0)</f>
        <v>29</v>
      </c>
      <c r="D38" s="19">
        <f>IFERROR(VLOOKUP(B38,#REF!,8,0), 0)</f>
        <v>0</v>
      </c>
      <c r="E38" s="19">
        <f>IFERROR(VLOOKUP(B38,#REF!,8,0), 0)</f>
        <v>0</v>
      </c>
      <c r="F38" s="19">
        <f>IFERROR(VLOOKUP(B38,#REF!,8,0), 0)</f>
        <v>0</v>
      </c>
      <c r="G38" s="19">
        <f>IFERROR(VLOOKUP(B38,Caza!D:K,8,0), 0)</f>
        <v>29</v>
      </c>
      <c r="H38" s="23">
        <f>SUM(C38:G38)</f>
        <v>58</v>
      </c>
    </row>
    <row r="39" spans="1:8" x14ac:dyDescent="0.25">
      <c r="A39" s="12">
        <v>38</v>
      </c>
      <c r="B39" s="9" t="s">
        <v>103</v>
      </c>
      <c r="C39" s="19">
        <f>IFERROR(VLOOKUP(B39,Caza!D:K,8,0), 0)</f>
        <v>28</v>
      </c>
      <c r="D39" s="19">
        <f>IFERROR(VLOOKUP(B39,#REF!,8,0), 0)</f>
        <v>0</v>
      </c>
      <c r="E39" s="19">
        <f>IFERROR(VLOOKUP(B39,#REF!,8,0), 0)</f>
        <v>0</v>
      </c>
      <c r="F39" s="19">
        <f>IFERROR(VLOOKUP(B39,#REF!,8,0), 0)</f>
        <v>0</v>
      </c>
      <c r="G39" s="19">
        <f>IFERROR(VLOOKUP(B39,Caza!D:K,8,0), 0)</f>
        <v>28</v>
      </c>
      <c r="H39" s="23">
        <f>SUM(C39:G39)</f>
        <v>56</v>
      </c>
    </row>
    <row r="40" spans="1:8" x14ac:dyDescent="0.25">
      <c r="A40" s="12">
        <v>39</v>
      </c>
      <c r="B40" s="9" t="s">
        <v>184</v>
      </c>
      <c r="C40" s="19">
        <f>IFERROR(VLOOKUP(B40,Caza!D:K,8,0), 0)</f>
        <v>28</v>
      </c>
      <c r="D40" s="19">
        <f>IFERROR(VLOOKUP(B40,#REF!,8,0), 0)</f>
        <v>0</v>
      </c>
      <c r="E40" s="19">
        <f>IFERROR(VLOOKUP(B40,#REF!,8,0), 0)</f>
        <v>0</v>
      </c>
      <c r="F40" s="19">
        <f>IFERROR(VLOOKUP(B40,#REF!,8,0), 0)</f>
        <v>0</v>
      </c>
      <c r="G40" s="19">
        <f>IFERROR(VLOOKUP(B40,Caza!D:K,8,0), 0)</f>
        <v>28</v>
      </c>
      <c r="H40" s="23">
        <f>SUM(C40:G40)</f>
        <v>56</v>
      </c>
    </row>
    <row r="41" spans="1:8" x14ac:dyDescent="0.25">
      <c r="A41" s="12">
        <v>40</v>
      </c>
      <c r="B41" s="9" t="s">
        <v>107</v>
      </c>
      <c r="C41" s="19">
        <f>IFERROR(VLOOKUP(B41,Caza!D:K,8,0), 0)</f>
        <v>28</v>
      </c>
      <c r="D41" s="19">
        <f>IFERROR(VLOOKUP(B41,#REF!,8,0), 0)</f>
        <v>0</v>
      </c>
      <c r="E41" s="19">
        <f>IFERROR(VLOOKUP(B41,#REF!,8,0), 0)</f>
        <v>0</v>
      </c>
      <c r="F41" s="19">
        <f>IFERROR(VLOOKUP(B41,#REF!,8,0), 0)</f>
        <v>0</v>
      </c>
      <c r="G41" s="19">
        <f>IFERROR(VLOOKUP(B41,Caza!D:K,8,0), 0)</f>
        <v>28</v>
      </c>
      <c r="H41" s="23">
        <f>SUM(C41:G41)</f>
        <v>56</v>
      </c>
    </row>
    <row r="42" spans="1:8" x14ac:dyDescent="0.25">
      <c r="A42" s="12">
        <v>41</v>
      </c>
      <c r="B42" s="9" t="s">
        <v>77</v>
      </c>
      <c r="C42" s="19">
        <f>IFERROR(VLOOKUP(B42,Caza!D:K,8,0), 0)</f>
        <v>28</v>
      </c>
      <c r="D42" s="19">
        <f>IFERROR(VLOOKUP(B42,#REF!,8,0), 0)</f>
        <v>0</v>
      </c>
      <c r="E42" s="19">
        <f>IFERROR(VLOOKUP(B42,#REF!,8,0), 0)</f>
        <v>0</v>
      </c>
      <c r="F42" s="19">
        <f>IFERROR(VLOOKUP(B42,#REF!,8,0), 0)</f>
        <v>0</v>
      </c>
      <c r="G42" s="19">
        <f>IFERROR(VLOOKUP(B42,Caza!D:K,8,0), 0)</f>
        <v>28</v>
      </c>
      <c r="H42" s="23">
        <f>SUM(C42:G42)</f>
        <v>56</v>
      </c>
    </row>
    <row r="43" spans="1:8" x14ac:dyDescent="0.25">
      <c r="A43" s="12">
        <v>42</v>
      </c>
      <c r="B43" s="9" t="s">
        <v>167</v>
      </c>
      <c r="C43" s="19">
        <f>IFERROR(VLOOKUP(B43,Caza!D:K,8,0), 0)</f>
        <v>28</v>
      </c>
      <c r="D43" s="19">
        <f>IFERROR(VLOOKUP(B43,#REF!,8,0), 0)</f>
        <v>0</v>
      </c>
      <c r="E43" s="19">
        <f>IFERROR(VLOOKUP(B43,#REF!,8,0), 0)</f>
        <v>0</v>
      </c>
      <c r="F43" s="19">
        <f>IFERROR(VLOOKUP(B43,#REF!,8,0), 0)</f>
        <v>0</v>
      </c>
      <c r="G43" s="19">
        <f>IFERROR(VLOOKUP(B43,Caza!D:K,8,0), 0)</f>
        <v>28</v>
      </c>
      <c r="H43" s="23">
        <f>SUM(C43:G43)</f>
        <v>56</v>
      </c>
    </row>
    <row r="44" spans="1:8" x14ac:dyDescent="0.25">
      <c r="A44" s="12">
        <v>43</v>
      </c>
      <c r="B44" s="9" t="s">
        <v>129</v>
      </c>
      <c r="C44" s="19">
        <f>IFERROR(VLOOKUP(B44,Caza!D:K,8,0), 0)</f>
        <v>28</v>
      </c>
      <c r="D44" s="19">
        <f>IFERROR(VLOOKUP(B44,#REF!,8,0), 0)</f>
        <v>0</v>
      </c>
      <c r="E44" s="19">
        <f>IFERROR(VLOOKUP(B44,#REF!,8,0), 0)</f>
        <v>0</v>
      </c>
      <c r="F44" s="19">
        <f>IFERROR(VLOOKUP(B44,#REF!,8,0), 0)</f>
        <v>0</v>
      </c>
      <c r="G44" s="19">
        <f>IFERROR(VLOOKUP(B44,Caza!D:K,8,0), 0)</f>
        <v>28</v>
      </c>
      <c r="H44" s="23">
        <f>SUM(C44:G44)</f>
        <v>56</v>
      </c>
    </row>
    <row r="45" spans="1:8" x14ac:dyDescent="0.25">
      <c r="A45" s="12">
        <v>44</v>
      </c>
      <c r="B45" s="9" t="s">
        <v>139</v>
      </c>
      <c r="C45" s="19">
        <f>IFERROR(VLOOKUP(B45,Caza!D:K,8,0), 0)</f>
        <v>28</v>
      </c>
      <c r="D45" s="19">
        <f>IFERROR(VLOOKUP(B45,#REF!,8,0), 0)</f>
        <v>0</v>
      </c>
      <c r="E45" s="19">
        <f>IFERROR(VLOOKUP(B45,#REF!,8,0), 0)</f>
        <v>0</v>
      </c>
      <c r="F45" s="19">
        <f>IFERROR(VLOOKUP(B45,#REF!,8,0), 0)</f>
        <v>0</v>
      </c>
      <c r="G45" s="19">
        <f>IFERROR(VLOOKUP(B45,Caza!D:K,8,0), 0)</f>
        <v>28</v>
      </c>
      <c r="H45" s="23">
        <f>SUM(C45:G45)</f>
        <v>56</v>
      </c>
    </row>
    <row r="46" spans="1:8" x14ac:dyDescent="0.25">
      <c r="A46" s="12">
        <v>45</v>
      </c>
      <c r="B46" s="9" t="s">
        <v>140</v>
      </c>
      <c r="C46" s="19">
        <f>IFERROR(VLOOKUP(B46,Caza!D:K,8,0), 0)</f>
        <v>28</v>
      </c>
      <c r="D46" s="19">
        <f>IFERROR(VLOOKUP(B46,#REF!,8,0), 0)</f>
        <v>0</v>
      </c>
      <c r="E46" s="19">
        <f>IFERROR(VLOOKUP(B46,#REF!,8,0), 0)</f>
        <v>0</v>
      </c>
      <c r="F46" s="19">
        <f>IFERROR(VLOOKUP(B46,#REF!,8,0), 0)</f>
        <v>0</v>
      </c>
      <c r="G46" s="19">
        <f>IFERROR(VLOOKUP(B46,Caza!D:K,8,0), 0)</f>
        <v>28</v>
      </c>
      <c r="H46" s="23">
        <f>SUM(C46:G46)</f>
        <v>56</v>
      </c>
    </row>
    <row r="47" spans="1:8" x14ac:dyDescent="0.25">
      <c r="A47" s="12">
        <v>46</v>
      </c>
      <c r="B47" s="9" t="s">
        <v>13</v>
      </c>
      <c r="C47" s="19">
        <f>IFERROR(VLOOKUP(B47,Caza!D:K,8,0), 0)</f>
        <v>27</v>
      </c>
      <c r="D47" s="19">
        <f>IFERROR(VLOOKUP(B47,#REF!,8,0), 0)</f>
        <v>0</v>
      </c>
      <c r="E47" s="19">
        <f>IFERROR(VLOOKUP(B47,#REF!,8,0), 0)</f>
        <v>0</v>
      </c>
      <c r="F47" s="19">
        <f>IFERROR(VLOOKUP(B47,#REF!,8,0), 0)</f>
        <v>0</v>
      </c>
      <c r="G47" s="19">
        <f>IFERROR(VLOOKUP(B47,Caza!D:K,8,0), 0)</f>
        <v>27</v>
      </c>
      <c r="H47" s="23">
        <f>SUM(C47:G47)</f>
        <v>54</v>
      </c>
    </row>
    <row r="48" spans="1:8" x14ac:dyDescent="0.25">
      <c r="A48" s="12">
        <v>47</v>
      </c>
      <c r="B48" s="9" t="s">
        <v>6</v>
      </c>
      <c r="C48" s="19">
        <f>IFERROR(VLOOKUP(B48,Caza!D:K,8,0), 0)</f>
        <v>27</v>
      </c>
      <c r="D48" s="19">
        <f>IFERROR(VLOOKUP(B48,#REF!,8,0), 0)</f>
        <v>0</v>
      </c>
      <c r="E48" s="19">
        <f>IFERROR(VLOOKUP(B48,#REF!,8,0), 0)</f>
        <v>0</v>
      </c>
      <c r="F48" s="19">
        <f>IFERROR(VLOOKUP(B48,#REF!,8,0), 0)</f>
        <v>0</v>
      </c>
      <c r="G48" s="19">
        <f>IFERROR(VLOOKUP(B48,Caza!D:K,8,0), 0)</f>
        <v>27</v>
      </c>
      <c r="H48" s="23">
        <f>SUM(C48:G48)</f>
        <v>54</v>
      </c>
    </row>
    <row r="49" spans="1:8" x14ac:dyDescent="0.25">
      <c r="A49" s="12">
        <v>48</v>
      </c>
      <c r="B49" s="9" t="s">
        <v>116</v>
      </c>
      <c r="C49" s="19">
        <f>IFERROR(VLOOKUP(B49,Caza!D:K,8,0), 0)</f>
        <v>26</v>
      </c>
      <c r="D49" s="19">
        <f>IFERROR(VLOOKUP(B49,#REF!,8,0), 0)</f>
        <v>0</v>
      </c>
      <c r="E49" s="19">
        <f>IFERROR(VLOOKUP(B49,#REF!,8,0), 0)</f>
        <v>0</v>
      </c>
      <c r="F49" s="19">
        <f>IFERROR(VLOOKUP(B49,#REF!,8,0), 0)</f>
        <v>0</v>
      </c>
      <c r="G49" s="19">
        <f>IFERROR(VLOOKUP(B49,Caza!D:K,8,0), 0)</f>
        <v>26</v>
      </c>
      <c r="H49" s="23">
        <f>SUM(C49:G49)</f>
        <v>52</v>
      </c>
    </row>
    <row r="50" spans="1:8" x14ac:dyDescent="0.25">
      <c r="A50" s="12">
        <v>49</v>
      </c>
      <c r="B50" s="9" t="s">
        <v>122</v>
      </c>
      <c r="C50" s="19">
        <f>IFERROR(VLOOKUP(B50,Caza!D:K,8,0), 0)</f>
        <v>25</v>
      </c>
      <c r="D50" s="19">
        <f>IFERROR(VLOOKUP(B50,#REF!,8,0), 0)</f>
        <v>0</v>
      </c>
      <c r="E50" s="19">
        <f>IFERROR(VLOOKUP(B50,#REF!,8,0), 0)</f>
        <v>0</v>
      </c>
      <c r="F50" s="19">
        <f>IFERROR(VLOOKUP(B50,#REF!,8,0), 0)</f>
        <v>0</v>
      </c>
      <c r="G50" s="19">
        <f>IFERROR(VLOOKUP(B50,Caza!D:K,8,0), 0)</f>
        <v>25</v>
      </c>
      <c r="H50" s="23">
        <f>SUM(C50:G50)</f>
        <v>50</v>
      </c>
    </row>
    <row r="51" spans="1:8" x14ac:dyDescent="0.25">
      <c r="A51" s="12">
        <v>50</v>
      </c>
      <c r="B51" s="9" t="s">
        <v>170</v>
      </c>
      <c r="C51" s="19">
        <f>IFERROR(VLOOKUP(B51,Caza!D:K,8,0), 0)</f>
        <v>24</v>
      </c>
      <c r="D51" s="19">
        <f>IFERROR(VLOOKUP(B51,#REF!,8,0), 0)</f>
        <v>0</v>
      </c>
      <c r="E51" s="19">
        <f>IFERROR(VLOOKUP(B51,#REF!,8,0), 0)</f>
        <v>0</v>
      </c>
      <c r="F51" s="19">
        <f>IFERROR(VLOOKUP(B51,#REF!,8,0), 0)</f>
        <v>0</v>
      </c>
      <c r="G51" s="19">
        <f>IFERROR(VLOOKUP(B51,Caza!D:K,8,0), 0)</f>
        <v>24</v>
      </c>
      <c r="H51" s="23">
        <f>SUM(C51:G51)</f>
        <v>48</v>
      </c>
    </row>
    <row r="52" spans="1:8" x14ac:dyDescent="0.25">
      <c r="A52" s="12">
        <v>51</v>
      </c>
      <c r="B52" s="9" t="s">
        <v>125</v>
      </c>
      <c r="C52" s="19">
        <f>IFERROR(VLOOKUP(B52,Caza!D:K,8,0), 0)</f>
        <v>22</v>
      </c>
      <c r="D52" s="19">
        <f>IFERROR(VLOOKUP(B52,#REF!,8,0), 0)</f>
        <v>0</v>
      </c>
      <c r="E52" s="19">
        <f>IFERROR(VLOOKUP(B52,#REF!,8,0), 0)</f>
        <v>0</v>
      </c>
      <c r="F52" s="19">
        <f>IFERROR(VLOOKUP(B52,#REF!,8,0), 0)</f>
        <v>0</v>
      </c>
      <c r="G52" s="19">
        <f>IFERROR(VLOOKUP(B52,Caza!D:K,8,0), 0)</f>
        <v>22</v>
      </c>
      <c r="H52" s="23">
        <f>SUM(C52:G52)</f>
        <v>44</v>
      </c>
    </row>
    <row r="53" spans="1:8" x14ac:dyDescent="0.25">
      <c r="A53" s="12">
        <v>52</v>
      </c>
      <c r="B53" s="9" t="s">
        <v>181</v>
      </c>
      <c r="C53" s="19">
        <f>IFERROR(VLOOKUP(B53,Caza!D:K,8,0), 0)</f>
        <v>21</v>
      </c>
      <c r="D53" s="19">
        <f>IFERROR(VLOOKUP(B53,#REF!,8,0), 0)</f>
        <v>0</v>
      </c>
      <c r="E53" s="19">
        <f>IFERROR(VLOOKUP(B53,#REF!,8,0), 0)</f>
        <v>0</v>
      </c>
      <c r="F53" s="19">
        <f>IFERROR(VLOOKUP(B53,#REF!,8,0), 0)</f>
        <v>0</v>
      </c>
      <c r="G53" s="19">
        <f>IFERROR(VLOOKUP(B53,Caza!D:K,8,0), 0)</f>
        <v>21</v>
      </c>
      <c r="H53" s="23">
        <f>SUM(C53:G53)</f>
        <v>42</v>
      </c>
    </row>
    <row r="54" spans="1:8" x14ac:dyDescent="0.25">
      <c r="A54" s="12">
        <v>53</v>
      </c>
      <c r="B54" s="9" t="s">
        <v>182</v>
      </c>
      <c r="C54" s="19">
        <f>IFERROR(VLOOKUP(B54,Caza!D:K,8,0), 0)</f>
        <v>21</v>
      </c>
      <c r="D54" s="19">
        <f>IFERROR(VLOOKUP(B54,#REF!,8,0), 0)</f>
        <v>0</v>
      </c>
      <c r="E54" s="19">
        <f>IFERROR(VLOOKUP(B54,#REF!,8,0), 0)</f>
        <v>0</v>
      </c>
      <c r="F54" s="19">
        <f>IFERROR(VLOOKUP(B54,#REF!,8,0), 0)</f>
        <v>0</v>
      </c>
      <c r="G54" s="19">
        <f>IFERROR(VLOOKUP(B54,Caza!D:K,8,0), 0)</f>
        <v>21</v>
      </c>
      <c r="H54" s="23">
        <f>SUM(C54:G54)</f>
        <v>42</v>
      </c>
    </row>
    <row r="55" spans="1:8" x14ac:dyDescent="0.25">
      <c r="A55" s="12">
        <v>54</v>
      </c>
      <c r="B55" s="9" t="s">
        <v>157</v>
      </c>
      <c r="C55" s="19">
        <f>IFERROR(VLOOKUP(B55,Caza!D:K,8,0), 0)</f>
        <v>18</v>
      </c>
      <c r="D55" s="19">
        <f>IFERROR(VLOOKUP(B55,#REF!,8,0), 0)</f>
        <v>0</v>
      </c>
      <c r="E55" s="19">
        <f>IFERROR(VLOOKUP(B55,#REF!,8,0), 0)</f>
        <v>0</v>
      </c>
      <c r="F55" s="19">
        <f>IFERROR(VLOOKUP(B55,#REF!,8,0), 0)</f>
        <v>0</v>
      </c>
      <c r="G55" s="19">
        <f>IFERROR(VLOOKUP(B55,Caza!D:K,8,0), 0)</f>
        <v>18</v>
      </c>
      <c r="H55" s="23">
        <f>SUM(C55:G55)</f>
        <v>36</v>
      </c>
    </row>
    <row r="56" spans="1:8" x14ac:dyDescent="0.25">
      <c r="A56" s="12">
        <v>55</v>
      </c>
      <c r="B56" s="9" t="s">
        <v>63</v>
      </c>
      <c r="C56" s="19">
        <f>IFERROR(VLOOKUP(B56,Caza!D:K,8,0), 0)</f>
        <v>18</v>
      </c>
      <c r="D56" s="19">
        <f>IFERROR(VLOOKUP(B56,#REF!,8,0), 0)</f>
        <v>0</v>
      </c>
      <c r="E56" s="19">
        <f>IFERROR(VLOOKUP(B56,#REF!,8,0), 0)</f>
        <v>0</v>
      </c>
      <c r="F56" s="19">
        <f>IFERROR(VLOOKUP(B56,#REF!,8,0), 0)</f>
        <v>0</v>
      </c>
      <c r="G56" s="19">
        <f>IFERROR(VLOOKUP(B56,Caza!D:K,8,0), 0)</f>
        <v>18</v>
      </c>
      <c r="H56" s="23">
        <f>SUM(C56:G56)</f>
        <v>36</v>
      </c>
    </row>
    <row r="57" spans="1:8" x14ac:dyDescent="0.25">
      <c r="A57" s="12">
        <v>56</v>
      </c>
      <c r="B57" s="9" t="s">
        <v>128</v>
      </c>
      <c r="C57" s="19">
        <f>IFERROR(VLOOKUP(B57,Caza!D:K,8,0), 0)</f>
        <v>15</v>
      </c>
      <c r="D57" s="19">
        <f>IFERROR(VLOOKUP(B57,#REF!,8,0), 0)</f>
        <v>0</v>
      </c>
      <c r="E57" s="19">
        <f>IFERROR(VLOOKUP(B57,#REF!,8,0), 0)</f>
        <v>0</v>
      </c>
      <c r="F57" s="19">
        <f>IFERROR(VLOOKUP(B57,#REF!,8,0), 0)</f>
        <v>0</v>
      </c>
      <c r="G57" s="19">
        <f>IFERROR(VLOOKUP(B57,Caza!D:K,8,0), 0)</f>
        <v>15</v>
      </c>
      <c r="H57" s="23">
        <f>SUM(C57:G57)</f>
        <v>30</v>
      </c>
    </row>
    <row r="58" spans="1:8" x14ac:dyDescent="0.25">
      <c r="A58" s="12">
        <v>57</v>
      </c>
      <c r="B58" s="9" t="s">
        <v>192</v>
      </c>
      <c r="C58" s="19">
        <f>IFERROR(VLOOKUP(B58,Caza!D:K,8,0), 0)</f>
        <v>14</v>
      </c>
      <c r="D58" s="19">
        <f>IFERROR(VLOOKUP(B58,#REF!,8,0), 0)</f>
        <v>0</v>
      </c>
      <c r="E58" s="19">
        <f>IFERROR(VLOOKUP(B58,#REF!,8,0), 0)</f>
        <v>0</v>
      </c>
      <c r="F58" s="19">
        <f>IFERROR(VLOOKUP(B58,#REF!,8,0), 0)</f>
        <v>0</v>
      </c>
      <c r="G58" s="19">
        <f>IFERROR(VLOOKUP(B58,Caza!D:K,8,0), 0)</f>
        <v>14</v>
      </c>
      <c r="H58" s="23">
        <f>SUM(C58:G58)</f>
        <v>28</v>
      </c>
    </row>
    <row r="59" spans="1:8" x14ac:dyDescent="0.25">
      <c r="A59" s="12">
        <v>58</v>
      </c>
      <c r="B59" s="9" t="s">
        <v>154</v>
      </c>
      <c r="C59" s="19">
        <f>IFERROR(VLOOKUP(B59,Caza!D:K,8,0), 0)</f>
        <v>12</v>
      </c>
      <c r="D59" s="19">
        <f>IFERROR(VLOOKUP(B59,#REF!,8,0), 0)</f>
        <v>0</v>
      </c>
      <c r="E59" s="19">
        <f>IFERROR(VLOOKUP(B59,#REF!,8,0), 0)</f>
        <v>0</v>
      </c>
      <c r="F59" s="19">
        <f>IFERROR(VLOOKUP(B59,#REF!,8,0), 0)</f>
        <v>0</v>
      </c>
      <c r="G59" s="19">
        <f>IFERROR(VLOOKUP(B59,Caza!D:K,8,0), 0)</f>
        <v>12</v>
      </c>
      <c r="H59" s="23">
        <f>SUM(C59:G59)</f>
        <v>24</v>
      </c>
    </row>
    <row r="60" spans="1:8" x14ac:dyDescent="0.25">
      <c r="A60" s="12">
        <v>59</v>
      </c>
      <c r="B60" s="9" t="s">
        <v>153</v>
      </c>
      <c r="C60" s="19">
        <f>IFERROR(VLOOKUP(B60,Caza!D:K,8,0), 0)</f>
        <v>11</v>
      </c>
      <c r="D60" s="19">
        <f>IFERROR(VLOOKUP(B60,#REF!,8,0), 0)</f>
        <v>0</v>
      </c>
      <c r="E60" s="19">
        <f>IFERROR(VLOOKUP(B60,#REF!,8,0), 0)</f>
        <v>0</v>
      </c>
      <c r="F60" s="19">
        <f>IFERROR(VLOOKUP(B60,#REF!,8,0), 0)</f>
        <v>0</v>
      </c>
      <c r="G60" s="19">
        <f>IFERROR(VLOOKUP(B60,Caza!D:K,8,0), 0)</f>
        <v>11</v>
      </c>
      <c r="H60" s="23">
        <f>SUM(C60:G60)</f>
        <v>22</v>
      </c>
    </row>
    <row r="61" spans="1:8" x14ac:dyDescent="0.25">
      <c r="A61" s="12">
        <v>60</v>
      </c>
      <c r="B61" s="9" t="s">
        <v>130</v>
      </c>
      <c r="C61" s="19">
        <f>IFERROR(VLOOKUP(B61,Caza!D:K,8,0), 0)</f>
        <v>10</v>
      </c>
      <c r="D61" s="19">
        <f>IFERROR(VLOOKUP(B61,#REF!,8,0), 0)</f>
        <v>0</v>
      </c>
      <c r="E61" s="19">
        <f>IFERROR(VLOOKUP(B61,#REF!,8,0), 0)</f>
        <v>0</v>
      </c>
      <c r="F61" s="19">
        <f>IFERROR(VLOOKUP(B61,#REF!,8,0), 0)</f>
        <v>0</v>
      </c>
      <c r="G61" s="19">
        <f>IFERROR(VLOOKUP(B61,Caza!D:K,8,0), 0)</f>
        <v>10</v>
      </c>
      <c r="H61" s="23">
        <f>SUM(C61:G61)</f>
        <v>20</v>
      </c>
    </row>
    <row r="62" spans="1:8" x14ac:dyDescent="0.25">
      <c r="A62" s="12">
        <v>61</v>
      </c>
      <c r="B62" s="9" t="s">
        <v>165</v>
      </c>
      <c r="C62" s="19">
        <f>IFERROR(VLOOKUP(B62,Caza!D:K,8,0), 0)</f>
        <v>10</v>
      </c>
      <c r="D62" s="19">
        <f>IFERROR(VLOOKUP(B62,#REF!,8,0), 0)</f>
        <v>0</v>
      </c>
      <c r="E62" s="19">
        <f>IFERROR(VLOOKUP(B62,#REF!,8,0), 0)</f>
        <v>0</v>
      </c>
      <c r="F62" s="19">
        <f>IFERROR(VLOOKUP(B62,#REF!,8,0), 0)</f>
        <v>0</v>
      </c>
      <c r="G62" s="19">
        <f>IFERROR(VLOOKUP(B62,Caza!D:K,8,0), 0)</f>
        <v>10</v>
      </c>
      <c r="H62" s="23">
        <f>SUM(C62:G62)</f>
        <v>20</v>
      </c>
    </row>
    <row r="63" spans="1:8" x14ac:dyDescent="0.25">
      <c r="A63" s="12">
        <v>62</v>
      </c>
      <c r="B63" s="9" t="s">
        <v>80</v>
      </c>
      <c r="C63" s="19">
        <f>IFERROR(VLOOKUP(B63,Caza!D:K,8,0), 0)</f>
        <v>9</v>
      </c>
      <c r="D63" s="19">
        <f>IFERROR(VLOOKUP(B63,#REF!,8,0), 0)</f>
        <v>0</v>
      </c>
      <c r="E63" s="19">
        <f>IFERROR(VLOOKUP(B63,#REF!,8,0), 0)</f>
        <v>0</v>
      </c>
      <c r="F63" s="19">
        <f>IFERROR(VLOOKUP(B63,#REF!,8,0), 0)</f>
        <v>0</v>
      </c>
      <c r="G63" s="19">
        <f>IFERROR(VLOOKUP(B63,Caza!D:K,8,0), 0)</f>
        <v>9</v>
      </c>
      <c r="H63" s="23">
        <f>SUM(C63:G63)</f>
        <v>18</v>
      </c>
    </row>
    <row r="64" spans="1:8" x14ac:dyDescent="0.25">
      <c r="A64" s="12">
        <v>63</v>
      </c>
      <c r="B64" s="9" t="s">
        <v>196</v>
      </c>
      <c r="C64" s="19">
        <f>IFERROR(VLOOKUP(B64,Caza!D:K,8,0), 0)</f>
        <v>9</v>
      </c>
      <c r="D64" s="19">
        <f>IFERROR(VLOOKUP(B64,#REF!,8,0), 0)</f>
        <v>0</v>
      </c>
      <c r="E64" s="19">
        <f>IFERROR(VLOOKUP(B64,#REF!,8,0), 0)</f>
        <v>0</v>
      </c>
      <c r="F64" s="19">
        <f>IFERROR(VLOOKUP(B64,#REF!,8,0), 0)</f>
        <v>0</v>
      </c>
      <c r="G64" s="19">
        <f>IFERROR(VLOOKUP(B64,Caza!D:K,8,0), 0)</f>
        <v>9</v>
      </c>
      <c r="H64" s="23">
        <f>SUM(C64:G64)</f>
        <v>18</v>
      </c>
    </row>
    <row r="65" spans="1:8" x14ac:dyDescent="0.25">
      <c r="A65" s="12">
        <v>64</v>
      </c>
      <c r="B65" s="9" t="s">
        <v>131</v>
      </c>
      <c r="C65" s="19">
        <f>IFERROR(VLOOKUP(B65,Caza!D:K,8,0), 0)</f>
        <v>8</v>
      </c>
      <c r="D65" s="19">
        <f>IFERROR(VLOOKUP(B65,#REF!,8,0), 0)</f>
        <v>0</v>
      </c>
      <c r="E65" s="19">
        <f>IFERROR(VLOOKUP(B65,#REF!,8,0), 0)</f>
        <v>0</v>
      </c>
      <c r="F65" s="19">
        <f>IFERROR(VLOOKUP(B65,#REF!,8,0), 0)</f>
        <v>0</v>
      </c>
      <c r="G65" s="19">
        <f>IFERROR(VLOOKUP(B65,Caza!D:K,8,0), 0)</f>
        <v>8</v>
      </c>
      <c r="H65" s="23">
        <f>SUM(C65:G65)</f>
        <v>16</v>
      </c>
    </row>
    <row r="66" spans="1:8" x14ac:dyDescent="0.25">
      <c r="A66" s="12">
        <v>65</v>
      </c>
      <c r="B66" s="9" t="s">
        <v>62</v>
      </c>
      <c r="C66" s="19">
        <f>IFERROR(VLOOKUP(B66,Caza!D:K,8,0), 0)</f>
        <v>8</v>
      </c>
      <c r="D66" s="19">
        <f>IFERROR(VLOOKUP(B66,#REF!,8,0), 0)</f>
        <v>0</v>
      </c>
      <c r="E66" s="19">
        <f>IFERROR(VLOOKUP(B66,#REF!,8,0), 0)</f>
        <v>0</v>
      </c>
      <c r="F66" s="19">
        <f>IFERROR(VLOOKUP(B66,#REF!,8,0), 0)</f>
        <v>0</v>
      </c>
      <c r="G66" s="19">
        <f>IFERROR(VLOOKUP(B66,Caza!D:K,8,0), 0)</f>
        <v>8</v>
      </c>
      <c r="H66" s="23">
        <f>SUM(C66:G66)</f>
        <v>16</v>
      </c>
    </row>
    <row r="67" spans="1:8" x14ac:dyDescent="0.25">
      <c r="A67" s="12">
        <v>66</v>
      </c>
      <c r="B67" s="9" t="s">
        <v>74</v>
      </c>
      <c r="C67" s="19">
        <f>IFERROR(VLOOKUP(B67,Caza!D:K,8,0), 0)</f>
        <v>7</v>
      </c>
      <c r="D67" s="19">
        <f>IFERROR(VLOOKUP(B67,#REF!,8,0), 0)</f>
        <v>0</v>
      </c>
      <c r="E67" s="19">
        <f>IFERROR(VLOOKUP(B67,#REF!,8,0), 0)</f>
        <v>0</v>
      </c>
      <c r="F67" s="19">
        <f>IFERROR(VLOOKUP(B67,#REF!,8,0), 0)</f>
        <v>0</v>
      </c>
      <c r="G67" s="19">
        <f>IFERROR(VLOOKUP(B67,Caza!D:K,8,0), 0)</f>
        <v>7</v>
      </c>
      <c r="H67" s="23">
        <f>SUM(C67:G67)</f>
        <v>14</v>
      </c>
    </row>
    <row r="68" spans="1:8" x14ac:dyDescent="0.25">
      <c r="A68" s="12">
        <v>67</v>
      </c>
      <c r="B68" s="9" t="s">
        <v>146</v>
      </c>
      <c r="C68" s="19">
        <f>IFERROR(VLOOKUP(B68,Caza!D:K,8,0), 0)</f>
        <v>6</v>
      </c>
      <c r="D68" s="19">
        <f>IFERROR(VLOOKUP(B68,#REF!,8,0), 0)</f>
        <v>0</v>
      </c>
      <c r="E68" s="19">
        <f>IFERROR(VLOOKUP(B68,#REF!,8,0), 0)</f>
        <v>0</v>
      </c>
      <c r="F68" s="19">
        <f>IFERROR(VLOOKUP(B68,#REF!,8,0), 0)</f>
        <v>0</v>
      </c>
      <c r="G68" s="19">
        <f>IFERROR(VLOOKUP(B68,Caza!D:K,8,0), 0)</f>
        <v>6</v>
      </c>
      <c r="H68" s="23">
        <f>SUM(C68:G68)</f>
        <v>12</v>
      </c>
    </row>
    <row r="69" spans="1:8" x14ac:dyDescent="0.25">
      <c r="A69" s="12">
        <v>68</v>
      </c>
      <c r="B69" s="9" t="s">
        <v>78</v>
      </c>
      <c r="C69" s="19">
        <f>IFERROR(VLOOKUP(B69,Caza!D:K,8,0), 0)</f>
        <v>6</v>
      </c>
      <c r="D69" s="19">
        <f>IFERROR(VLOOKUP(B69,#REF!,8,0), 0)</f>
        <v>0</v>
      </c>
      <c r="E69" s="19">
        <f>IFERROR(VLOOKUP(B69,#REF!,8,0), 0)</f>
        <v>0</v>
      </c>
      <c r="F69" s="19">
        <f>IFERROR(VLOOKUP(B69,#REF!,8,0), 0)</f>
        <v>0</v>
      </c>
      <c r="G69" s="19">
        <f>IFERROR(VLOOKUP(B69,Caza!D:K,8,0), 0)</f>
        <v>6</v>
      </c>
      <c r="H69" s="23">
        <f>SUM(C69:G69)</f>
        <v>12</v>
      </c>
    </row>
    <row r="70" spans="1:8" x14ac:dyDescent="0.25">
      <c r="A70" s="12">
        <v>69</v>
      </c>
      <c r="B70" s="9" t="s">
        <v>17</v>
      </c>
      <c r="C70" s="19">
        <f>IFERROR(VLOOKUP(B70,Caza!D:K,8,0), 0)</f>
        <v>6</v>
      </c>
      <c r="D70" s="19">
        <f>IFERROR(VLOOKUP(B70,#REF!,8,0), 0)</f>
        <v>0</v>
      </c>
      <c r="E70" s="19">
        <f>IFERROR(VLOOKUP(B70,#REF!,8,0), 0)</f>
        <v>0</v>
      </c>
      <c r="F70" s="19">
        <f>IFERROR(VLOOKUP(B70,#REF!,8,0), 0)</f>
        <v>0</v>
      </c>
      <c r="G70" s="19">
        <f>IFERROR(VLOOKUP(B70,Caza!D:K,8,0), 0)</f>
        <v>6</v>
      </c>
      <c r="H70" s="23">
        <f>SUM(C70:G70)</f>
        <v>12</v>
      </c>
    </row>
    <row r="71" spans="1:8" x14ac:dyDescent="0.25">
      <c r="A71" s="12">
        <v>70</v>
      </c>
      <c r="B71" s="9" t="s">
        <v>32</v>
      </c>
      <c r="C71" s="19">
        <f>IFERROR(VLOOKUP(B71,Caza!D:K,8,0), 0)</f>
        <v>5</v>
      </c>
      <c r="D71" s="19">
        <f>IFERROR(VLOOKUP(B71,#REF!,8,0), 0)</f>
        <v>0</v>
      </c>
      <c r="E71" s="19">
        <f>IFERROR(VLOOKUP(B71,#REF!,8,0), 0)</f>
        <v>0</v>
      </c>
      <c r="F71" s="19">
        <f>IFERROR(VLOOKUP(B71,#REF!,8,0), 0)</f>
        <v>0</v>
      </c>
      <c r="G71" s="19">
        <f>IFERROR(VLOOKUP(B71,Caza!D:K,8,0), 0)</f>
        <v>5</v>
      </c>
      <c r="H71" s="23">
        <f>SUM(C71:G71)</f>
        <v>10</v>
      </c>
    </row>
    <row r="72" spans="1:8" x14ac:dyDescent="0.25">
      <c r="A72" s="12">
        <v>71</v>
      </c>
      <c r="B72" s="9" t="s">
        <v>166</v>
      </c>
      <c r="C72" s="19">
        <f>IFERROR(VLOOKUP(B72,Caza!D:K,8,0), 0)</f>
        <v>5</v>
      </c>
      <c r="D72" s="19">
        <f>IFERROR(VLOOKUP(B72,#REF!,8,0), 0)</f>
        <v>0</v>
      </c>
      <c r="E72" s="19">
        <f>IFERROR(VLOOKUP(B72,#REF!,8,0), 0)</f>
        <v>0</v>
      </c>
      <c r="F72" s="19">
        <f>IFERROR(VLOOKUP(B72,#REF!,8,0), 0)</f>
        <v>0</v>
      </c>
      <c r="G72" s="19">
        <f>IFERROR(VLOOKUP(B72,Caza!D:K,8,0), 0)</f>
        <v>5</v>
      </c>
      <c r="H72" s="23">
        <f>SUM(C72:G72)</f>
        <v>10</v>
      </c>
    </row>
    <row r="73" spans="1:8" x14ac:dyDescent="0.25">
      <c r="A73" s="12">
        <v>72</v>
      </c>
      <c r="B73" s="9" t="s">
        <v>40</v>
      </c>
      <c r="C73" s="19">
        <f>IFERROR(VLOOKUP(B73,Caza!D:K,8,0), 0)</f>
        <v>5</v>
      </c>
      <c r="D73" s="19">
        <f>IFERROR(VLOOKUP(B73,#REF!,8,0), 0)</f>
        <v>0</v>
      </c>
      <c r="E73" s="19">
        <f>IFERROR(VLOOKUP(B73,#REF!,8,0), 0)</f>
        <v>0</v>
      </c>
      <c r="F73" s="19">
        <f>IFERROR(VLOOKUP(B73,#REF!,8,0), 0)</f>
        <v>0</v>
      </c>
      <c r="G73" s="19">
        <f>IFERROR(VLOOKUP(B73,Caza!D:K,8,0), 0)</f>
        <v>5</v>
      </c>
      <c r="H73" s="23">
        <f>SUM(C73:G73)</f>
        <v>10</v>
      </c>
    </row>
    <row r="74" spans="1:8" x14ac:dyDescent="0.25">
      <c r="A74" s="12">
        <v>73</v>
      </c>
      <c r="B74" s="9" t="s">
        <v>26</v>
      </c>
      <c r="C74" s="19">
        <f>IFERROR(VLOOKUP(B74,Caza!D:K,8,0), 0)</f>
        <v>3</v>
      </c>
      <c r="D74" s="19">
        <f>IFERROR(VLOOKUP(B74,#REF!,8,0), 0)</f>
        <v>0</v>
      </c>
      <c r="E74" s="19">
        <f>IFERROR(VLOOKUP(B74,#REF!,8,0), 0)</f>
        <v>0</v>
      </c>
      <c r="F74" s="19">
        <f>IFERROR(VLOOKUP(B74,#REF!,8,0), 0)</f>
        <v>0</v>
      </c>
      <c r="G74" s="19">
        <f>IFERROR(VLOOKUP(B74,Caza!D:K,8,0), 0)</f>
        <v>3</v>
      </c>
      <c r="H74" s="23">
        <f>SUM(C74:G74)</f>
        <v>6</v>
      </c>
    </row>
    <row r="75" spans="1:8" x14ac:dyDescent="0.25">
      <c r="A75" s="12">
        <v>74</v>
      </c>
      <c r="B75" s="9" t="s">
        <v>137</v>
      </c>
      <c r="C75" s="19">
        <f>IFERROR(VLOOKUP(B75,Caza!D:K,8,0), 0)</f>
        <v>3</v>
      </c>
      <c r="D75" s="19">
        <f>IFERROR(VLOOKUP(B75,#REF!,8,0), 0)</f>
        <v>0</v>
      </c>
      <c r="E75" s="19">
        <f>IFERROR(VLOOKUP(B75,#REF!,8,0), 0)</f>
        <v>0</v>
      </c>
      <c r="F75" s="19">
        <f>IFERROR(VLOOKUP(B75,#REF!,8,0), 0)</f>
        <v>0</v>
      </c>
      <c r="G75" s="19">
        <f>IFERROR(VLOOKUP(B75,Caza!D:K,8,0), 0)</f>
        <v>3</v>
      </c>
      <c r="H75" s="23">
        <f>SUM(C75:G75)</f>
        <v>6</v>
      </c>
    </row>
    <row r="76" spans="1:8" x14ac:dyDescent="0.25">
      <c r="A76" s="12">
        <v>75</v>
      </c>
      <c r="B76" s="9" t="s">
        <v>142</v>
      </c>
      <c r="C76" s="19">
        <f>IFERROR(VLOOKUP(B76,Caza!D:K,8,0), 0)</f>
        <v>3</v>
      </c>
      <c r="D76" s="19">
        <f>IFERROR(VLOOKUP(B76,#REF!,8,0), 0)</f>
        <v>0</v>
      </c>
      <c r="E76" s="19">
        <f>IFERROR(VLOOKUP(B76,#REF!,8,0), 0)</f>
        <v>0</v>
      </c>
      <c r="F76" s="19">
        <f>IFERROR(VLOOKUP(B76,#REF!,8,0), 0)</f>
        <v>0</v>
      </c>
      <c r="G76" s="19">
        <f>IFERROR(VLOOKUP(B76,Caza!D:K,8,0), 0)</f>
        <v>3</v>
      </c>
      <c r="H76" s="23">
        <f>SUM(C76:G76)</f>
        <v>6</v>
      </c>
    </row>
    <row r="77" spans="1:8" x14ac:dyDescent="0.25">
      <c r="A77" s="12">
        <v>76</v>
      </c>
      <c r="B77" s="9" t="s">
        <v>164</v>
      </c>
      <c r="C77" s="19">
        <f>IFERROR(VLOOKUP(B77,Caza!D:K,8,0), 0)</f>
        <v>2</v>
      </c>
      <c r="D77" s="19">
        <f>IFERROR(VLOOKUP(B77,#REF!,8,0), 0)</f>
        <v>0</v>
      </c>
      <c r="E77" s="19">
        <f>IFERROR(VLOOKUP(B77,#REF!,8,0), 0)</f>
        <v>0</v>
      </c>
      <c r="F77" s="19">
        <f>IFERROR(VLOOKUP(B77,#REF!,8,0), 0)</f>
        <v>0</v>
      </c>
      <c r="G77" s="19">
        <f>IFERROR(VLOOKUP(B77,Caza!D:K,8,0), 0)</f>
        <v>2</v>
      </c>
      <c r="H77" s="23">
        <f>SUM(C77:G77)</f>
        <v>4</v>
      </c>
    </row>
    <row r="78" spans="1:8" x14ac:dyDescent="0.25">
      <c r="A78" s="12">
        <v>77</v>
      </c>
      <c r="B78" s="9" t="s">
        <v>180</v>
      </c>
      <c r="C78" s="19">
        <f>IFERROR(VLOOKUP(B78,Caza!D:K,8,0), 0)</f>
        <v>0</v>
      </c>
      <c r="D78" s="19">
        <f>IFERROR(VLOOKUP(B78,#REF!,8,0), 0)</f>
        <v>0</v>
      </c>
      <c r="E78" s="19">
        <f>IFERROR(VLOOKUP(B78,#REF!,8,0), 0)</f>
        <v>0</v>
      </c>
      <c r="F78" s="19">
        <f>IFERROR(VLOOKUP(B78,#REF!,8,0), 0)</f>
        <v>0</v>
      </c>
      <c r="G78" s="19">
        <f>IFERROR(VLOOKUP(B78,Caza!D:K,8,0), 0)</f>
        <v>0</v>
      </c>
      <c r="H78" s="23">
        <f>SUM(C78:G78)</f>
        <v>0</v>
      </c>
    </row>
    <row r="79" spans="1:8" x14ac:dyDescent="0.25">
      <c r="A79" s="12">
        <v>78</v>
      </c>
      <c r="B79" s="9" t="s">
        <v>191</v>
      </c>
      <c r="C79" s="19">
        <f>IFERROR(VLOOKUP(B79,Caza!D:K,8,0), 0)</f>
        <v>0</v>
      </c>
      <c r="D79" s="19">
        <f>IFERROR(VLOOKUP(B79,#REF!,8,0), 0)</f>
        <v>0</v>
      </c>
      <c r="E79" s="19">
        <f>IFERROR(VLOOKUP(B79,#REF!,8,0), 0)</f>
        <v>0</v>
      </c>
      <c r="F79" s="19">
        <f>IFERROR(VLOOKUP(B79,#REF!,8,0), 0)</f>
        <v>0</v>
      </c>
      <c r="G79" s="19">
        <f>IFERROR(VLOOKUP(B79,Caza!D:K,8,0), 0)</f>
        <v>0</v>
      </c>
      <c r="H79" s="23">
        <f>SUM(C79:G79)</f>
        <v>0</v>
      </c>
    </row>
    <row r="80" spans="1:8" x14ac:dyDescent="0.25">
      <c r="A80" s="12">
        <v>79</v>
      </c>
      <c r="B80" s="9" t="s">
        <v>185</v>
      </c>
      <c r="C80" s="19">
        <f>IFERROR(VLOOKUP(B80,Caza!D:K,8,0), 0)</f>
        <v>0</v>
      </c>
      <c r="D80" s="19">
        <f>IFERROR(VLOOKUP(B80,#REF!,8,0), 0)</f>
        <v>0</v>
      </c>
      <c r="E80" s="19">
        <f>IFERROR(VLOOKUP(B80,#REF!,8,0), 0)</f>
        <v>0</v>
      </c>
      <c r="F80" s="19">
        <f>IFERROR(VLOOKUP(B80,#REF!,8,0), 0)</f>
        <v>0</v>
      </c>
      <c r="G80" s="19">
        <f>IFERROR(VLOOKUP(B80,Caza!D:K,8,0), 0)</f>
        <v>0</v>
      </c>
      <c r="H80" s="23">
        <f>SUM(C80:G80)</f>
        <v>0</v>
      </c>
    </row>
    <row r="81" spans="1:8" x14ac:dyDescent="0.25">
      <c r="A81" s="12">
        <v>80</v>
      </c>
      <c r="B81" s="9" t="s">
        <v>193</v>
      </c>
      <c r="C81" s="19">
        <f>IFERROR(VLOOKUP(B81,Caza!D:K,8,0), 0)</f>
        <v>0</v>
      </c>
      <c r="D81" s="19">
        <f>IFERROR(VLOOKUP(B81,#REF!,8,0), 0)</f>
        <v>0</v>
      </c>
      <c r="E81" s="19">
        <f>IFERROR(VLOOKUP(B81,#REF!,8,0), 0)</f>
        <v>0</v>
      </c>
      <c r="F81" s="19">
        <f>IFERROR(VLOOKUP(B81,#REF!,8,0), 0)</f>
        <v>0</v>
      </c>
      <c r="G81" s="19">
        <f>IFERROR(VLOOKUP(B81,Caza!D:K,8,0), 0)</f>
        <v>0</v>
      </c>
      <c r="H81" s="23">
        <f>SUM(C81:G81)</f>
        <v>0</v>
      </c>
    </row>
    <row r="82" spans="1:8" x14ac:dyDescent="0.25">
      <c r="A82" s="12">
        <v>81</v>
      </c>
      <c r="B82" s="9" t="s">
        <v>141</v>
      </c>
      <c r="C82" s="19">
        <f>IFERROR(VLOOKUP(B82,Caza!D:K,8,0), 0)</f>
        <v>0</v>
      </c>
      <c r="D82" s="19">
        <f>IFERROR(VLOOKUP(B82,#REF!,8,0), 0)</f>
        <v>0</v>
      </c>
      <c r="E82" s="19">
        <f>IFERROR(VLOOKUP(B82,#REF!,8,0), 0)</f>
        <v>0</v>
      </c>
      <c r="F82" s="19">
        <f>IFERROR(VLOOKUP(B82,#REF!,8,0), 0)</f>
        <v>0</v>
      </c>
      <c r="G82" s="19">
        <f>IFERROR(VLOOKUP(B82,Caza!D:K,8,0), 0)</f>
        <v>0</v>
      </c>
      <c r="H82" s="23">
        <f>SUM(C82:G82)</f>
        <v>0</v>
      </c>
    </row>
    <row r="83" spans="1:8" x14ac:dyDescent="0.25">
      <c r="A83" s="12">
        <v>82</v>
      </c>
      <c r="B83" s="9"/>
      <c r="C83" s="19"/>
      <c r="D83" s="19"/>
      <c r="E83" s="19"/>
      <c r="F83" s="19"/>
      <c r="G83" s="19"/>
      <c r="H83" s="23"/>
    </row>
    <row r="84" spans="1:8" x14ac:dyDescent="0.25">
      <c r="A84" s="12">
        <v>83</v>
      </c>
      <c r="B84" s="9"/>
      <c r="C84" s="19"/>
      <c r="D84" s="19"/>
      <c r="E84" s="19"/>
      <c r="F84" s="19"/>
      <c r="G84" s="19"/>
      <c r="H84" s="23"/>
    </row>
    <row r="85" spans="1:8" x14ac:dyDescent="0.25">
      <c r="A85" s="12">
        <v>84</v>
      </c>
      <c r="B85" s="9"/>
      <c r="C85" s="19"/>
      <c r="D85" s="19"/>
      <c r="E85" s="19"/>
      <c r="F85" s="19"/>
      <c r="G85" s="19"/>
      <c r="H85" s="23"/>
    </row>
    <row r="86" spans="1:8" x14ac:dyDescent="0.25">
      <c r="A86" s="12">
        <v>85</v>
      </c>
      <c r="B86" s="9"/>
      <c r="C86" s="19"/>
      <c r="D86" s="19"/>
      <c r="E86" s="19"/>
      <c r="F86" s="19"/>
      <c r="G86" s="19"/>
      <c r="H86" s="23"/>
    </row>
    <row r="87" spans="1:8" x14ac:dyDescent="0.25">
      <c r="A87" s="12">
        <v>86</v>
      </c>
      <c r="B87" s="9"/>
      <c r="C87" s="19"/>
      <c r="D87" s="19"/>
      <c r="E87" s="19"/>
      <c r="F87" s="19"/>
      <c r="G87" s="19"/>
      <c r="H87" s="23"/>
    </row>
    <row r="88" spans="1:8" x14ac:dyDescent="0.25">
      <c r="A88" s="12">
        <v>87</v>
      </c>
      <c r="B88" s="9"/>
      <c r="C88" s="19"/>
      <c r="D88" s="19"/>
      <c r="E88" s="19"/>
      <c r="F88" s="19"/>
      <c r="G88" s="19"/>
      <c r="H88" s="23"/>
    </row>
    <row r="89" spans="1:8" x14ac:dyDescent="0.25">
      <c r="A89" s="12">
        <v>88</v>
      </c>
      <c r="B89" s="9"/>
      <c r="C89" s="19"/>
      <c r="D89" s="19"/>
      <c r="E89" s="19"/>
      <c r="F89" s="19"/>
      <c r="G89" s="19"/>
      <c r="H89" s="23"/>
    </row>
    <row r="90" spans="1:8" x14ac:dyDescent="0.25">
      <c r="A90" s="12">
        <v>89</v>
      </c>
      <c r="B90" s="9"/>
      <c r="C90" s="19"/>
      <c r="D90" s="19"/>
      <c r="E90" s="19"/>
      <c r="F90" s="19"/>
      <c r="G90" s="19"/>
      <c r="H90" s="23"/>
    </row>
    <row r="91" spans="1:8" x14ac:dyDescent="0.25">
      <c r="A91" s="12">
        <v>90</v>
      </c>
      <c r="B91" s="9"/>
      <c r="C91" s="19"/>
      <c r="D91" s="19"/>
      <c r="E91" s="19"/>
      <c r="F91" s="19"/>
      <c r="G91" s="19"/>
      <c r="H91" s="23"/>
    </row>
    <row r="92" spans="1:8" x14ac:dyDescent="0.25">
      <c r="A92" s="12">
        <v>91</v>
      </c>
      <c r="B92" s="9"/>
      <c r="C92" s="19"/>
      <c r="D92" s="19"/>
      <c r="E92" s="19"/>
      <c r="F92" s="19"/>
      <c r="G92" s="19"/>
      <c r="H92" s="23"/>
    </row>
    <row r="93" spans="1:8" x14ac:dyDescent="0.25">
      <c r="A93" s="12">
        <v>92</v>
      </c>
      <c r="B93" s="9"/>
      <c r="C93" s="19"/>
      <c r="D93" s="19"/>
      <c r="E93" s="19"/>
      <c r="F93" s="19"/>
      <c r="G93" s="19"/>
      <c r="H93" s="23"/>
    </row>
    <row r="94" spans="1:8" x14ac:dyDescent="0.25">
      <c r="A94" s="12">
        <v>93</v>
      </c>
      <c r="B94" s="9"/>
      <c r="C94" s="19"/>
      <c r="D94" s="19"/>
      <c r="E94" s="19"/>
      <c r="F94" s="19"/>
      <c r="G94" s="19"/>
      <c r="H94" s="23"/>
    </row>
    <row r="95" spans="1:8" x14ac:dyDescent="0.25">
      <c r="A95" s="12">
        <v>94</v>
      </c>
      <c r="B95" s="9"/>
      <c r="C95" s="19"/>
      <c r="D95" s="19"/>
      <c r="E95" s="19"/>
      <c r="F95" s="19"/>
      <c r="G95" s="19"/>
      <c r="H95" s="23"/>
    </row>
    <row r="96" spans="1:8" x14ac:dyDescent="0.25">
      <c r="A96" s="12">
        <v>95</v>
      </c>
      <c r="B96" s="9"/>
      <c r="C96" s="19"/>
      <c r="D96" s="19"/>
      <c r="E96" s="19"/>
      <c r="F96" s="19"/>
      <c r="G96" s="19"/>
      <c r="H96" s="23"/>
    </row>
    <row r="97" spans="1:8" x14ac:dyDescent="0.25">
      <c r="A97" s="12">
        <v>96</v>
      </c>
      <c r="B97" s="9"/>
      <c r="C97" s="19"/>
      <c r="D97" s="19"/>
      <c r="E97" s="19"/>
      <c r="F97" s="19"/>
      <c r="G97" s="19"/>
      <c r="H97" s="23"/>
    </row>
    <row r="98" spans="1:8" x14ac:dyDescent="0.25">
      <c r="A98" s="12">
        <v>97</v>
      </c>
      <c r="B98" s="9"/>
      <c r="C98" s="19"/>
      <c r="D98" s="19"/>
      <c r="E98" s="19"/>
      <c r="F98" s="19"/>
      <c r="G98" s="19"/>
      <c r="H98" s="23"/>
    </row>
    <row r="99" spans="1:8" x14ac:dyDescent="0.25">
      <c r="A99" s="12">
        <v>98</v>
      </c>
      <c r="B99" s="9"/>
      <c r="C99" s="19"/>
      <c r="D99" s="19"/>
      <c r="E99" s="19"/>
      <c r="F99" s="19"/>
      <c r="G99" s="19"/>
      <c r="H99" s="23"/>
    </row>
    <row r="100" spans="1:8" x14ac:dyDescent="0.25">
      <c r="A100" s="12">
        <v>99</v>
      </c>
      <c r="B100" s="9"/>
      <c r="C100" s="19"/>
      <c r="D100" s="19"/>
      <c r="E100" s="19"/>
      <c r="F100" s="19"/>
      <c r="G100" s="19"/>
      <c r="H100" s="23"/>
    </row>
    <row r="101" spans="1:8" x14ac:dyDescent="0.25">
      <c r="A101" s="12">
        <v>100</v>
      </c>
      <c r="B101" s="9"/>
      <c r="C101" s="19"/>
      <c r="D101" s="19"/>
      <c r="E101" s="19"/>
      <c r="F101" s="19"/>
      <c r="G101" s="19"/>
      <c r="H101" s="23"/>
    </row>
    <row r="102" spans="1:8" x14ac:dyDescent="0.25">
      <c r="A102" s="12">
        <v>101</v>
      </c>
      <c r="B102" s="9"/>
      <c r="C102" s="19"/>
      <c r="D102" s="19"/>
      <c r="E102" s="19"/>
      <c r="F102" s="19"/>
      <c r="G102" s="19"/>
      <c r="H102" s="23"/>
    </row>
    <row r="103" spans="1:8" x14ac:dyDescent="0.25">
      <c r="A103" s="12">
        <v>102</v>
      </c>
      <c r="B103" s="9"/>
      <c r="C103" s="19"/>
      <c r="D103" s="19"/>
      <c r="E103" s="19"/>
      <c r="F103" s="19"/>
      <c r="G103" s="19"/>
      <c r="H103" s="23"/>
    </row>
    <row r="104" spans="1:8" x14ac:dyDescent="0.25">
      <c r="A104" s="12">
        <v>103</v>
      </c>
      <c r="B104" s="9"/>
      <c r="C104" s="19"/>
      <c r="D104" s="19"/>
      <c r="E104" s="19"/>
      <c r="F104" s="19"/>
      <c r="G104" s="19"/>
      <c r="H104" s="23"/>
    </row>
    <row r="105" spans="1:8" x14ac:dyDescent="0.25">
      <c r="A105" s="12">
        <v>104</v>
      </c>
      <c r="B105" s="9"/>
      <c r="C105" s="19"/>
      <c r="D105" s="19"/>
      <c r="E105" s="19"/>
      <c r="F105" s="19"/>
      <c r="G105" s="19"/>
      <c r="H105" s="23"/>
    </row>
    <row r="106" spans="1:8" x14ac:dyDescent="0.25">
      <c r="A106" s="12">
        <v>105</v>
      </c>
      <c r="B106" s="9"/>
      <c r="C106" s="19"/>
      <c r="D106" s="19"/>
      <c r="E106" s="19"/>
      <c r="F106" s="19"/>
      <c r="G106" s="19"/>
      <c r="H106" s="23"/>
    </row>
    <row r="107" spans="1:8" x14ac:dyDescent="0.25">
      <c r="A107" s="12">
        <v>106</v>
      </c>
      <c r="B107" s="9"/>
      <c r="C107" s="19"/>
      <c r="D107" s="19"/>
      <c r="E107" s="19"/>
      <c r="F107" s="19"/>
      <c r="G107" s="19"/>
      <c r="H107" s="23"/>
    </row>
    <row r="108" spans="1:8" x14ac:dyDescent="0.25">
      <c r="A108" s="12">
        <v>107</v>
      </c>
      <c r="B108" s="9"/>
      <c r="C108" s="19"/>
      <c r="D108" s="19"/>
      <c r="E108" s="19"/>
      <c r="F108" s="19"/>
      <c r="G108" s="19"/>
      <c r="H108" s="23"/>
    </row>
  </sheetData>
  <autoFilter ref="B1:H100" xr:uid="{7C785A9D-A059-4BB3-964A-E1078E880C04}">
    <sortState xmlns:xlrd2="http://schemas.microsoft.com/office/spreadsheetml/2017/richdata2" ref="B2:H108">
      <sortCondition descending="1" ref="H1:H10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E3F6-BAE0-4823-BE16-881DFA02FB08}">
  <dimension ref="A1:A103"/>
  <sheetViews>
    <sheetView topLeftCell="A79" workbookViewId="0">
      <selection activeCell="A103" sqref="A103"/>
    </sheetView>
  </sheetViews>
  <sheetFormatPr baseColWidth="10" defaultRowHeight="15" x14ac:dyDescent="0.25"/>
  <cols>
    <col min="1" max="1" width="20.7109375" bestFit="1" customWidth="1"/>
    <col min="2" max="2" width="12.7109375" bestFit="1" customWidth="1"/>
  </cols>
  <sheetData>
    <row r="1" spans="1:1" x14ac:dyDescent="0.25">
      <c r="A1" s="10" t="s">
        <v>7</v>
      </c>
    </row>
    <row r="2" spans="1:1" x14ac:dyDescent="0.25">
      <c r="A2" s="9" t="s">
        <v>12</v>
      </c>
    </row>
    <row r="3" spans="1:1" x14ac:dyDescent="0.25">
      <c r="A3" s="9" t="s">
        <v>24</v>
      </c>
    </row>
    <row r="4" spans="1:1" x14ac:dyDescent="0.25">
      <c r="A4" s="9" t="s">
        <v>57</v>
      </c>
    </row>
    <row r="5" spans="1:1" x14ac:dyDescent="0.25">
      <c r="A5" s="9" t="s">
        <v>25</v>
      </c>
    </row>
    <row r="6" spans="1:1" x14ac:dyDescent="0.25">
      <c r="A6" s="9" t="s">
        <v>64</v>
      </c>
    </row>
    <row r="7" spans="1:1" x14ac:dyDescent="0.25">
      <c r="A7" s="9" t="s">
        <v>26</v>
      </c>
    </row>
    <row r="8" spans="1:1" x14ac:dyDescent="0.25">
      <c r="A8" s="9" t="s">
        <v>61</v>
      </c>
    </row>
    <row r="9" spans="1:1" x14ac:dyDescent="0.25">
      <c r="A9" s="9" t="s">
        <v>27</v>
      </c>
    </row>
    <row r="10" spans="1:1" x14ac:dyDescent="0.25">
      <c r="A10" s="9" t="s">
        <v>14</v>
      </c>
    </row>
    <row r="11" spans="1:1" x14ac:dyDescent="0.25">
      <c r="A11" s="9" t="s">
        <v>28</v>
      </c>
    </row>
    <row r="12" spans="1:1" x14ac:dyDescent="0.25">
      <c r="A12" s="9" t="s">
        <v>15</v>
      </c>
    </row>
    <row r="13" spans="1:1" x14ac:dyDescent="0.25">
      <c r="A13" s="9" t="s">
        <v>29</v>
      </c>
    </row>
    <row r="14" spans="1:1" x14ac:dyDescent="0.25">
      <c r="A14" s="9" t="s">
        <v>10</v>
      </c>
    </row>
    <row r="15" spans="1:1" x14ac:dyDescent="0.25">
      <c r="A15" s="9" t="s">
        <v>78</v>
      </c>
    </row>
    <row r="16" spans="1:1" x14ac:dyDescent="0.25">
      <c r="A16" s="9" t="s">
        <v>79</v>
      </c>
    </row>
    <row r="17" spans="1:1" x14ac:dyDescent="0.25">
      <c r="A17" s="9" t="s">
        <v>30</v>
      </c>
    </row>
    <row r="18" spans="1:1" x14ac:dyDescent="0.25">
      <c r="A18" s="9" t="s">
        <v>16</v>
      </c>
    </row>
    <row r="19" spans="1:1" x14ac:dyDescent="0.25">
      <c r="A19" s="9" t="s">
        <v>31</v>
      </c>
    </row>
    <row r="20" spans="1:1" x14ac:dyDescent="0.25">
      <c r="A20" s="9" t="s">
        <v>65</v>
      </c>
    </row>
    <row r="21" spans="1:1" x14ac:dyDescent="0.25">
      <c r="A21" s="9" t="s">
        <v>17</v>
      </c>
    </row>
    <row r="22" spans="1:1" x14ac:dyDescent="0.25">
      <c r="A22" s="15" t="s">
        <v>58</v>
      </c>
    </row>
    <row r="23" spans="1:1" x14ac:dyDescent="0.25">
      <c r="A23" s="15" t="s">
        <v>66</v>
      </c>
    </row>
    <row r="24" spans="1:1" x14ac:dyDescent="0.25">
      <c r="A24" s="14" t="s">
        <v>32</v>
      </c>
    </row>
    <row r="25" spans="1:1" x14ac:dyDescent="0.25">
      <c r="A25" s="14" t="s">
        <v>18</v>
      </c>
    </row>
    <row r="26" spans="1:1" x14ac:dyDescent="0.25">
      <c r="A26" s="15" t="s">
        <v>9</v>
      </c>
    </row>
    <row r="27" spans="1:1" x14ac:dyDescent="0.25">
      <c r="A27" s="14" t="s">
        <v>43</v>
      </c>
    </row>
    <row r="28" spans="1:1" x14ac:dyDescent="0.25">
      <c r="A28" s="15" t="s">
        <v>19</v>
      </c>
    </row>
    <row r="29" spans="1:1" x14ac:dyDescent="0.25">
      <c r="A29" s="14" t="s">
        <v>19</v>
      </c>
    </row>
    <row r="30" spans="1:1" x14ac:dyDescent="0.25">
      <c r="A30" s="15" t="s">
        <v>20</v>
      </c>
    </row>
    <row r="31" spans="1:1" x14ac:dyDescent="0.25">
      <c r="A31" s="15" t="s">
        <v>56</v>
      </c>
    </row>
    <row r="32" spans="1:1" x14ac:dyDescent="0.25">
      <c r="A32" s="15" t="s">
        <v>21</v>
      </c>
    </row>
    <row r="33" spans="1:1" x14ac:dyDescent="0.25">
      <c r="A33" s="15" t="s">
        <v>59</v>
      </c>
    </row>
    <row r="34" spans="1:1" x14ac:dyDescent="0.25">
      <c r="A34" s="15" t="s">
        <v>77</v>
      </c>
    </row>
    <row r="35" spans="1:1" x14ac:dyDescent="0.25">
      <c r="A35" s="15" t="s">
        <v>33</v>
      </c>
    </row>
    <row r="36" spans="1:1" x14ac:dyDescent="0.25">
      <c r="A36" s="15" t="s">
        <v>34</v>
      </c>
    </row>
    <row r="37" spans="1:1" x14ac:dyDescent="0.25">
      <c r="A37" s="15" t="s">
        <v>35</v>
      </c>
    </row>
    <row r="38" spans="1:1" x14ac:dyDescent="0.25">
      <c r="A38" s="15" t="s">
        <v>22</v>
      </c>
    </row>
    <row r="39" spans="1:1" x14ac:dyDescent="0.25">
      <c r="A39" s="15" t="s">
        <v>36</v>
      </c>
    </row>
    <row r="40" spans="1:1" x14ac:dyDescent="0.25">
      <c r="A40" s="15" t="s">
        <v>60</v>
      </c>
    </row>
    <row r="41" spans="1:1" x14ac:dyDescent="0.25">
      <c r="A41" s="15" t="s">
        <v>46</v>
      </c>
    </row>
    <row r="42" spans="1:1" x14ac:dyDescent="0.25">
      <c r="A42" s="15" t="s">
        <v>37</v>
      </c>
    </row>
    <row r="43" spans="1:1" x14ac:dyDescent="0.25">
      <c r="A43" s="15" t="s">
        <v>72</v>
      </c>
    </row>
    <row r="44" spans="1:1" x14ac:dyDescent="0.25">
      <c r="A44" s="15" t="s">
        <v>38</v>
      </c>
    </row>
    <row r="45" spans="1:1" x14ac:dyDescent="0.25">
      <c r="A45" s="15" t="s">
        <v>39</v>
      </c>
    </row>
    <row r="46" spans="1:1" x14ac:dyDescent="0.25">
      <c r="A46" s="15" t="s">
        <v>11</v>
      </c>
    </row>
    <row r="47" spans="1:1" x14ac:dyDescent="0.25">
      <c r="A47" s="15" t="s">
        <v>73</v>
      </c>
    </row>
    <row r="48" spans="1:1" x14ac:dyDescent="0.25">
      <c r="A48" s="15" t="s">
        <v>68</v>
      </c>
    </row>
    <row r="49" spans="1:1" x14ac:dyDescent="0.25">
      <c r="A49" s="15" t="s">
        <v>69</v>
      </c>
    </row>
    <row r="50" spans="1:1" x14ac:dyDescent="0.25">
      <c r="A50" s="15" t="s">
        <v>40</v>
      </c>
    </row>
    <row r="51" spans="1:1" x14ac:dyDescent="0.25">
      <c r="A51" s="15" t="s">
        <v>44</v>
      </c>
    </row>
    <row r="52" spans="1:1" x14ac:dyDescent="0.25">
      <c r="A52" s="15" t="s">
        <v>23</v>
      </c>
    </row>
    <row r="53" spans="1:1" x14ac:dyDescent="0.25">
      <c r="A53" s="15" t="s">
        <v>41</v>
      </c>
    </row>
    <row r="54" spans="1:1" x14ac:dyDescent="0.25">
      <c r="A54" s="14" t="s">
        <v>45</v>
      </c>
    </row>
    <row r="55" spans="1:1" x14ac:dyDescent="0.25">
      <c r="A55" s="15" t="s">
        <v>70</v>
      </c>
    </row>
    <row r="56" spans="1:1" x14ac:dyDescent="0.25">
      <c r="A56" s="15" t="s">
        <v>42</v>
      </c>
    </row>
    <row r="57" spans="1:1" x14ac:dyDescent="0.25">
      <c r="A57" s="14" t="s">
        <v>81</v>
      </c>
    </row>
    <row r="58" spans="1:1" x14ac:dyDescent="0.25">
      <c r="A58" s="14" t="s">
        <v>82</v>
      </c>
    </row>
    <row r="59" spans="1:1" x14ac:dyDescent="0.25">
      <c r="A59" s="14" t="s">
        <v>84</v>
      </c>
    </row>
    <row r="60" spans="1:1" x14ac:dyDescent="0.25">
      <c r="A60" s="14" t="s">
        <v>80</v>
      </c>
    </row>
    <row r="61" spans="1:1" x14ac:dyDescent="0.25">
      <c r="A61" s="14" t="s">
        <v>25</v>
      </c>
    </row>
    <row r="62" spans="1:1" x14ac:dyDescent="0.25">
      <c r="A62" s="14" t="s">
        <v>26</v>
      </c>
    </row>
    <row r="63" spans="1:1" x14ac:dyDescent="0.25">
      <c r="A63" s="14" t="s">
        <v>71</v>
      </c>
    </row>
    <row r="64" spans="1:1" x14ac:dyDescent="0.25">
      <c r="A64" s="14" t="s">
        <v>40</v>
      </c>
    </row>
    <row r="65" spans="1:1" x14ac:dyDescent="0.25">
      <c r="A65" s="9" t="s">
        <v>67</v>
      </c>
    </row>
    <row r="66" spans="1:1" x14ac:dyDescent="0.25">
      <c r="A66" s="15" t="s">
        <v>90</v>
      </c>
    </row>
    <row r="67" spans="1:1" x14ac:dyDescent="0.25">
      <c r="A67" s="15" t="s">
        <v>89</v>
      </c>
    </row>
    <row r="68" spans="1:1" x14ac:dyDescent="0.25">
      <c r="A68" s="15" t="s">
        <v>91</v>
      </c>
    </row>
    <row r="69" spans="1:1" x14ac:dyDescent="0.25">
      <c r="A69" s="15" t="s">
        <v>96</v>
      </c>
    </row>
    <row r="70" spans="1:1" x14ac:dyDescent="0.25">
      <c r="A70" s="15" t="s">
        <v>94</v>
      </c>
    </row>
    <row r="71" spans="1:1" x14ac:dyDescent="0.25">
      <c r="A71" s="15" t="s">
        <v>93</v>
      </c>
    </row>
    <row r="72" spans="1:1" x14ac:dyDescent="0.25">
      <c r="A72" s="15" t="s">
        <v>92</v>
      </c>
    </row>
    <row r="73" spans="1:1" x14ac:dyDescent="0.25">
      <c r="A73" s="15" t="s">
        <v>98</v>
      </c>
    </row>
    <row r="74" spans="1:1" x14ac:dyDescent="0.25">
      <c r="A74" s="15" t="s">
        <v>99</v>
      </c>
    </row>
    <row r="75" spans="1:1" x14ac:dyDescent="0.25">
      <c r="A75" s="15" t="s">
        <v>97</v>
      </c>
    </row>
    <row r="76" spans="1:1" x14ac:dyDescent="0.25">
      <c r="A76" s="15" t="s">
        <v>106</v>
      </c>
    </row>
    <row r="77" spans="1:1" x14ac:dyDescent="0.25">
      <c r="A77" s="15" t="s">
        <v>83</v>
      </c>
    </row>
    <row r="78" spans="1:1" x14ac:dyDescent="0.25">
      <c r="A78" s="15" t="s">
        <v>85</v>
      </c>
    </row>
    <row r="79" spans="1:1" x14ac:dyDescent="0.25">
      <c r="A79" s="15" t="s">
        <v>100</v>
      </c>
    </row>
    <row r="80" spans="1:1" x14ac:dyDescent="0.25">
      <c r="A80" s="15" t="s">
        <v>109</v>
      </c>
    </row>
    <row r="81" spans="1:1" x14ac:dyDescent="0.25">
      <c r="A81" s="14" t="s">
        <v>121</v>
      </c>
    </row>
    <row r="82" spans="1:1" x14ac:dyDescent="0.25">
      <c r="A82" s="15" t="s">
        <v>76</v>
      </c>
    </row>
    <row r="83" spans="1:1" x14ac:dyDescent="0.25">
      <c r="A83" s="15" t="s">
        <v>119</v>
      </c>
    </row>
    <row r="84" spans="1:1" x14ac:dyDescent="0.25">
      <c r="A84" s="15" t="s">
        <v>130</v>
      </c>
    </row>
    <row r="85" spans="1:1" x14ac:dyDescent="0.25">
      <c r="A85" s="15" t="s">
        <v>145</v>
      </c>
    </row>
    <row r="86" spans="1:1" x14ac:dyDescent="0.25">
      <c r="A86" s="15" t="s">
        <v>144</v>
      </c>
    </row>
    <row r="87" spans="1:1" x14ac:dyDescent="0.25">
      <c r="A87" s="15" t="s">
        <v>137</v>
      </c>
    </row>
    <row r="88" spans="1:1" x14ac:dyDescent="0.25">
      <c r="A88" s="15" t="s">
        <v>134</v>
      </c>
    </row>
    <row r="89" spans="1:1" x14ac:dyDescent="0.25">
      <c r="A89" s="15" t="s">
        <v>141</v>
      </c>
    </row>
    <row r="90" spans="1:1" x14ac:dyDescent="0.25">
      <c r="A90" s="9" t="s">
        <v>146</v>
      </c>
    </row>
    <row r="91" spans="1:1" x14ac:dyDescent="0.25">
      <c r="A91" s="15" t="s">
        <v>133</v>
      </c>
    </row>
    <row r="92" spans="1:1" x14ac:dyDescent="0.25">
      <c r="A92" s="15" t="s">
        <v>149</v>
      </c>
    </row>
    <row r="93" spans="1:1" x14ac:dyDescent="0.25">
      <c r="A93" s="15" t="s">
        <v>164</v>
      </c>
    </row>
    <row r="94" spans="1:1" x14ac:dyDescent="0.25">
      <c r="A94" s="15" t="s">
        <v>131</v>
      </c>
    </row>
    <row r="95" spans="1:1" x14ac:dyDescent="0.25">
      <c r="A95" s="15" t="s">
        <v>158</v>
      </c>
    </row>
    <row r="96" spans="1:1" x14ac:dyDescent="0.25">
      <c r="A96" s="14" t="s">
        <v>159</v>
      </c>
    </row>
    <row r="97" spans="1:1" x14ac:dyDescent="0.25">
      <c r="A97" s="14" t="s">
        <v>160</v>
      </c>
    </row>
    <row r="98" spans="1:1" x14ac:dyDescent="0.25">
      <c r="A98" s="15" t="s">
        <v>161</v>
      </c>
    </row>
    <row r="99" spans="1:1" x14ac:dyDescent="0.25">
      <c r="A99" s="14" t="s">
        <v>135</v>
      </c>
    </row>
    <row r="100" spans="1:1" x14ac:dyDescent="0.25">
      <c r="A100" s="15" t="s">
        <v>136</v>
      </c>
    </row>
    <row r="101" spans="1:1" x14ac:dyDescent="0.25">
      <c r="A101" s="15" t="s">
        <v>162</v>
      </c>
    </row>
    <row r="102" spans="1:1" x14ac:dyDescent="0.25">
      <c r="A102" s="15" t="s">
        <v>166</v>
      </c>
    </row>
    <row r="103" spans="1:1" x14ac:dyDescent="0.25">
      <c r="A103" s="36" t="s">
        <v>191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6370-37F7-4020-86F7-635F32CD298A}">
  <dimension ref="A1:O18"/>
  <sheetViews>
    <sheetView workbookViewId="0">
      <selection activeCell="H31" sqref="H31"/>
    </sheetView>
  </sheetViews>
  <sheetFormatPr baseColWidth="10" defaultRowHeight="15" x14ac:dyDescent="0.25"/>
  <cols>
    <col min="1" max="1" width="16.28515625" bestFit="1" customWidth="1"/>
    <col min="2" max="2" width="11.140625" bestFit="1" customWidth="1"/>
    <col min="3" max="3" width="11.28515625" bestFit="1" customWidth="1"/>
    <col min="4" max="4" width="12.85546875" bestFit="1" customWidth="1"/>
    <col min="5" max="5" width="18" bestFit="1" customWidth="1"/>
    <col min="6" max="10" width="10.7109375" bestFit="1" customWidth="1"/>
    <col min="11" max="12" width="16.5703125" bestFit="1" customWidth="1"/>
    <col min="13" max="13" width="8" bestFit="1" customWidth="1"/>
    <col min="14" max="14" width="12" bestFit="1" customWidth="1"/>
    <col min="15" max="15" width="18" bestFit="1" customWidth="1"/>
    <col min="17" max="17" width="5.140625" bestFit="1" customWidth="1"/>
    <col min="18" max="18" width="13.42578125" bestFit="1" customWidth="1"/>
    <col min="19" max="19" width="14.140625" bestFit="1" customWidth="1"/>
  </cols>
  <sheetData>
    <row r="1" spans="1:15" x14ac:dyDescent="0.25">
      <c r="A1" s="2" t="s">
        <v>3</v>
      </c>
      <c r="B1" s="2" t="s">
        <v>2</v>
      </c>
      <c r="C1" s="2" t="s">
        <v>179</v>
      </c>
      <c r="D1" s="2" t="s">
        <v>0</v>
      </c>
      <c r="E1" s="3" t="s">
        <v>4</v>
      </c>
      <c r="F1" s="4" t="s">
        <v>173</v>
      </c>
      <c r="G1" s="4" t="s">
        <v>174</v>
      </c>
      <c r="H1" s="4" t="s">
        <v>175</v>
      </c>
      <c r="I1" s="4" t="s">
        <v>176</v>
      </c>
      <c r="J1" s="4" t="s">
        <v>177</v>
      </c>
      <c r="K1" s="22" t="s">
        <v>86</v>
      </c>
      <c r="L1" s="22" t="s">
        <v>87</v>
      </c>
      <c r="M1" s="5" t="s">
        <v>172</v>
      </c>
      <c r="N1" s="31" t="s">
        <v>178</v>
      </c>
      <c r="O1" s="32" t="s">
        <v>187</v>
      </c>
    </row>
    <row r="2" spans="1:15" x14ac:dyDescent="0.25">
      <c r="A2" s="11" t="s">
        <v>112</v>
      </c>
      <c r="B2" s="16" t="s">
        <v>169</v>
      </c>
      <c r="C2" s="9">
        <v>768638774</v>
      </c>
      <c r="D2" s="9" t="s">
        <v>180</v>
      </c>
      <c r="E2" s="28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25">
        <v>0</v>
      </c>
      <c r="L2" s="24">
        <v>0</v>
      </c>
      <c r="M2" s="17">
        <v>28</v>
      </c>
      <c r="N2" s="30">
        <f>VLOOKUP(D2,Numeros!B:C,2,0)</f>
        <v>0</v>
      </c>
      <c r="O2" s="33">
        <f>28+M2</f>
        <v>56</v>
      </c>
    </row>
    <row r="3" spans="1:15" x14ac:dyDescent="0.25">
      <c r="A3" s="11" t="s">
        <v>112</v>
      </c>
      <c r="B3" s="16" t="s">
        <v>169</v>
      </c>
      <c r="C3" s="9">
        <v>429558715</v>
      </c>
      <c r="D3" s="9" t="s">
        <v>153</v>
      </c>
      <c r="E3" s="28">
        <v>6</v>
      </c>
      <c r="F3" s="7">
        <v>0</v>
      </c>
      <c r="G3" s="7">
        <v>1</v>
      </c>
      <c r="H3" s="7">
        <v>5</v>
      </c>
      <c r="I3" s="7">
        <v>0</v>
      </c>
      <c r="J3" s="7">
        <v>0</v>
      </c>
      <c r="K3" s="25">
        <v>16</v>
      </c>
      <c r="L3" s="24">
        <v>80</v>
      </c>
      <c r="M3" s="17">
        <v>29</v>
      </c>
      <c r="N3" s="30">
        <f>VLOOKUP(D3,Numeros!B:C,2,0)</f>
        <v>0</v>
      </c>
      <c r="O3" s="33">
        <f>28+M3</f>
        <v>57</v>
      </c>
    </row>
    <row r="4" spans="1:15" x14ac:dyDescent="0.25">
      <c r="A4" s="11" t="s">
        <v>112</v>
      </c>
      <c r="B4" s="16" t="s">
        <v>169</v>
      </c>
      <c r="C4" s="9">
        <v>1326589935</v>
      </c>
      <c r="D4" s="9" t="s">
        <v>154</v>
      </c>
      <c r="E4" s="28">
        <v>9</v>
      </c>
      <c r="F4" s="7">
        <v>0</v>
      </c>
      <c r="G4" s="7">
        <v>3</v>
      </c>
      <c r="H4" s="7">
        <v>6</v>
      </c>
      <c r="I4" s="7">
        <v>0</v>
      </c>
      <c r="J4" s="7">
        <v>0</v>
      </c>
      <c r="K4" s="25">
        <v>21</v>
      </c>
      <c r="L4" s="24">
        <v>105</v>
      </c>
      <c r="M4" s="17">
        <v>23</v>
      </c>
      <c r="N4" s="30">
        <f>VLOOKUP(D4,Numeros!B:C,2,0)</f>
        <v>0</v>
      </c>
      <c r="O4" s="33">
        <f>28+M4</f>
        <v>51</v>
      </c>
    </row>
    <row r="5" spans="1:15" x14ac:dyDescent="0.25">
      <c r="A5" s="11" t="s">
        <v>113</v>
      </c>
      <c r="B5" s="16" t="s">
        <v>169</v>
      </c>
      <c r="C5" s="9">
        <v>1789025900</v>
      </c>
      <c r="D5" s="9" t="s">
        <v>164</v>
      </c>
      <c r="E5" s="28">
        <v>9</v>
      </c>
      <c r="F5" s="7">
        <v>6</v>
      </c>
      <c r="G5" s="7">
        <v>3</v>
      </c>
      <c r="H5" s="7">
        <v>0</v>
      </c>
      <c r="I5" s="7">
        <v>0</v>
      </c>
      <c r="J5" s="7">
        <v>0</v>
      </c>
      <c r="K5" s="25">
        <v>3</v>
      </c>
      <c r="L5" s="24">
        <v>21</v>
      </c>
      <c r="M5" s="17">
        <v>21</v>
      </c>
      <c r="N5" s="30">
        <f>VLOOKUP(D5,Numeros!B:C,2,0)</f>
        <v>0</v>
      </c>
      <c r="O5" s="33">
        <f>28+M5</f>
        <v>49</v>
      </c>
    </row>
    <row r="6" spans="1:15" x14ac:dyDescent="0.25">
      <c r="A6" s="11" t="s">
        <v>112</v>
      </c>
      <c r="B6" s="16" t="s">
        <v>169</v>
      </c>
      <c r="C6" s="9">
        <v>315992503</v>
      </c>
      <c r="D6" s="9" t="s">
        <v>157</v>
      </c>
      <c r="E6" s="28">
        <v>18</v>
      </c>
      <c r="F6" s="7">
        <v>0</v>
      </c>
      <c r="G6" s="7">
        <v>18</v>
      </c>
      <c r="H6" s="7">
        <v>0</v>
      </c>
      <c r="I6" s="7">
        <v>0</v>
      </c>
      <c r="J6" s="7">
        <v>0</v>
      </c>
      <c r="K6" s="25">
        <v>18</v>
      </c>
      <c r="L6" s="24">
        <v>90</v>
      </c>
      <c r="M6" s="17">
        <v>10</v>
      </c>
      <c r="N6" s="30">
        <f>VLOOKUP(D6,Numeros!B:C,2,0)</f>
        <v>50685195956</v>
      </c>
      <c r="O6" s="33">
        <f>28+M6</f>
        <v>38</v>
      </c>
    </row>
    <row r="7" spans="1:15" x14ac:dyDescent="0.25">
      <c r="A7" s="11" t="s">
        <v>112</v>
      </c>
      <c r="B7" s="16" t="s">
        <v>169</v>
      </c>
      <c r="C7" s="9">
        <v>339024723</v>
      </c>
      <c r="D7" s="9" t="s">
        <v>181</v>
      </c>
      <c r="E7" s="28">
        <v>14</v>
      </c>
      <c r="F7" s="7">
        <v>0</v>
      </c>
      <c r="G7" s="7">
        <v>14</v>
      </c>
      <c r="H7" s="7">
        <v>0</v>
      </c>
      <c r="I7" s="7">
        <v>0</v>
      </c>
      <c r="J7" s="7">
        <v>0</v>
      </c>
      <c r="K7" s="25">
        <v>14</v>
      </c>
      <c r="L7" s="24">
        <v>70</v>
      </c>
      <c r="M7" s="17">
        <v>21</v>
      </c>
      <c r="N7" s="30">
        <f>VLOOKUP(D7,Numeros!B:C,2,0)</f>
        <v>50685195956</v>
      </c>
      <c r="O7" s="33">
        <f>28+M7</f>
        <v>49</v>
      </c>
    </row>
    <row r="8" spans="1:15" x14ac:dyDescent="0.25">
      <c r="A8" s="11" t="s">
        <v>112</v>
      </c>
      <c r="B8" s="16" t="s">
        <v>169</v>
      </c>
      <c r="C8" s="9">
        <v>355652066</v>
      </c>
      <c r="D8" s="9" t="s">
        <v>182</v>
      </c>
      <c r="E8" s="28">
        <v>12</v>
      </c>
      <c r="F8" s="7">
        <v>0</v>
      </c>
      <c r="G8" s="7">
        <v>12</v>
      </c>
      <c r="H8" s="7">
        <v>0</v>
      </c>
      <c r="I8" s="7">
        <v>0</v>
      </c>
      <c r="J8" s="7">
        <v>0</v>
      </c>
      <c r="K8" s="25">
        <v>12</v>
      </c>
      <c r="L8" s="24">
        <v>60</v>
      </c>
      <c r="M8" s="17">
        <v>23</v>
      </c>
      <c r="N8" s="30">
        <f>VLOOKUP(D8,Numeros!B:C,2,0)</f>
        <v>50685195956</v>
      </c>
      <c r="O8" s="33">
        <f>28+M8</f>
        <v>51</v>
      </c>
    </row>
    <row r="9" spans="1:15" x14ac:dyDescent="0.25">
      <c r="A9" s="11" t="s">
        <v>112</v>
      </c>
      <c r="B9" s="16" t="s">
        <v>169</v>
      </c>
      <c r="C9" s="9">
        <v>677690297</v>
      </c>
      <c r="D9" s="9" t="s">
        <v>62</v>
      </c>
      <c r="E9" s="28">
        <v>11</v>
      </c>
      <c r="F9" s="7">
        <v>5</v>
      </c>
      <c r="G9" s="7">
        <v>5</v>
      </c>
      <c r="H9" s="7">
        <v>1</v>
      </c>
      <c r="I9" s="7">
        <v>0</v>
      </c>
      <c r="J9" s="7">
        <v>0</v>
      </c>
      <c r="K9" s="25">
        <v>8</v>
      </c>
      <c r="L9" s="24">
        <v>45</v>
      </c>
      <c r="M9" s="17">
        <v>20</v>
      </c>
      <c r="N9" s="30">
        <f>VLOOKUP(D9,Numeros!B:C,2,0)</f>
        <v>5215538901631</v>
      </c>
      <c r="O9" s="33">
        <f>28+M9</f>
        <v>48</v>
      </c>
    </row>
    <row r="10" spans="1:15" x14ac:dyDescent="0.25">
      <c r="A10" s="11" t="s">
        <v>112</v>
      </c>
      <c r="B10" s="16" t="s">
        <v>169</v>
      </c>
      <c r="C10" s="9">
        <v>871943702</v>
      </c>
      <c r="D10" s="9" t="s">
        <v>116</v>
      </c>
      <c r="E10" s="28">
        <v>14</v>
      </c>
      <c r="F10" s="7">
        <v>0</v>
      </c>
      <c r="G10" s="7">
        <v>8</v>
      </c>
      <c r="H10" s="7">
        <v>6</v>
      </c>
      <c r="I10" s="7">
        <v>0</v>
      </c>
      <c r="J10" s="7">
        <v>0</v>
      </c>
      <c r="K10" s="25">
        <v>26</v>
      </c>
      <c r="L10" s="24">
        <v>130</v>
      </c>
      <c r="M10" s="17">
        <v>2</v>
      </c>
      <c r="N10" s="30">
        <f>VLOOKUP(D10,Numeros!B:C,2,0)</f>
        <v>5492657545729</v>
      </c>
      <c r="O10" s="33">
        <f>28+M10</f>
        <v>30</v>
      </c>
    </row>
    <row r="11" spans="1:15" x14ac:dyDescent="0.25">
      <c r="A11" s="11" t="s">
        <v>112</v>
      </c>
      <c r="B11" s="16" t="s">
        <v>169</v>
      </c>
      <c r="C11" s="9">
        <v>1023770253</v>
      </c>
      <c r="D11" s="9" t="s">
        <v>74</v>
      </c>
      <c r="E11" s="28">
        <v>7</v>
      </c>
      <c r="F11" s="7">
        <v>0</v>
      </c>
      <c r="G11" s="7">
        <v>7</v>
      </c>
      <c r="H11" s="7">
        <v>0</v>
      </c>
      <c r="I11" s="7">
        <v>0</v>
      </c>
      <c r="J11" s="7">
        <v>0</v>
      </c>
      <c r="K11" s="25">
        <v>7</v>
      </c>
      <c r="L11" s="24">
        <v>35</v>
      </c>
      <c r="M11" s="17">
        <v>21</v>
      </c>
      <c r="N11" s="30">
        <f>VLOOKUP(D11,Numeros!B:C,2,0)</f>
        <v>5215538901631</v>
      </c>
      <c r="O11" s="33">
        <f>28+M11</f>
        <v>49</v>
      </c>
    </row>
    <row r="12" spans="1:15" x14ac:dyDescent="0.25">
      <c r="A12" s="11" t="s">
        <v>112</v>
      </c>
      <c r="B12" s="16" t="s">
        <v>169</v>
      </c>
      <c r="C12" s="9">
        <v>613063847</v>
      </c>
      <c r="D12" s="9" t="s">
        <v>128</v>
      </c>
      <c r="E12" s="28">
        <v>11</v>
      </c>
      <c r="F12" s="7">
        <v>0</v>
      </c>
      <c r="G12" s="7">
        <v>9</v>
      </c>
      <c r="H12" s="7">
        <v>2</v>
      </c>
      <c r="I12" s="7">
        <v>0</v>
      </c>
      <c r="J12" s="7">
        <v>0</v>
      </c>
      <c r="K12" s="25">
        <v>15</v>
      </c>
      <c r="L12" s="24">
        <v>75</v>
      </c>
      <c r="M12" s="17">
        <v>13</v>
      </c>
      <c r="N12" s="30">
        <f>VLOOKUP(D12,Numeros!B:C,2,0)</f>
        <v>5215538901631</v>
      </c>
      <c r="O12" s="33">
        <f>28+M12</f>
        <v>41</v>
      </c>
    </row>
    <row r="13" spans="1:15" x14ac:dyDescent="0.25">
      <c r="A13" s="11" t="s">
        <v>112</v>
      </c>
      <c r="B13" s="16" t="s">
        <v>169</v>
      </c>
      <c r="C13" s="9">
        <v>830977422</v>
      </c>
      <c r="D13" s="9" t="s">
        <v>170</v>
      </c>
      <c r="E13" s="28">
        <v>18</v>
      </c>
      <c r="F13" s="7">
        <v>0</v>
      </c>
      <c r="G13" s="7">
        <v>15</v>
      </c>
      <c r="H13" s="7">
        <v>3</v>
      </c>
      <c r="I13" s="7">
        <v>0</v>
      </c>
      <c r="J13" s="7">
        <v>0</v>
      </c>
      <c r="K13" s="25">
        <v>24</v>
      </c>
      <c r="L13" s="24">
        <v>120</v>
      </c>
      <c r="M13" s="17">
        <v>4</v>
      </c>
      <c r="N13" s="30" t="str">
        <f>VLOOKUP(D13,Numeros!B:C,2,0)</f>
        <v>57 301 3299286</v>
      </c>
      <c r="O13" s="33">
        <f>28+M13</f>
        <v>32</v>
      </c>
    </row>
    <row r="14" spans="1:15" x14ac:dyDescent="0.25">
      <c r="A14" s="11" t="s">
        <v>112</v>
      </c>
      <c r="B14" s="16" t="s">
        <v>169</v>
      </c>
      <c r="C14" s="9">
        <v>316274033</v>
      </c>
      <c r="D14" s="9" t="s">
        <v>165</v>
      </c>
      <c r="E14" s="28">
        <v>10</v>
      </c>
      <c r="F14" s="7">
        <v>0</v>
      </c>
      <c r="G14" s="7">
        <v>10</v>
      </c>
      <c r="H14" s="7">
        <v>0</v>
      </c>
      <c r="I14" s="7">
        <v>0</v>
      </c>
      <c r="J14" s="7">
        <v>0</v>
      </c>
      <c r="K14" s="25">
        <v>10</v>
      </c>
      <c r="L14" s="24">
        <v>50</v>
      </c>
      <c r="M14" s="17">
        <v>18</v>
      </c>
      <c r="N14" s="30">
        <f>VLOOKUP(D14,Numeros!B:C,2,0)</f>
        <v>0</v>
      </c>
      <c r="O14" s="33">
        <f>28+M14</f>
        <v>46</v>
      </c>
    </row>
    <row r="15" spans="1:15" x14ac:dyDescent="0.25">
      <c r="A15" s="11" t="s">
        <v>112</v>
      </c>
      <c r="B15" s="16" t="s">
        <v>169</v>
      </c>
      <c r="C15" s="9">
        <v>829353787</v>
      </c>
      <c r="D15" s="9" t="s">
        <v>125</v>
      </c>
      <c r="E15" s="28">
        <v>7</v>
      </c>
      <c r="F15" s="7">
        <v>1</v>
      </c>
      <c r="G15" s="7">
        <v>1</v>
      </c>
      <c r="H15" s="7">
        <v>4</v>
      </c>
      <c r="I15" s="7">
        <v>1</v>
      </c>
      <c r="J15" s="7">
        <v>0</v>
      </c>
      <c r="K15" s="25">
        <v>22</v>
      </c>
      <c r="L15" s="24">
        <v>96</v>
      </c>
      <c r="M15" s="17">
        <v>6</v>
      </c>
      <c r="N15" s="30">
        <f>VLOOKUP(D15,Numeros!B:C,2,0)</f>
        <v>573219808959</v>
      </c>
      <c r="O15" s="33">
        <f>28+M15</f>
        <v>34</v>
      </c>
    </row>
    <row r="16" spans="1:15" x14ac:dyDescent="0.25">
      <c r="A16" s="11" t="s">
        <v>112</v>
      </c>
      <c r="B16" s="16" t="s">
        <v>169</v>
      </c>
      <c r="C16" s="9">
        <v>884346374</v>
      </c>
      <c r="D16" s="9" t="s">
        <v>6</v>
      </c>
      <c r="E16" s="28">
        <v>23</v>
      </c>
      <c r="F16" s="7">
        <v>0</v>
      </c>
      <c r="G16" s="7">
        <v>21</v>
      </c>
      <c r="H16" s="7">
        <v>2</v>
      </c>
      <c r="I16" s="7">
        <v>0</v>
      </c>
      <c r="J16" s="7">
        <v>0</v>
      </c>
      <c r="K16" s="25">
        <v>27</v>
      </c>
      <c r="L16" s="24">
        <v>135</v>
      </c>
      <c r="M16" s="17">
        <v>1</v>
      </c>
      <c r="N16" s="30">
        <f>VLOOKUP(D16,Numeros!B:C,2,0)</f>
        <v>5215538901631</v>
      </c>
      <c r="O16" s="33">
        <f>28+M16</f>
        <v>29</v>
      </c>
    </row>
    <row r="17" spans="1:15" x14ac:dyDescent="0.25">
      <c r="A17" s="11" t="s">
        <v>112</v>
      </c>
      <c r="B17" s="16" t="s">
        <v>169</v>
      </c>
      <c r="C17" s="9">
        <v>566390589</v>
      </c>
      <c r="D17" s="9" t="s">
        <v>63</v>
      </c>
      <c r="E17" s="28">
        <v>12</v>
      </c>
      <c r="F17" s="7">
        <v>0</v>
      </c>
      <c r="G17" s="7">
        <v>9</v>
      </c>
      <c r="H17" s="7">
        <v>3</v>
      </c>
      <c r="I17" s="7">
        <v>0</v>
      </c>
      <c r="J17" s="7">
        <v>0</v>
      </c>
      <c r="K17" s="25">
        <v>18</v>
      </c>
      <c r="L17" s="24">
        <v>90</v>
      </c>
      <c r="M17" s="17">
        <v>10</v>
      </c>
      <c r="N17" s="30">
        <f>VLOOKUP(D17,Numeros!B:C,2,0)</f>
        <v>5215538901631</v>
      </c>
      <c r="O17" s="33">
        <f>28+M17</f>
        <v>38</v>
      </c>
    </row>
    <row r="18" spans="1:15" x14ac:dyDescent="0.25">
      <c r="A18" s="11" t="s">
        <v>112</v>
      </c>
      <c r="B18" s="16" t="s">
        <v>169</v>
      </c>
      <c r="C18" s="9">
        <v>942310295</v>
      </c>
      <c r="D18" s="9" t="s">
        <v>122</v>
      </c>
      <c r="E18" s="28">
        <v>10</v>
      </c>
      <c r="F18" s="7">
        <v>0</v>
      </c>
      <c r="G18" s="7">
        <v>3</v>
      </c>
      <c r="H18" s="7">
        <v>7</v>
      </c>
      <c r="I18" s="7">
        <v>0</v>
      </c>
      <c r="J18" s="7">
        <v>0</v>
      </c>
      <c r="K18" s="25">
        <v>24</v>
      </c>
      <c r="L18" s="24">
        <v>120</v>
      </c>
      <c r="M18" s="17">
        <v>21</v>
      </c>
      <c r="N18" s="30">
        <f>VLOOKUP(D18,Numeros!B:C,2,0)</f>
        <v>0</v>
      </c>
      <c r="O18" s="33">
        <f>28+M18</f>
        <v>49</v>
      </c>
    </row>
  </sheetData>
  <autoFilter ref="A1:O1" xr:uid="{7DC06370-37F7-4020-86F7-635F32CD298A}">
    <sortState xmlns:xlrd2="http://schemas.microsoft.com/office/spreadsheetml/2017/richdata2" ref="A2:O21">
      <sortCondition ref="D1"/>
    </sortState>
  </autoFilter>
  <conditionalFormatting sqref="B15:C18 B2:C13">
    <cfRule type="beginsWith" dxfId="54" priority="10" operator="beginsWith" text="Cumplio">
      <formula>LEFT(B2,LEN("Cumplio"))="Cumplio"</formula>
    </cfRule>
    <cfRule type="containsText" dxfId="53" priority="11" operator="containsText" text="No cumplio">
      <formula>NOT(ISERROR(SEARCH("No cumplio",B2)))</formula>
    </cfRule>
  </conditionalFormatting>
  <conditionalFormatting sqref="D19:D1048576 D1">
    <cfRule type="duplicateValues" dxfId="52" priority="36"/>
  </conditionalFormatting>
  <conditionalFormatting sqref="D19:D1048576">
    <cfRule type="duplicateValues" dxfId="51" priority="37"/>
  </conditionalFormatting>
  <conditionalFormatting sqref="M15:M18 M2:M13">
    <cfRule type="cellIs" dxfId="50" priority="20" operator="between">
      <formula>1</formula>
      <formula>9999999</formula>
    </cfRule>
    <cfRule type="containsText" dxfId="49" priority="21" operator="containsText" text="No debe">
      <formula>NOT(ISERROR(SEARCH("No debe",M2)))</formula>
    </cfRule>
  </conditionalFormatting>
  <conditionalFormatting sqref="B14:C14">
    <cfRule type="beginsWith" dxfId="48" priority="4" operator="beginsWith" text="Cumplio">
      <formula>LEFT(B14,LEN("Cumplio"))="Cumplio"</formula>
    </cfRule>
    <cfRule type="containsText" dxfId="47" priority="5" operator="containsText" text="No cumplio">
      <formula>NOT(ISERROR(SEARCH("No cumplio",B14)))</formula>
    </cfRule>
  </conditionalFormatting>
  <conditionalFormatting sqref="M14">
    <cfRule type="cellIs" dxfId="46" priority="2" operator="between">
      <formula>1</formula>
      <formula>9999999</formula>
    </cfRule>
    <cfRule type="containsText" dxfId="45" priority="3" operator="containsText" text="No debe">
      <formula>NOT(ISERROR(SEARCH("No debe",M14)))</formula>
    </cfRule>
  </conditionalFormatting>
  <conditionalFormatting sqref="D1:D1048576">
    <cfRule type="duplicateValues" dxfId="44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3A6B-A9F7-4F12-8EB0-0EB5B7DD86C8}">
  <dimension ref="A1:C28"/>
  <sheetViews>
    <sheetView workbookViewId="0">
      <selection activeCell="C6" sqref="C6"/>
    </sheetView>
  </sheetViews>
  <sheetFormatPr baseColWidth="10" defaultRowHeight="15" x14ac:dyDescent="0.25"/>
  <cols>
    <col min="1" max="1" width="11.28515625" customWidth="1"/>
    <col min="2" max="2" width="16.7109375" customWidth="1"/>
    <col min="3" max="3" width="17.5703125" customWidth="1"/>
  </cols>
  <sheetData>
    <row r="1" spans="1:3" x14ac:dyDescent="0.25">
      <c r="A1" t="s">
        <v>188</v>
      </c>
      <c r="B1" t="s">
        <v>0</v>
      </c>
      <c r="C1" t="s">
        <v>178</v>
      </c>
    </row>
    <row r="2" spans="1:3" x14ac:dyDescent="0.25">
      <c r="A2" s="9">
        <v>768638774</v>
      </c>
      <c r="B2" s="9" t="s">
        <v>180</v>
      </c>
      <c r="C2" s="9">
        <v>0</v>
      </c>
    </row>
    <row r="3" spans="1:3" x14ac:dyDescent="0.25">
      <c r="A3" s="9">
        <v>429558715</v>
      </c>
      <c r="B3" s="9" t="s">
        <v>153</v>
      </c>
      <c r="C3" s="9">
        <v>0</v>
      </c>
    </row>
    <row r="4" spans="1:3" x14ac:dyDescent="0.25">
      <c r="A4" s="9">
        <v>1326589935</v>
      </c>
      <c r="B4" s="9" t="s">
        <v>154</v>
      </c>
      <c r="C4" s="9">
        <v>0</v>
      </c>
    </row>
    <row r="5" spans="1:3" x14ac:dyDescent="0.25">
      <c r="A5" s="9">
        <v>1789025900</v>
      </c>
      <c r="B5" s="9" t="s">
        <v>164</v>
      </c>
      <c r="C5" s="9">
        <v>0</v>
      </c>
    </row>
    <row r="6" spans="1:3" x14ac:dyDescent="0.25">
      <c r="A6" s="9">
        <v>315992503</v>
      </c>
      <c r="B6" s="9" t="s">
        <v>157</v>
      </c>
      <c r="C6" s="9">
        <v>50685195956</v>
      </c>
    </row>
    <row r="7" spans="1:3" x14ac:dyDescent="0.25">
      <c r="A7" s="9">
        <v>339024723</v>
      </c>
      <c r="B7" s="9" t="s">
        <v>181</v>
      </c>
      <c r="C7" s="9">
        <v>50685195956</v>
      </c>
    </row>
    <row r="8" spans="1:3" x14ac:dyDescent="0.25">
      <c r="A8" s="9">
        <v>355652066</v>
      </c>
      <c r="B8" s="9" t="s">
        <v>182</v>
      </c>
      <c r="C8" s="9">
        <v>50685195956</v>
      </c>
    </row>
    <row r="9" spans="1:3" x14ac:dyDescent="0.25">
      <c r="A9" s="9">
        <v>642356966</v>
      </c>
      <c r="B9" s="9" t="s">
        <v>75</v>
      </c>
      <c r="C9" s="9">
        <v>5215584183166</v>
      </c>
    </row>
    <row r="10" spans="1:3" x14ac:dyDescent="0.25">
      <c r="A10" s="9">
        <v>677690297</v>
      </c>
      <c r="B10" s="9" t="s">
        <v>62</v>
      </c>
      <c r="C10" s="9">
        <v>5215538901631</v>
      </c>
    </row>
    <row r="11" spans="1:3" x14ac:dyDescent="0.25">
      <c r="A11" s="34">
        <v>2060348531</v>
      </c>
      <c r="B11" s="34" t="s">
        <v>191</v>
      </c>
      <c r="C11" s="34">
        <v>0</v>
      </c>
    </row>
    <row r="12" spans="1:3" x14ac:dyDescent="0.25">
      <c r="A12" s="9">
        <v>871943702</v>
      </c>
      <c r="B12" s="9" t="s">
        <v>116</v>
      </c>
      <c r="C12" s="34">
        <v>5492657545729</v>
      </c>
    </row>
    <row r="13" spans="1:3" x14ac:dyDescent="0.25">
      <c r="A13" s="9">
        <v>1023770253</v>
      </c>
      <c r="B13" s="9" t="s">
        <v>74</v>
      </c>
      <c r="C13" s="34">
        <v>5215538901631</v>
      </c>
    </row>
    <row r="14" spans="1:3" x14ac:dyDescent="0.25">
      <c r="A14" s="9">
        <v>842585990</v>
      </c>
      <c r="B14" s="9" t="s">
        <v>185</v>
      </c>
      <c r="C14" s="34">
        <v>0</v>
      </c>
    </row>
    <row r="15" spans="1:3" x14ac:dyDescent="0.25">
      <c r="A15" s="9">
        <v>613063847</v>
      </c>
      <c r="B15" s="9" t="s">
        <v>128</v>
      </c>
      <c r="C15" s="9">
        <v>5215538901631</v>
      </c>
    </row>
    <row r="16" spans="1:3" x14ac:dyDescent="0.25">
      <c r="A16" s="9">
        <v>830977422</v>
      </c>
      <c r="B16" s="9" t="s">
        <v>170</v>
      </c>
      <c r="C16" s="37" t="s">
        <v>197</v>
      </c>
    </row>
    <row r="17" spans="1:3" x14ac:dyDescent="0.25">
      <c r="A17" s="9">
        <v>316274033</v>
      </c>
      <c r="B17" s="9" t="s">
        <v>165</v>
      </c>
      <c r="C17" s="38"/>
    </row>
    <row r="18" spans="1:3" x14ac:dyDescent="0.25">
      <c r="A18" s="9"/>
      <c r="B18" s="9" t="s">
        <v>118</v>
      </c>
      <c r="C18" s="34">
        <v>5216441981553</v>
      </c>
    </row>
    <row r="19" spans="1:3" x14ac:dyDescent="0.25">
      <c r="A19" s="9">
        <v>829353787</v>
      </c>
      <c r="B19" s="9" t="s">
        <v>125</v>
      </c>
      <c r="C19" s="34">
        <v>573219808959</v>
      </c>
    </row>
    <row r="20" spans="1:3" x14ac:dyDescent="0.25">
      <c r="A20" s="9">
        <v>884346374</v>
      </c>
      <c r="B20" s="9" t="s">
        <v>6</v>
      </c>
      <c r="C20" s="34">
        <v>5215538901631</v>
      </c>
    </row>
    <row r="21" spans="1:3" x14ac:dyDescent="0.25">
      <c r="A21" s="9"/>
      <c r="B21" s="9" t="s">
        <v>171</v>
      </c>
      <c r="C21" s="34">
        <v>51940249141</v>
      </c>
    </row>
    <row r="22" spans="1:3" x14ac:dyDescent="0.25">
      <c r="A22" s="9">
        <v>566390589</v>
      </c>
      <c r="B22" s="9" t="s">
        <v>63</v>
      </c>
      <c r="C22" s="34">
        <v>5215538901631</v>
      </c>
    </row>
    <row r="23" spans="1:3" x14ac:dyDescent="0.25">
      <c r="A23" s="9">
        <v>1769834648</v>
      </c>
      <c r="B23" s="9" t="s">
        <v>137</v>
      </c>
      <c r="C23" s="38">
        <v>50582599488</v>
      </c>
    </row>
    <row r="24" spans="1:3" x14ac:dyDescent="0.25">
      <c r="A24" s="9">
        <v>927459756</v>
      </c>
      <c r="B24" s="9" t="s">
        <v>138</v>
      </c>
      <c r="C24" s="34">
        <v>50582599488</v>
      </c>
    </row>
    <row r="25" spans="1:3" x14ac:dyDescent="0.25">
      <c r="A25" s="9"/>
      <c r="B25" s="9" t="s">
        <v>139</v>
      </c>
      <c r="C25" s="34">
        <v>584140687267</v>
      </c>
    </row>
    <row r="26" spans="1:3" x14ac:dyDescent="0.25">
      <c r="A26" s="9">
        <v>942310295</v>
      </c>
      <c r="B26" s="9" t="s">
        <v>122</v>
      </c>
      <c r="C26" s="9">
        <v>0</v>
      </c>
    </row>
    <row r="27" spans="1:3" x14ac:dyDescent="0.25">
      <c r="A27" s="34">
        <v>1637267113</v>
      </c>
      <c r="B27" s="34" t="s">
        <v>186</v>
      </c>
      <c r="C27" s="34">
        <v>51926920017</v>
      </c>
    </row>
    <row r="28" spans="1:3" x14ac:dyDescent="0.25">
      <c r="A28" s="34">
        <v>467556370</v>
      </c>
      <c r="B28" s="34" t="s">
        <v>120</v>
      </c>
      <c r="C28" s="34">
        <v>5219221099528</v>
      </c>
    </row>
  </sheetData>
  <conditionalFormatting sqref="A2:A5">
    <cfRule type="duplicateValues" dxfId="43" priority="51"/>
  </conditionalFormatting>
  <conditionalFormatting sqref="A13 A15:A17">
    <cfRule type="beginsWith" dxfId="42" priority="38" operator="beginsWith" text="Cumplio">
      <formula>LEFT(A13,LEN("Cumplio"))="Cumplio"</formula>
    </cfRule>
    <cfRule type="containsText" dxfId="41" priority="39" operator="containsText" text="No cumplio">
      <formula>NOT(ISERROR(SEARCH("No cumplio",A13)))</formula>
    </cfRule>
  </conditionalFormatting>
  <conditionalFormatting sqref="B2:B5">
    <cfRule type="duplicateValues" dxfId="40" priority="53"/>
  </conditionalFormatting>
  <conditionalFormatting sqref="C2:C5">
    <cfRule type="duplicateValues" dxfId="39" priority="49"/>
  </conditionalFormatting>
  <conditionalFormatting sqref="B25:B26">
    <cfRule type="duplicateValues" dxfId="38" priority="36"/>
  </conditionalFormatting>
  <conditionalFormatting sqref="A26">
    <cfRule type="beginsWith" dxfId="37" priority="34" operator="beginsWith" text="Cumplio">
      <formula>LEFT(A26,LEN("Cumplio"))="Cumplio"</formula>
    </cfRule>
    <cfRule type="containsText" dxfId="36" priority="35" operator="containsText" text="No cumplio">
      <formula>NOT(ISERROR(SEARCH("No cumplio",A26)))</formula>
    </cfRule>
  </conditionalFormatting>
  <conditionalFormatting sqref="A25">
    <cfRule type="beginsWith" dxfId="35" priority="32" operator="beginsWith" text="Cumplio">
      <formula>LEFT(A25,LEN("Cumplio"))="Cumplio"</formula>
    </cfRule>
    <cfRule type="containsText" dxfId="34" priority="33" operator="containsText" text="No cumplio">
      <formula>NOT(ISERROR(SEARCH("No cumplio",A25)))</formula>
    </cfRule>
  </conditionalFormatting>
  <conditionalFormatting sqref="A20 A23">
    <cfRule type="beginsWith" dxfId="33" priority="30" operator="beginsWith" text="Cumplio">
      <formula>LEFT(A20,LEN("Cumplio"))="Cumplio"</formula>
    </cfRule>
    <cfRule type="containsText" dxfId="32" priority="31" operator="containsText" text="No cumplio">
      <formula>NOT(ISERROR(SEARCH("No cumplio",A20)))</formula>
    </cfRule>
  </conditionalFormatting>
  <conditionalFormatting sqref="B20 B23">
    <cfRule type="duplicateValues" dxfId="31" priority="29"/>
  </conditionalFormatting>
  <conditionalFormatting sqref="A27">
    <cfRule type="beginsWith" dxfId="30" priority="27" operator="beginsWith" text="Cumplio">
      <formula>LEFT(A27,LEN("Cumplio"))="Cumplio"</formula>
    </cfRule>
    <cfRule type="containsText" dxfId="29" priority="28" operator="containsText" text="No cumplio">
      <formula>NOT(ISERROR(SEARCH("No cumplio",A27)))</formula>
    </cfRule>
  </conditionalFormatting>
  <conditionalFormatting sqref="B27">
    <cfRule type="duplicateValues" dxfId="28" priority="26"/>
  </conditionalFormatting>
  <conditionalFormatting sqref="A22">
    <cfRule type="beginsWith" dxfId="27" priority="24" operator="beginsWith" text="Cumplio">
      <formula>LEFT(A22,LEN("Cumplio"))="Cumplio"</formula>
    </cfRule>
    <cfRule type="containsText" dxfId="26" priority="25" operator="containsText" text="No cumplio">
      <formula>NOT(ISERROR(SEARCH("No cumplio",A22)))</formula>
    </cfRule>
  </conditionalFormatting>
  <conditionalFormatting sqref="A18">
    <cfRule type="beginsWith" dxfId="25" priority="22" operator="beginsWith" text="Cumplio">
      <formula>LEFT(A18,LEN("Cumplio"))="Cumplio"</formula>
    </cfRule>
    <cfRule type="containsText" dxfId="24" priority="23" operator="containsText" text="No cumplio">
      <formula>NOT(ISERROR(SEARCH("No cumplio",A18)))</formula>
    </cfRule>
  </conditionalFormatting>
  <conditionalFormatting sqref="B18">
    <cfRule type="duplicateValues" dxfId="23" priority="21"/>
  </conditionalFormatting>
  <conditionalFormatting sqref="A9">
    <cfRule type="beginsWith" dxfId="22" priority="19" operator="beginsWith" text="Cumplio">
      <formula>LEFT(A9,LEN("Cumplio"))="Cumplio"</formula>
    </cfRule>
    <cfRule type="containsText" dxfId="21" priority="20" operator="containsText" text="No cumplio">
      <formula>NOT(ISERROR(SEARCH("No cumplio",A9)))</formula>
    </cfRule>
  </conditionalFormatting>
  <conditionalFormatting sqref="A12">
    <cfRule type="beginsWith" dxfId="20" priority="17" operator="beginsWith" text="Cumplio">
      <formula>LEFT(A12,LEN("Cumplio"))="Cumplio"</formula>
    </cfRule>
    <cfRule type="containsText" dxfId="19" priority="18" operator="containsText" text="No cumplio">
      <formula>NOT(ISERROR(SEARCH("No cumplio",A12)))</formula>
    </cfRule>
  </conditionalFormatting>
  <conditionalFormatting sqref="B12">
    <cfRule type="duplicateValues" dxfId="18" priority="16"/>
  </conditionalFormatting>
  <conditionalFormatting sqref="A14">
    <cfRule type="beginsWith" dxfId="17" priority="14" operator="beginsWith" text="Cumplio">
      <formula>LEFT(A14,LEN("Cumplio"))="Cumplio"</formula>
    </cfRule>
    <cfRule type="containsText" dxfId="16" priority="15" operator="containsText" text="No cumplio">
      <formula>NOT(ISERROR(SEARCH("No cumplio",A14)))</formula>
    </cfRule>
  </conditionalFormatting>
  <conditionalFormatting sqref="B14">
    <cfRule type="duplicateValues" dxfId="15" priority="13"/>
  </conditionalFormatting>
  <conditionalFormatting sqref="A19">
    <cfRule type="beginsWith" dxfId="14" priority="11" operator="beginsWith" text="Cumplio">
      <formula>LEFT(A19,LEN("Cumplio"))="Cumplio"</formula>
    </cfRule>
    <cfRule type="containsText" dxfId="13" priority="12" operator="containsText" text="No cumplio">
      <formula>NOT(ISERROR(SEARCH("No cumplio",A19)))</formula>
    </cfRule>
  </conditionalFormatting>
  <conditionalFormatting sqref="B19">
    <cfRule type="duplicateValues" dxfId="12" priority="10"/>
  </conditionalFormatting>
  <conditionalFormatting sqref="A21">
    <cfRule type="beginsWith" dxfId="11" priority="8" operator="beginsWith" text="Cumplio">
      <formula>LEFT(A21,LEN("Cumplio"))="Cumplio"</formula>
    </cfRule>
    <cfRule type="containsText" dxfId="10" priority="9" operator="containsText" text="No cumplio">
      <formula>NOT(ISERROR(SEARCH("No cumplio",A21)))</formula>
    </cfRule>
  </conditionalFormatting>
  <conditionalFormatting sqref="B21">
    <cfRule type="duplicateValues" dxfId="9" priority="7"/>
  </conditionalFormatting>
  <conditionalFormatting sqref="A24">
    <cfRule type="beginsWith" dxfId="8" priority="5" operator="beginsWith" text="Cumplio">
      <formula>LEFT(A24,LEN("Cumplio"))="Cumplio"</formula>
    </cfRule>
    <cfRule type="containsText" dxfId="7" priority="6" operator="containsText" text="No cumplio">
      <formula>NOT(ISERROR(SEARCH("No cumplio",A24)))</formula>
    </cfRule>
  </conditionalFormatting>
  <conditionalFormatting sqref="B24">
    <cfRule type="duplicateValues" dxfId="6" priority="4"/>
  </conditionalFormatting>
  <conditionalFormatting sqref="A28">
    <cfRule type="beginsWith" dxfId="5" priority="2" operator="beginsWith" text="Cumplio">
      <formula>LEFT(A28,LEN("Cumplio"))="Cumplio"</formula>
    </cfRule>
    <cfRule type="containsText" dxfId="4" priority="3" operator="containsText" text="No cumplio">
      <formula>NOT(ISERROR(SEARCH("No cumplio",A28)))</formula>
    </cfRule>
  </conditionalFormatting>
  <conditionalFormatting sqref="B28">
    <cfRule type="duplicateValues" dxfId="3" priority="1"/>
  </conditionalFormatting>
  <conditionalFormatting sqref="A2:A8 A10:A11">
    <cfRule type="duplicateValues" dxfId="2" priority="83"/>
  </conditionalFormatting>
  <conditionalFormatting sqref="B2:B8 B10:B11">
    <cfRule type="duplicateValues" dxfId="1" priority="85"/>
  </conditionalFormatting>
  <conditionalFormatting sqref="C2:C28">
    <cfRule type="duplicateValues" dxfId="0" priority="87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Stats</vt:lpstr>
      <vt:lpstr>Top 10</vt:lpstr>
      <vt:lpstr>Caza</vt:lpstr>
      <vt:lpstr>Ranking Evento</vt:lpstr>
      <vt:lpstr>Caza lvl 1</vt:lpstr>
      <vt:lpstr>Avisos</vt:lpstr>
      <vt:lpstr>Numeros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Blanco</cp:lastModifiedBy>
  <cp:lastPrinted>2025-01-18T02:02:14Z</cp:lastPrinted>
  <dcterms:created xsi:type="dcterms:W3CDTF">2022-07-05T21:39:51Z</dcterms:created>
  <dcterms:modified xsi:type="dcterms:W3CDTF">2025-10-15T00:52:10Z</dcterms:modified>
</cp:coreProperties>
</file>