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correoipn-my.sharepoint.com/personal/abaltierrah2000_alumno_ipn_mx/Documents/IPN/9no/"/>
    </mc:Choice>
  </mc:AlternateContent>
  <xr:revisionPtr revIDLastSave="1445" documentId="8_{A4EA391B-61DF-4BE8-B2BF-D1ED670DCE4D}" xr6:coauthVersionLast="47" xr6:coauthVersionMax="47" xr10:uidLastSave="{3913E9F8-BB31-4733-B3D4-9FFA8B00727B}"/>
  <bookViews>
    <workbookView xWindow="-98" yWindow="-98" windowWidth="19396" windowHeight="12196" firstSheet="6" activeTab="6" xr2:uid="{36A3E103-22E8-40A2-86DF-0841B47C1608}"/>
  </bookViews>
  <sheets>
    <sheet name="Original BG" sheetId="4" r:id="rId1"/>
    <sheet name="Traduccion BG" sheetId="3" r:id="rId2"/>
    <sheet name="Original ER" sheetId="5" r:id="rId3"/>
    <sheet name="Traduccion ER" sheetId="2" r:id="rId4"/>
    <sheet name="Vertical BG1" sheetId="6" r:id="rId5"/>
    <sheet name="Vertical ER" sheetId="7" r:id="rId6"/>
    <sheet name="Horizntal ER" sheetId="9" r:id="rId7"/>
    <sheet name="Horizontal BG" sheetId="8" r:id="rId8"/>
    <sheet name="Analisis Conjunto" sheetId="11" r:id="rId9"/>
    <sheet name="Razones financieras" sheetId="10" r:id="rId10"/>
    <sheet name="DUPONT"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2" l="1"/>
  <c r="D20" i="12"/>
  <c r="D12" i="12"/>
  <c r="G16" i="12" s="1"/>
  <c r="J14" i="12" s="1"/>
  <c r="D160" i="10"/>
  <c r="D157" i="10"/>
  <c r="D147" i="10"/>
  <c r="D144" i="10"/>
  <c r="D136" i="10"/>
  <c r="D133" i="10"/>
  <c r="D125" i="10"/>
  <c r="D122" i="10"/>
  <c r="C115" i="10"/>
  <c r="D114" i="10" s="1"/>
  <c r="D111" i="10"/>
  <c r="D104" i="10"/>
  <c r="D101" i="10"/>
  <c r="D91" i="10"/>
  <c r="D88" i="10"/>
  <c r="D78" i="10"/>
  <c r="D75" i="10"/>
  <c r="D62" i="10"/>
  <c r="D59" i="10"/>
  <c r="D47" i="10"/>
  <c r="D43" i="10"/>
  <c r="D29" i="10"/>
  <c r="D26" i="10"/>
  <c r="D9" i="10"/>
  <c r="D12" i="10"/>
  <c r="F7" i="9"/>
  <c r="F8" i="9"/>
  <c r="F10" i="9"/>
  <c r="F11" i="9"/>
  <c r="F12" i="9"/>
  <c r="F13" i="9"/>
  <c r="F14" i="9"/>
  <c r="F15" i="9"/>
  <c r="F16" i="9"/>
  <c r="F17" i="9"/>
  <c r="F18" i="9"/>
  <c r="F19" i="9"/>
  <c r="F20" i="9"/>
  <c r="F21" i="9"/>
  <c r="F22" i="9"/>
  <c r="F25" i="9"/>
  <c r="F26" i="9"/>
  <c r="F27" i="9"/>
  <c r="F29" i="9"/>
  <c r="F30" i="9"/>
  <c r="F31" i="9"/>
  <c r="F33" i="9"/>
  <c r="F34" i="9"/>
  <c r="F35" i="9"/>
  <c r="F37" i="9"/>
  <c r="F38" i="9"/>
  <c r="F39" i="9"/>
  <c r="F40" i="9"/>
  <c r="F41" i="9"/>
  <c r="F42" i="9"/>
  <c r="F43" i="9"/>
  <c r="F45" i="9"/>
  <c r="F47" i="9"/>
  <c r="F48" i="9"/>
  <c r="F49" i="9"/>
  <c r="F50" i="9"/>
  <c r="F51" i="9"/>
  <c r="F52" i="9"/>
  <c r="F53" i="9"/>
  <c r="F55" i="9"/>
  <c r="F56" i="9"/>
  <c r="F57" i="9"/>
  <c r="F58" i="9"/>
  <c r="F59" i="9"/>
  <c r="F60" i="9"/>
  <c r="F61" i="9"/>
  <c r="F62" i="9"/>
  <c r="F64" i="9"/>
  <c r="F65" i="9"/>
  <c r="F66" i="9"/>
  <c r="F67" i="9"/>
  <c r="F68" i="9"/>
  <c r="F69" i="9"/>
  <c r="F70" i="9"/>
  <c r="F71" i="9"/>
  <c r="F72" i="9"/>
  <c r="F74" i="9"/>
  <c r="F75" i="9"/>
  <c r="F77" i="9"/>
  <c r="F78" i="9"/>
  <c r="F79" i="9"/>
  <c r="F80" i="9"/>
  <c r="F81" i="9"/>
  <c r="F82" i="9"/>
  <c r="F83" i="9"/>
  <c r="F84" i="9"/>
  <c r="F85" i="9"/>
  <c r="F86" i="9"/>
  <c r="F87" i="9"/>
  <c r="F88" i="9"/>
  <c r="F89" i="9"/>
  <c r="F90" i="9"/>
  <c r="F93" i="9"/>
  <c r="F94" i="9"/>
  <c r="F95" i="9"/>
  <c r="F96" i="9"/>
  <c r="F97" i="9"/>
  <c r="F99" i="9"/>
  <c r="F102" i="9"/>
  <c r="F103" i="9"/>
  <c r="F104" i="9"/>
  <c r="F105" i="9"/>
  <c r="F106" i="9"/>
  <c r="F109" i="9"/>
  <c r="F110" i="9"/>
  <c r="F111" i="9"/>
  <c r="F113" i="9"/>
  <c r="F115" i="9"/>
  <c r="F6" i="9"/>
  <c r="E7" i="9"/>
  <c r="E8" i="9"/>
  <c r="E10" i="9"/>
  <c r="E11" i="9"/>
  <c r="E12" i="9"/>
  <c r="E13" i="9"/>
  <c r="E14" i="9"/>
  <c r="E15" i="9"/>
  <c r="E16" i="9"/>
  <c r="E17" i="9"/>
  <c r="E18" i="9"/>
  <c r="E19" i="9"/>
  <c r="E20" i="9"/>
  <c r="E21" i="9"/>
  <c r="E22" i="9"/>
  <c r="E25" i="9"/>
  <c r="E26" i="9"/>
  <c r="E27" i="9"/>
  <c r="E29" i="9"/>
  <c r="E30" i="9"/>
  <c r="E31" i="9"/>
  <c r="E33" i="9"/>
  <c r="E34" i="9"/>
  <c r="E35" i="9"/>
  <c r="E37" i="9"/>
  <c r="E38" i="9"/>
  <c r="E39" i="9"/>
  <c r="E40" i="9"/>
  <c r="E41" i="9"/>
  <c r="E42" i="9"/>
  <c r="E43" i="9"/>
  <c r="E45" i="9"/>
  <c r="E47" i="9"/>
  <c r="E48" i="9"/>
  <c r="E49" i="9"/>
  <c r="E50" i="9"/>
  <c r="E51" i="9"/>
  <c r="E52" i="9"/>
  <c r="E53" i="9"/>
  <c r="E55" i="9"/>
  <c r="E56" i="9"/>
  <c r="E57" i="9"/>
  <c r="E58" i="9"/>
  <c r="E59" i="9"/>
  <c r="E60" i="9"/>
  <c r="E61" i="9"/>
  <c r="E62" i="9"/>
  <c r="E64" i="9"/>
  <c r="E65" i="9"/>
  <c r="E66" i="9"/>
  <c r="E67" i="9"/>
  <c r="E68" i="9"/>
  <c r="E69" i="9"/>
  <c r="E70" i="9"/>
  <c r="E71" i="9"/>
  <c r="E72" i="9"/>
  <c r="E74" i="9"/>
  <c r="E75" i="9"/>
  <c r="E76" i="9"/>
  <c r="E77" i="9"/>
  <c r="E78" i="9"/>
  <c r="E79" i="9"/>
  <c r="E80" i="9"/>
  <c r="E81" i="9"/>
  <c r="E82" i="9"/>
  <c r="E83" i="9"/>
  <c r="E84" i="9"/>
  <c r="E85" i="9"/>
  <c r="E86" i="9"/>
  <c r="E87" i="9"/>
  <c r="E88" i="9"/>
  <c r="E89" i="9"/>
  <c r="E90" i="9"/>
  <c r="E93" i="9"/>
  <c r="E94" i="9"/>
  <c r="E95" i="9"/>
  <c r="E96" i="9"/>
  <c r="E97" i="9"/>
  <c r="E99" i="9"/>
  <c r="E102" i="9"/>
  <c r="E103" i="9"/>
  <c r="E104" i="9"/>
  <c r="E105" i="9"/>
  <c r="E106" i="9"/>
  <c r="E109" i="9"/>
  <c r="E110" i="9"/>
  <c r="E111" i="9"/>
  <c r="E113" i="9"/>
  <c r="E115" i="9"/>
  <c r="E6" i="9"/>
  <c r="D6" i="8"/>
  <c r="F6" i="8" s="1"/>
  <c r="E15" i="8"/>
  <c r="E33" i="8"/>
  <c r="E6" i="8"/>
  <c r="D7" i="8"/>
  <c r="F7" i="8" s="1"/>
  <c r="D8" i="8"/>
  <c r="F8" i="8" s="1"/>
  <c r="D9" i="8"/>
  <c r="F9" i="8" s="1"/>
  <c r="D10" i="8"/>
  <c r="F10" i="8" s="1"/>
  <c r="D11" i="8"/>
  <c r="F11" i="8" s="1"/>
  <c r="D12" i="8"/>
  <c r="F12" i="8" s="1"/>
  <c r="D13" i="8"/>
  <c r="F13" i="8" s="1"/>
  <c r="D14" i="8"/>
  <c r="F14" i="8" s="1"/>
  <c r="D15" i="8"/>
  <c r="F15" i="8" s="1"/>
  <c r="D16" i="8"/>
  <c r="E16" i="8" s="1"/>
  <c r="D17" i="8"/>
  <c r="E17" i="8" s="1"/>
  <c r="D18" i="8"/>
  <c r="E18" i="8" s="1"/>
  <c r="D19" i="8"/>
  <c r="E19" i="8" s="1"/>
  <c r="D22" i="8"/>
  <c r="E22" i="8" s="1"/>
  <c r="D23" i="8"/>
  <c r="E23" i="8" s="1"/>
  <c r="D24" i="8"/>
  <c r="E24" i="8" s="1"/>
  <c r="D25" i="8"/>
  <c r="F25" i="8" s="1"/>
  <c r="D26" i="8"/>
  <c r="F26" i="8" s="1"/>
  <c r="D27" i="8"/>
  <c r="F27" i="8" s="1"/>
  <c r="D28" i="8"/>
  <c r="F28" i="8" s="1"/>
  <c r="D29" i="8"/>
  <c r="F29" i="8" s="1"/>
  <c r="D30" i="8"/>
  <c r="F30" i="8" s="1"/>
  <c r="D31" i="8"/>
  <c r="F31" i="8" s="1"/>
  <c r="D32" i="8"/>
  <c r="F32" i="8" s="1"/>
  <c r="D33" i="8"/>
  <c r="F33" i="8" s="1"/>
  <c r="D34" i="8"/>
  <c r="F34" i="8" s="1"/>
  <c r="D40" i="8"/>
  <c r="F40" i="8" s="1"/>
  <c r="D41" i="8"/>
  <c r="E41" i="8" s="1"/>
  <c r="D42" i="8"/>
  <c r="E42" i="8" s="1"/>
  <c r="D43" i="8"/>
  <c r="E43" i="8" s="1"/>
  <c r="D44" i="8"/>
  <c r="E44" i="8" s="1"/>
  <c r="G115" i="7"/>
  <c r="G114" i="7"/>
  <c r="G113" i="7"/>
  <c r="G112" i="7"/>
  <c r="G111" i="7"/>
  <c r="G110" i="7"/>
  <c r="G109" i="7"/>
  <c r="G106" i="7"/>
  <c r="G105" i="7"/>
  <c r="G104" i="7"/>
  <c r="G103" i="7"/>
  <c r="G102" i="7"/>
  <c r="G99" i="7"/>
  <c r="G98" i="7"/>
  <c r="G97" i="7"/>
  <c r="G96" i="7"/>
  <c r="G95" i="7"/>
  <c r="G94" i="7"/>
  <c r="G93" i="7"/>
  <c r="G90" i="7"/>
  <c r="G89" i="7"/>
  <c r="G88" i="7"/>
  <c r="G87" i="7"/>
  <c r="G86" i="7"/>
  <c r="G85" i="7"/>
  <c r="G84" i="7"/>
  <c r="G83" i="7"/>
  <c r="G82" i="7"/>
  <c r="G81" i="7"/>
  <c r="G80" i="7"/>
  <c r="G79" i="7"/>
  <c r="G78" i="7"/>
  <c r="G77" i="7"/>
  <c r="G76" i="7"/>
  <c r="G75" i="7"/>
  <c r="G74" i="7"/>
  <c r="G72" i="7"/>
  <c r="G71" i="7"/>
  <c r="G70" i="7"/>
  <c r="G69" i="7"/>
  <c r="G68" i="7"/>
  <c r="G67" i="7"/>
  <c r="G66" i="7"/>
  <c r="G65" i="7"/>
  <c r="G64" i="7"/>
  <c r="G63" i="7"/>
  <c r="G62" i="7"/>
  <c r="G61" i="7"/>
  <c r="G60" i="7"/>
  <c r="G59" i="7"/>
  <c r="G58" i="7"/>
  <c r="G57" i="7"/>
  <c r="G56" i="7"/>
  <c r="G55" i="7"/>
  <c r="G54" i="7"/>
  <c r="G53" i="7"/>
  <c r="G52" i="7"/>
  <c r="G51" i="7"/>
  <c r="G50" i="7"/>
  <c r="G49" i="7"/>
  <c r="G48" i="7"/>
  <c r="G47" i="7"/>
  <c r="G45" i="7"/>
  <c r="G44" i="7"/>
  <c r="G43" i="7"/>
  <c r="G42" i="7"/>
  <c r="G41" i="7"/>
  <c r="G40" i="7"/>
  <c r="G39" i="7"/>
  <c r="G38" i="7"/>
  <c r="G37" i="7"/>
  <c r="G35" i="7"/>
  <c r="G34" i="7"/>
  <c r="G33" i="7"/>
  <c r="G32" i="7"/>
  <c r="G31" i="7"/>
  <c r="G30" i="7"/>
  <c r="G29" i="7"/>
  <c r="G28" i="7"/>
  <c r="G27" i="7"/>
  <c r="G26" i="7"/>
  <c r="G25" i="7"/>
  <c r="G24" i="7"/>
  <c r="G22" i="7"/>
  <c r="G21" i="7"/>
  <c r="G20" i="7"/>
  <c r="G19" i="7"/>
  <c r="G18" i="7"/>
  <c r="G17" i="7"/>
  <c r="G16" i="7"/>
  <c r="G15" i="7"/>
  <c r="G14" i="7"/>
  <c r="G13" i="7"/>
  <c r="G12" i="7"/>
  <c r="G11" i="7"/>
  <c r="G10" i="7"/>
  <c r="G9" i="7"/>
  <c r="G8" i="7"/>
  <c r="G7" i="7"/>
  <c r="G6" i="7"/>
  <c r="E115" i="7"/>
  <c r="E114" i="7"/>
  <c r="E113" i="7"/>
  <c r="E112" i="7"/>
  <c r="E111" i="7"/>
  <c r="E110" i="7"/>
  <c r="E109" i="7"/>
  <c r="E106" i="7"/>
  <c r="E105" i="7"/>
  <c r="E104" i="7"/>
  <c r="E103" i="7"/>
  <c r="E102" i="7"/>
  <c r="E99" i="7"/>
  <c r="E98" i="7"/>
  <c r="E97" i="7"/>
  <c r="E96" i="7"/>
  <c r="E95" i="7"/>
  <c r="E94" i="7"/>
  <c r="E93" i="7"/>
  <c r="E90" i="7"/>
  <c r="E89" i="7"/>
  <c r="E88" i="7"/>
  <c r="E87" i="7"/>
  <c r="E86" i="7"/>
  <c r="E85" i="7"/>
  <c r="E84" i="7"/>
  <c r="E83" i="7"/>
  <c r="E82" i="7"/>
  <c r="E81" i="7"/>
  <c r="E80" i="7"/>
  <c r="E79" i="7"/>
  <c r="E78" i="7"/>
  <c r="E77" i="7"/>
  <c r="E76" i="7"/>
  <c r="E75" i="7"/>
  <c r="E74" i="7"/>
  <c r="E72" i="7"/>
  <c r="E71" i="7"/>
  <c r="E70" i="7"/>
  <c r="E69" i="7"/>
  <c r="E68" i="7"/>
  <c r="E67" i="7"/>
  <c r="E66" i="7"/>
  <c r="E65" i="7"/>
  <c r="E64" i="7"/>
  <c r="E63" i="7"/>
  <c r="E62" i="7"/>
  <c r="E61" i="7"/>
  <c r="E60" i="7"/>
  <c r="E59" i="7"/>
  <c r="E58" i="7"/>
  <c r="E57" i="7"/>
  <c r="E56" i="7"/>
  <c r="E55" i="7"/>
  <c r="E54" i="7"/>
  <c r="E53" i="7"/>
  <c r="E52" i="7"/>
  <c r="E51" i="7"/>
  <c r="E50" i="7"/>
  <c r="E49" i="7"/>
  <c r="E48" i="7"/>
  <c r="E47" i="7"/>
  <c r="E45" i="7"/>
  <c r="E44" i="7"/>
  <c r="E43" i="7"/>
  <c r="E42" i="7"/>
  <c r="E41" i="7"/>
  <c r="E40" i="7"/>
  <c r="E39" i="7"/>
  <c r="E38" i="7"/>
  <c r="E37" i="7"/>
  <c r="E35" i="7"/>
  <c r="E34" i="7"/>
  <c r="E33" i="7"/>
  <c r="E32" i="7"/>
  <c r="E31" i="7"/>
  <c r="E30" i="7"/>
  <c r="E29" i="7"/>
  <c r="E28" i="7"/>
  <c r="E27" i="7"/>
  <c r="E26" i="7"/>
  <c r="E25" i="7"/>
  <c r="E24" i="7"/>
  <c r="E22" i="7"/>
  <c r="E21" i="7"/>
  <c r="E20" i="7"/>
  <c r="E19" i="7"/>
  <c r="E18" i="7"/>
  <c r="E17" i="7"/>
  <c r="E16" i="7"/>
  <c r="E15" i="7"/>
  <c r="E14" i="7"/>
  <c r="E13" i="7"/>
  <c r="E12" i="7"/>
  <c r="E11" i="7"/>
  <c r="E10" i="7"/>
  <c r="E9" i="7"/>
  <c r="E8" i="7"/>
  <c r="E7" i="7"/>
  <c r="E6" i="7"/>
  <c r="C6" i="7"/>
  <c r="C7" i="7"/>
  <c r="C8" i="7"/>
  <c r="C9" i="7"/>
  <c r="C10" i="7"/>
  <c r="C11" i="7"/>
  <c r="C12" i="7"/>
  <c r="C13" i="7"/>
  <c r="C14" i="7"/>
  <c r="C15" i="7"/>
  <c r="C16" i="7"/>
  <c r="C17" i="7"/>
  <c r="C18" i="7"/>
  <c r="C19" i="7"/>
  <c r="C20" i="7"/>
  <c r="C21" i="7"/>
  <c r="C24" i="7"/>
  <c r="C25" i="7"/>
  <c r="C26" i="7"/>
  <c r="C27" i="7"/>
  <c r="C28" i="7"/>
  <c r="C29" i="7"/>
  <c r="C30" i="7"/>
  <c r="C31" i="7"/>
  <c r="C32" i="7"/>
  <c r="C33" i="7"/>
  <c r="C34" i="7"/>
  <c r="C35" i="7"/>
  <c r="C37" i="7"/>
  <c r="C38" i="7"/>
  <c r="C39" i="7"/>
  <c r="C40" i="7"/>
  <c r="C41" i="7"/>
  <c r="C42" i="7"/>
  <c r="C43" i="7"/>
  <c r="C44" i="7"/>
  <c r="C45" i="7"/>
  <c r="C47" i="7"/>
  <c r="C48" i="7"/>
  <c r="C49" i="7"/>
  <c r="C50" i="7"/>
  <c r="C51" i="7"/>
  <c r="C52" i="7"/>
  <c r="C53" i="7"/>
  <c r="C54" i="7"/>
  <c r="C55" i="7"/>
  <c r="C56" i="7"/>
  <c r="C57" i="7"/>
  <c r="C58" i="7"/>
  <c r="C59" i="7"/>
  <c r="C60" i="7"/>
  <c r="C61" i="7"/>
  <c r="C62" i="7"/>
  <c r="C63" i="7"/>
  <c r="C64" i="7"/>
  <c r="C65" i="7"/>
  <c r="C66" i="7"/>
  <c r="C67" i="7"/>
  <c r="C68" i="7"/>
  <c r="C69" i="7"/>
  <c r="C70" i="7"/>
  <c r="C71" i="7"/>
  <c r="C72" i="7"/>
  <c r="C74" i="7"/>
  <c r="C75" i="7"/>
  <c r="C76" i="7"/>
  <c r="C77" i="7"/>
  <c r="C78" i="7"/>
  <c r="C79" i="7"/>
  <c r="C80" i="7"/>
  <c r="C81" i="7"/>
  <c r="C82" i="7"/>
  <c r="C83" i="7"/>
  <c r="C84" i="7"/>
  <c r="C85" i="7"/>
  <c r="C86" i="7"/>
  <c r="C87" i="7"/>
  <c r="C88" i="7"/>
  <c r="C89" i="7"/>
  <c r="C90" i="7"/>
  <c r="C93" i="7"/>
  <c r="C94" i="7"/>
  <c r="C95" i="7"/>
  <c r="C96" i="7"/>
  <c r="C97" i="7"/>
  <c r="C98" i="7"/>
  <c r="C99" i="7"/>
  <c r="C102" i="7"/>
  <c r="C103" i="7"/>
  <c r="C104" i="7"/>
  <c r="C105" i="7"/>
  <c r="C106" i="7"/>
  <c r="C109" i="7"/>
  <c r="C110" i="7"/>
  <c r="C111" i="7"/>
  <c r="C112" i="7"/>
  <c r="C113" i="7"/>
  <c r="C114" i="7"/>
  <c r="C115" i="7"/>
  <c r="C22" i="7"/>
  <c r="E7" i="6"/>
  <c r="E8" i="6"/>
  <c r="E9" i="6"/>
  <c r="E10" i="6"/>
  <c r="E11" i="6"/>
  <c r="E12" i="6"/>
  <c r="E13" i="6"/>
  <c r="E14" i="6"/>
  <c r="E15" i="6"/>
  <c r="E16" i="6"/>
  <c r="E17" i="6"/>
  <c r="E18" i="6"/>
  <c r="E19" i="6"/>
  <c r="E22" i="6"/>
  <c r="E23" i="6"/>
  <c r="E24" i="6"/>
  <c r="E25" i="6"/>
  <c r="E26" i="6"/>
  <c r="E27" i="6"/>
  <c r="E28" i="6"/>
  <c r="E29" i="6"/>
  <c r="E30" i="6"/>
  <c r="E31" i="6"/>
  <c r="E32" i="6"/>
  <c r="E33" i="6"/>
  <c r="E34" i="6"/>
  <c r="E40" i="6"/>
  <c r="E41" i="6"/>
  <c r="E42" i="6"/>
  <c r="E43" i="6"/>
  <c r="E44" i="6"/>
  <c r="E6" i="6"/>
  <c r="C6" i="6"/>
  <c r="C22" i="6"/>
  <c r="C23" i="6"/>
  <c r="C24" i="6"/>
  <c r="C25" i="6"/>
  <c r="C26" i="6"/>
  <c r="C27" i="6"/>
  <c r="C28" i="6"/>
  <c r="C29" i="6"/>
  <c r="C30" i="6"/>
  <c r="C31" i="6"/>
  <c r="C32" i="6"/>
  <c r="C33" i="6"/>
  <c r="C34" i="6"/>
  <c r="C40" i="6"/>
  <c r="C41" i="6"/>
  <c r="C42" i="6"/>
  <c r="C43" i="6"/>
  <c r="C44" i="6"/>
  <c r="C7" i="6"/>
  <c r="C8" i="6"/>
  <c r="C9" i="6"/>
  <c r="C10" i="6"/>
  <c r="C11" i="6"/>
  <c r="C12" i="6"/>
  <c r="C13" i="6"/>
  <c r="C14" i="6"/>
  <c r="C15" i="6"/>
  <c r="C16" i="6"/>
  <c r="C17" i="6"/>
  <c r="C18" i="6"/>
  <c r="C19" i="6"/>
  <c r="F44" i="8" l="1"/>
  <c r="F43" i="8"/>
  <c r="F42" i="8"/>
  <c r="F24" i="8"/>
  <c r="F23" i="8"/>
  <c r="F22" i="8"/>
  <c r="F19" i="8"/>
  <c r="E40" i="8"/>
  <c r="E32" i="8"/>
  <c r="E14" i="8"/>
  <c r="F41" i="8"/>
  <c r="F18" i="8"/>
  <c r="E31" i="8"/>
  <c r="E13" i="8"/>
  <c r="F17" i="8"/>
  <c r="E34" i="8"/>
  <c r="E30" i="8"/>
  <c r="E12" i="8"/>
  <c r="F16" i="8"/>
  <c r="E29" i="8"/>
  <c r="E11" i="8"/>
  <c r="E28" i="8"/>
  <c r="E10" i="8"/>
  <c r="E27" i="8"/>
  <c r="E9" i="8"/>
  <c r="E26" i="8"/>
  <c r="E8" i="8"/>
  <c r="E25" i="8"/>
  <c r="E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tc={845940DB-0789-4041-B4E0-38C2510F3AFF}</author>
  </authors>
  <commentList>
    <comment ref="C6" authorId="0" shapeId="0" xr:uid="{845940DB-0789-4041-B4E0-38C2510F3AFF}">
      <text>
        <t>[Threaded comment]
Your version of Excel allows you to read this threaded comment; however, any edits to it will get removed if the file is opened in a newer version of Excel. Learn more: https://go.microsoft.com/fwlink/?linkid=870924
Comment:
    Durante este año el efectivo ocupa el segundo lugar en la cantidad de activos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Axel tomas Baltierra hernandez</author>
  </authors>
  <commentList>
    <comment ref="A6" authorId="0" shapeId="0" xr:uid="{500A2E63-8673-4D80-81E9-D78F9F697219}">
      <text>
        <r>
          <rPr>
            <b/>
            <sz val="9"/>
            <color indexed="81"/>
            <rFont val="Tahoma"/>
            <charset val="1"/>
          </rPr>
          <t>Axel tomas Baltierra hernandez:</t>
        </r>
        <r>
          <rPr>
            <sz val="9"/>
            <color indexed="81"/>
            <rFont val="Tahoma"/>
            <charset val="1"/>
          </rPr>
          <t xml:space="preserve">
Muestran la relacion existente entre el efectivo de una empresa y sus demás activos circulantes con sus pasivos circulantes</t>
        </r>
      </text>
    </comment>
    <comment ref="A23" authorId="0" shapeId="0" xr:uid="{201CC110-392D-432B-9BD8-FE4AB3AE30CF}">
      <text>
        <r>
          <rPr>
            <b/>
            <sz val="9"/>
            <color indexed="81"/>
            <rFont val="Tahoma"/>
            <charset val="1"/>
          </rPr>
          <t>Axel tomas Baltierra hernandez:</t>
        </r>
        <r>
          <rPr>
            <sz val="9"/>
            <color indexed="81"/>
            <rFont val="Tahoma"/>
            <charset val="1"/>
          </rPr>
          <t xml:space="preserve">
Muestran la relacion existente entre el efectivo de una empresa y sus demás activos circulantes con sus pasivos circulantes</t>
        </r>
      </text>
    </comment>
    <comment ref="A40" authorId="0" shapeId="0" xr:uid="{E07A87D3-4366-43AA-8A7E-FE8D27717422}">
      <text>
        <r>
          <rPr>
            <b/>
            <sz val="9"/>
            <color indexed="81"/>
            <rFont val="Tahoma"/>
            <charset val="1"/>
          </rPr>
          <t>Axel tomas Baltierra hernandez:</t>
        </r>
        <r>
          <rPr>
            <sz val="9"/>
            <color indexed="81"/>
            <rFont val="Tahoma"/>
            <charset val="1"/>
          </rPr>
          <t xml:space="preserve">
Muestran la relacion existente entre el efectivo de una empresa y sus demás activos circulantes con sus pasivos circulantes</t>
        </r>
      </text>
    </comment>
    <comment ref="A56" authorId="0" shapeId="0" xr:uid="{B45E5BCD-BD3B-4BFF-A0C1-42A1C299DBE2}">
      <text>
        <r>
          <rPr>
            <b/>
            <sz val="9"/>
            <color indexed="81"/>
            <rFont val="Tahoma"/>
            <charset val="1"/>
          </rPr>
          <t>Axel tomas Baltierra hernandez:</t>
        </r>
        <r>
          <rPr>
            <sz val="9"/>
            <color indexed="81"/>
            <rFont val="Tahoma"/>
            <charset val="1"/>
          </rPr>
          <t xml:space="preserve">
Analizan cuán ventajosa ees la inversión en una entidad observando los rendimientos que genera.</t>
        </r>
      </text>
    </comment>
    <comment ref="A72" authorId="0" shapeId="0" xr:uid="{714C91E2-7FE0-40FE-96EE-A5887585F9F2}">
      <text>
        <r>
          <rPr>
            <b/>
            <sz val="9"/>
            <color indexed="81"/>
            <rFont val="Tahoma"/>
            <charset val="1"/>
          </rPr>
          <t>Axel tomas Baltierra hernandez:</t>
        </r>
        <r>
          <rPr>
            <sz val="9"/>
            <color indexed="81"/>
            <rFont val="Tahoma"/>
            <charset val="1"/>
          </rPr>
          <t xml:space="preserve">
Analizan cuán ventajosa ees la inversión en una entidad observando los rendimientos que genera.</t>
        </r>
      </text>
    </comment>
    <comment ref="A85" authorId="0" shapeId="0" xr:uid="{B007841F-80F6-4F2B-802A-6D8FBB550D75}">
      <text>
        <r>
          <rPr>
            <b/>
            <sz val="9"/>
            <color indexed="81"/>
            <rFont val="Tahoma"/>
            <charset val="1"/>
          </rPr>
          <t>Axel tomas Baltierra hernandez:</t>
        </r>
        <r>
          <rPr>
            <sz val="9"/>
            <color indexed="81"/>
            <rFont val="Tahoma"/>
            <charset val="1"/>
          </rPr>
          <t xml:space="preserve">
Analizan cuán ventajosa ees la inversión en una entidad observando los rendimientos que genera.</t>
        </r>
      </text>
    </comment>
    <comment ref="A98" authorId="0" shapeId="0" xr:uid="{B3C186C2-61C3-4761-BA75-40E8D2385D62}">
      <text>
        <r>
          <rPr>
            <b/>
            <sz val="9"/>
            <color indexed="81"/>
            <rFont val="Tahoma"/>
            <family val="2"/>
          </rPr>
          <t>Axel tomas Baltierra hernandez:</t>
        </r>
        <r>
          <rPr>
            <sz val="9"/>
            <color indexed="81"/>
            <rFont val="Tahoma"/>
            <family val="2"/>
          </rPr>
          <t xml:space="preserve">
Mide la efectividad conn la que la empresa administra sus activos. Sirve para determinar si es adeciuado el nivel de cada activo.</t>
        </r>
      </text>
    </comment>
    <comment ref="A108" authorId="0" shapeId="0" xr:uid="{635753ED-C8E0-447C-9EE6-18040F376F0E}">
      <text>
        <r>
          <rPr>
            <b/>
            <sz val="9"/>
            <color indexed="81"/>
            <rFont val="Tahoma"/>
            <family val="2"/>
          </rPr>
          <t>Axel tomas Baltierra hernandez:</t>
        </r>
        <r>
          <rPr>
            <sz val="9"/>
            <color indexed="81"/>
            <rFont val="Tahoma"/>
            <family val="2"/>
          </rPr>
          <t xml:space="preserve">
Mide la efectividad conn la que la empresa administra sus activos. Sirve para determinar si es adeciuado el nivel de cada activo.</t>
        </r>
      </text>
    </comment>
    <comment ref="A119" authorId="0" shapeId="0" xr:uid="{7ADD4CEE-5D47-4F3F-B589-EF134D817A27}">
      <text>
        <r>
          <rPr>
            <b/>
            <sz val="9"/>
            <color indexed="81"/>
            <rFont val="Tahoma"/>
            <family val="2"/>
          </rPr>
          <t>Axel tomas Baltierra hernandez:</t>
        </r>
        <r>
          <rPr>
            <sz val="9"/>
            <color indexed="81"/>
            <rFont val="Tahoma"/>
            <family val="2"/>
          </rPr>
          <t xml:space="preserve">
Mide la efectividad conn la que la empresa administra sus activos. Sirve para determinar si es adeciuado el nivel de cada activo.</t>
        </r>
      </text>
    </comment>
    <comment ref="A130" authorId="0" shapeId="0" xr:uid="{7CB5F03C-D1E1-4D94-BAC9-AFC281D11812}">
      <text>
        <r>
          <rPr>
            <b/>
            <sz val="9"/>
            <color indexed="81"/>
            <rFont val="Tahoma"/>
            <family val="2"/>
          </rPr>
          <t>Axel tomas Baltierra hernandez:</t>
        </r>
        <r>
          <rPr>
            <sz val="9"/>
            <color indexed="81"/>
            <rFont val="Tahoma"/>
            <family val="2"/>
          </rPr>
          <t xml:space="preserve">
Mide la efectividad conn la que la empresa administra sus activos. Sirve para determinar si es adeciuado el nivel de cada activo.</t>
        </r>
      </text>
    </comment>
    <comment ref="A141" authorId="0" shapeId="0" xr:uid="{06D6EBE1-70A0-4CBE-A12E-D99DC843AE49}">
      <text>
        <r>
          <rPr>
            <b/>
            <sz val="9"/>
            <color indexed="81"/>
            <rFont val="Tahoma"/>
            <family val="2"/>
          </rPr>
          <t>Axel tomas Baltierra hernandez:</t>
        </r>
        <r>
          <rPr>
            <sz val="9"/>
            <color indexed="81"/>
            <rFont val="Tahoma"/>
            <family val="2"/>
          </rPr>
          <t xml:space="preserve">
Evalúan el uso de fondos fijos a favor de la empresa. Sirve para conecer si la empresa tiene o no capacidad para contraer sus deudas</t>
        </r>
      </text>
    </comment>
    <comment ref="A154" authorId="0" shapeId="0" xr:uid="{C0832267-BDF8-45C8-8189-3ACD7BCC2D6B}">
      <text>
        <r>
          <rPr>
            <b/>
            <sz val="9"/>
            <color indexed="81"/>
            <rFont val="Tahoma"/>
            <family val="2"/>
          </rPr>
          <t>Axel tomas Baltierra hernandez:</t>
        </r>
        <r>
          <rPr>
            <sz val="9"/>
            <color indexed="81"/>
            <rFont val="Tahoma"/>
            <family val="2"/>
          </rPr>
          <t xml:space="preserve">
Evalúan el uso de fondos fijos a favor de la empresa. Sirve para conecer si la empresa tiene o no capacidad para contraer sus deudas</t>
        </r>
      </text>
    </comment>
  </commentList>
</comments>
</file>

<file path=xl/sharedStrings.xml><?xml version="1.0" encoding="utf-8"?>
<sst xmlns="http://schemas.openxmlformats.org/spreadsheetml/2006/main" count="817" uniqueCount="361">
  <si>
    <t>QUALCOMM Incorporated</t>
  </si>
  <si>
    <t>CONSOLIDATED BALANCE SHEETS</t>
  </si>
  <si>
    <t>(In millions, except par value amounts) dollars</t>
  </si>
  <si>
    <t>ASSETS</t>
  </si>
  <si>
    <t>September 24, 2023</t>
  </si>
  <si>
    <t>September 25, 2024</t>
  </si>
  <si>
    <t>Current assets:</t>
  </si>
  <si>
    <t>Cash and cash equivalents</t>
  </si>
  <si>
    <t>Marketable securities</t>
  </si>
  <si>
    <t>Accounts receivable, net</t>
  </si>
  <si>
    <t>Inventories</t>
  </si>
  <si>
    <t>Held for sale assets</t>
  </si>
  <si>
    <t>Other current assets</t>
  </si>
  <si>
    <t>Total current assets</t>
  </si>
  <si>
    <t>Deferred tax assets</t>
  </si>
  <si>
    <t>Property, plant and equipment, net</t>
  </si>
  <si>
    <t>Goodwill</t>
  </si>
  <si>
    <t>Other intangible assets, net</t>
  </si>
  <si>
    <t>Other assets</t>
  </si>
  <si>
    <t>Total assets</t>
  </si>
  <si>
    <t>LIABILITIES AND STOCKHOLDERS’ EQUITY</t>
  </si>
  <si>
    <t>Current liabilities:</t>
  </si>
  <si>
    <t>Trade accounts payable</t>
  </si>
  <si>
    <t>Payroll and other benefits related liabilities</t>
  </si>
  <si>
    <t>Unearned revenues</t>
  </si>
  <si>
    <t>Short-term debt</t>
  </si>
  <si>
    <t>Held for sale liabilities</t>
  </si>
  <si>
    <t>Other current liabilities</t>
  </si>
  <si>
    <t>Total current liabilities</t>
  </si>
  <si>
    <t>Income taxes payable</t>
  </si>
  <si>
    <t>Long-term debt</t>
  </si>
  <si>
    <t>Other liabilities</t>
  </si>
  <si>
    <t>Total liabilities</t>
  </si>
  <si>
    <t>Commitments and contingencies (Note 7)</t>
  </si>
  <si>
    <t>Stockholders’ equity:</t>
  </si>
  <si>
    <t>Preferred stock, $0.0001 par value; 8 shares authorized; none outstanding</t>
  </si>
  <si>
    <t>Common stock and paid-in capital, $0.0001 par value; 6,000 shares authorized; 1,114 and 1,121 shares issued and outstanding, respectively</t>
  </si>
  <si>
    <t>Retained earnings</t>
  </si>
  <si>
    <t>Accumulated other comprehensive income (loss)</t>
  </si>
  <si>
    <t>Total stockholders’ equity</t>
  </si>
  <si>
    <t>Total liabilities and stockholders’ equity</t>
  </si>
  <si>
    <t>(En millones, excepto los importes de valor nominal) dollares</t>
  </si>
  <si>
    <t>ACTIVOS</t>
  </si>
  <si>
    <t>24 de Septiembre del 2023</t>
  </si>
  <si>
    <t>25 de Septiembre del 2024</t>
  </si>
  <si>
    <t>Activos corrientes:</t>
  </si>
  <si>
    <t>Efectivo y equivalentes de efectivo</t>
  </si>
  <si>
    <t>Valores negociables</t>
  </si>
  <si>
    <t>Cuentas por cobrar, neto</t>
  </si>
  <si>
    <t>Inventarios</t>
  </si>
  <si>
    <t>Activos disponibles para la venta</t>
  </si>
  <si>
    <t>Otros activos corrientes</t>
  </si>
  <si>
    <t>Total de activos corrientes</t>
  </si>
  <si>
    <t>Activos por impuestos diferidos</t>
  </si>
  <si>
    <t>Propiedades, planta y equipo, neto</t>
  </si>
  <si>
    <t>Donaciones</t>
  </si>
  <si>
    <t>Otros activos intangibles</t>
  </si>
  <si>
    <t>Otros activos</t>
  </si>
  <si>
    <t>Total de activos</t>
  </si>
  <si>
    <t>PASIVOS Y PATRIMONIO NETO</t>
  </si>
  <si>
    <t>Pasivos corrientes:</t>
  </si>
  <si>
    <t>Cuentas por pagar comerciales</t>
  </si>
  <si>
    <t>Nómina y otros pasivos relacionados con beneficios</t>
  </si>
  <si>
    <t>Ingresos no devengados</t>
  </si>
  <si>
    <t>Deuda a corto plazo</t>
  </si>
  <si>
    <t>Pasivos disponibles para la venta</t>
  </si>
  <si>
    <t>Otros pasivos corrientes</t>
  </si>
  <si>
    <t>Total de pasivos corrientes</t>
  </si>
  <si>
    <t>Impuestos sobre la renta por pagar</t>
  </si>
  <si>
    <t>Deuda a largo plazo</t>
  </si>
  <si>
    <t>Otros pasivos</t>
  </si>
  <si>
    <t>Total de pasivos</t>
  </si>
  <si>
    <t>Compromisos y contingencias (Nota 7)</t>
  </si>
  <si>
    <t>Patrimonio de los accionistas:</t>
  </si>
  <si>
    <t>Acciones preferentes, valor nominal de $0.0001; 8 acciones autorizadas; ninguna en circulación</t>
  </si>
  <si>
    <t>Acciones ordinarias y capital aportado, valor nominal de $0.0001; 6,000 acciones autorizadas; 1,114 y 1,121 acciones emitidas y en circulación, respectivamente</t>
  </si>
  <si>
    <t>Utilidades retenidas</t>
  </si>
  <si>
    <t>Otros resultados integrales acumulados (pérdidas)</t>
  </si>
  <si>
    <t>Total del patrimonio de los accionistas</t>
  </si>
  <si>
    <t>Total de pasivos y patrimonio de los accionistas</t>
  </si>
  <si>
    <t>25 de Septiembre del 2022</t>
  </si>
  <si>
    <t>26 de Septiembre del 2021</t>
  </si>
  <si>
    <t>Revenues:</t>
  </si>
  <si>
    <t>Equipment and services</t>
  </si>
  <si>
    <t>Licensing</t>
  </si>
  <si>
    <t>Total revenues</t>
  </si>
  <si>
    <t>Costs and expenses:</t>
  </si>
  <si>
    <t>Cost of revenues</t>
  </si>
  <si>
    <t>Research and development</t>
  </si>
  <si>
    <t>Selling, general and administrative</t>
  </si>
  <si>
    <t>Other (Note 2)</t>
  </si>
  <si>
    <t>Total costs and expenses</t>
  </si>
  <si>
    <t>Operating income</t>
  </si>
  <si>
    <t>Interest expense</t>
  </si>
  <si>
    <t>Investment and other income (expense), net</t>
  </si>
  <si>
    <t>Income from continuing operations before income taxes</t>
  </si>
  <si>
    <t>Income tax expense</t>
  </si>
  <si>
    <t>Income from continuing operations</t>
  </si>
  <si>
    <t>Discontinued operations, net of income taxes</t>
  </si>
  <si>
    <t>Net income</t>
  </si>
  <si>
    <t>Basic earnings (loss) per share:</t>
  </si>
  <si>
    <t>Continuing operations</t>
  </si>
  <si>
    <t>Discontinued operations</t>
  </si>
  <si>
    <t>Diluted earnings (loss) per share:</t>
  </si>
  <si>
    <t>Shares used in per share calculations:</t>
  </si>
  <si>
    <t>Basic</t>
  </si>
  <si>
    <t>Diluted</t>
  </si>
  <si>
    <t>Other comprehensive income (loss), net of income taxes:</t>
  </si>
  <si>
    <t>Foreign currency translation gains (losses)</t>
  </si>
  <si>
    <t>Net unrealized gains (losses) on certain available-for-sale debt securities</t>
  </si>
  <si>
    <t>Net unrealized gains (losses) on derivative instruments</t>
  </si>
  <si>
    <t>Other gains (losses)</t>
  </si>
  <si>
    <t>Other reclassifications included in net income</t>
  </si>
  <si>
    <t>Total other comprehensive income (loss)</t>
  </si>
  <si>
    <t>Comprehensive income</t>
  </si>
  <si>
    <t>Operating Activities:</t>
  </si>
  <si>
    <t>Net income from continuing operations</t>
  </si>
  <si>
    <t>Adjustments to reconcile net income to net cash provided by operating activities:</t>
  </si>
  <si>
    <t>Depreciation and amortization expense</t>
  </si>
  <si>
    <t>Indefinite and long-lived asset impairment charges</t>
  </si>
  <si>
    <t>Income tax provision less than income tax payments</t>
  </si>
  <si>
    <t>Share-based compensation expense</t>
  </si>
  <si>
    <t>Net (gains) losses on marketable securities and other investments</t>
  </si>
  <si>
    <t>Impairment losses on other investments</t>
  </si>
  <si>
    <t>Other items, net</t>
  </si>
  <si>
    <t>Changes in assets and liabilities:</t>
  </si>
  <si>
    <t>Payroll, benefits and other liabilities</t>
  </si>
  <si>
    <t>Net cash used by operating activities from discontinued operations</t>
  </si>
  <si>
    <t>Net cash provided by operating activities</t>
  </si>
  <si>
    <t>Investing Activities:</t>
  </si>
  <si>
    <t>Capital expenditures</t>
  </si>
  <si>
    <t>Purchases of debt and equity marketable securities</t>
  </si>
  <si>
    <t>Proceeds from sales and maturities of debt and equity marketable securities</t>
  </si>
  <si>
    <t>Acquisitions and other investments, net of cash acquired</t>
  </si>
  <si>
    <t>Proceeds from sales of property, plant and equipment</t>
  </si>
  <si>
    <t>Proceeds from other investments</t>
  </si>
  <si>
    <t>Net cash provided (used) by investing activities from discontinued operations</t>
  </si>
  <si>
    <t>Net cash provided (used) by investing activities</t>
  </si>
  <si>
    <t>Financing Activities:</t>
  </si>
  <si>
    <t>Proceeds from short-term debt</t>
  </si>
  <si>
    <t>Repayment of short-term debt</t>
  </si>
  <si>
    <t>Repayment of debt of acquired company</t>
  </si>
  <si>
    <t>Proceeds from long-term debt</t>
  </si>
  <si>
    <t>Repayment of long-term debt</t>
  </si>
  <si>
    <t>Proceeds from issuance of common stock</t>
  </si>
  <si>
    <t>Repurchases and retirements of common stock</t>
  </si>
  <si>
    <t>Dividends paid</t>
  </si>
  <si>
    <t>Payments of tax withholdings related to vesting of share-based awards</t>
  </si>
  <si>
    <t>Net cash (used) provided by financing activities from discontinued operations</t>
  </si>
  <si>
    <t>Net cash used by financing activities</t>
  </si>
  <si>
    <t>Effect of exchange rate changes on cash and cash equivalents</t>
  </si>
  <si>
    <t>Net increase (decrease) in total cash and cash equivalents</t>
  </si>
  <si>
    <t>Total cash and cash equivalents at beginning of period (including $326 classified as held for sale at September 25, 2022)</t>
  </si>
  <si>
    <t>Total cash and cash equivalents at end of period (including $77 and $326 classified as held for sale at September 24, 2023 and September 25, 2022, respectively)</t>
  </si>
  <si>
    <t>Total stockholders’ equity, beginning balance</t>
  </si>
  <si>
    <t>Common stock and paid-in capital:</t>
  </si>
  <si>
    <t>Balance at beginning of period</t>
  </si>
  <si>
    <t>Common stock issued under employee benefit plans</t>
  </si>
  <si>
    <t>Share-based compensation</t>
  </si>
  <si>
    <t>Tax withholdings related to vesting of share-based payments</t>
  </si>
  <si>
    <t>Stock awards assumed in acquisition</t>
  </si>
  <si>
    <t>Balance at end of period</t>
  </si>
  <si>
    <t>Retained earnings:</t>
  </si>
  <si>
    <t>Dividends</t>
  </si>
  <si>
    <t>Accumulated other comprehensive income (loss):</t>
  </si>
  <si>
    <t>Other comprehensive income (loss)</t>
  </si>
  <si>
    <t>Total stockholders’ equity, ending balance</t>
  </si>
  <si>
    <t>Dividends per share announced</t>
  </si>
  <si>
    <t>Ingresos:</t>
  </si>
  <si>
    <t>Equipos y servicios</t>
  </si>
  <si>
    <t>Licencias</t>
  </si>
  <si>
    <t>Total de ingresos</t>
  </si>
  <si>
    <t>Costos y gastos:</t>
  </si>
  <si>
    <t>Costo de ingresos</t>
  </si>
  <si>
    <t>Investigación y desarrollo</t>
  </si>
  <si>
    <t>Venta, generales y administrativos</t>
  </si>
  <si>
    <t>Otros (Nota 2)</t>
  </si>
  <si>
    <t>Total de costos y gastos</t>
  </si>
  <si>
    <t>Ingreso operativo</t>
  </si>
  <si>
    <t>Gastos por intereses</t>
  </si>
  <si>
    <t>Ingreso (gasto) de inversión y otros, neto</t>
  </si>
  <si>
    <t>Ingreso de operaciones continuas antes de impuestos sobre la renta</t>
  </si>
  <si>
    <t>Gasto por impuestos sobre la renta</t>
  </si>
  <si>
    <t>Ingreso de operaciones continuas</t>
  </si>
  <si>
    <t>Operaciones descontinuadas, neto de impuestos sobre la renta</t>
  </si>
  <si>
    <t>Ingreso neto</t>
  </si>
  <si>
    <t>Ganancias (pérdidas) básicas por acción:</t>
  </si>
  <si>
    <t>Operaciones continuas</t>
  </si>
  <si>
    <t>Operaciones descontinuadas</t>
  </si>
  <si>
    <t>Ganancias (pérdidas) diluidas por acción:</t>
  </si>
  <si>
    <t>Acciones utilizadas en los cálculos por acción:</t>
  </si>
  <si>
    <t>Básicas</t>
  </si>
  <si>
    <t>Diluídas</t>
  </si>
  <si>
    <t>Otros ingresos (pérdidas) integrales, neto de impuestos sobre la renta:</t>
  </si>
  <si>
    <t>Ganancias (pérdidas) por conversión de moneda extranjera</t>
  </si>
  <si>
    <t>Ganancias (pérdidas) no realizadas netas en ciertos valores de deuda disponibles para la venta</t>
  </si>
  <si>
    <t>Ganancias (pérdidas) no realizadas netas en instrumentos derivados</t>
  </si>
  <si>
    <t>Otras ganancias (pérdidas)</t>
  </si>
  <si>
    <t>Otras reclasificaciones incluidas en el ingreso neto</t>
  </si>
  <si>
    <t>Total de otros ingresos (pérdidas) integrales</t>
  </si>
  <si>
    <t>Ingreso integral</t>
  </si>
  <si>
    <t>Actividades de operación:</t>
  </si>
  <si>
    <t>Ingreso neto de operaciones continuas</t>
  </si>
  <si>
    <t>Ajustes para reconciliar el ingreso neto con el efectivo neto proporcionado por actividades de operación:</t>
  </si>
  <si>
    <t>Gasto por depreciación y amortización</t>
  </si>
  <si>
    <t>Cargos por deterioro de activos indefinidos y de larga duración</t>
  </si>
  <si>
    <t>Provisión por impuestos sobre la renta menor que los pagos de impuestos sobre la renta</t>
  </si>
  <si>
    <t>Gasto por compensación basada en acciones</t>
  </si>
  <si>
    <t>Ganancias (pérdidas) netas en valores negociables y otras inversiones</t>
  </si>
  <si>
    <t>Pérdidas por deterioro en otras inversiones</t>
  </si>
  <si>
    <t>Otros ítems, neto</t>
  </si>
  <si>
    <t>Cambios en activos y pasivos:</t>
  </si>
  <si>
    <t>Cuentas por cobrar, neto</t>
  </si>
  <si>
    <t>Otros activos</t>
  </si>
  <si>
    <t>Cuentas por pagar comerciales</t>
  </si>
  <si>
    <t>Nómina, beneficios y otros pasivos</t>
  </si>
  <si>
    <t>Ingresos no devengados</t>
  </si>
  <si>
    <t>Efectivo neto utilizado por actividades de operación de operaciones descontinuadas</t>
  </si>
  <si>
    <t>Efectivo neto proporcionado por actividades de operación</t>
  </si>
  <si>
    <t>Actividades de inversión:</t>
  </si>
  <si>
    <t>Gastos de capital</t>
  </si>
  <si>
    <t>Compras de valores de deuda y capital negociables</t>
  </si>
  <si>
    <t>Ingresos por ventas y vencimientos de valores de deuda y capital negociables</t>
  </si>
  <si>
    <t>Adquisiciones y otras inversiones, neto de efectivo adquirido</t>
  </si>
  <si>
    <t>Ingresos por ventas de propiedades, planta y equipo</t>
  </si>
  <si>
    <t>Ingresos de otras inversiones</t>
  </si>
  <si>
    <t>Efectivo neto proporcionado (utilizado) por actividades de inversión de operaciones descontinuadas</t>
  </si>
  <si>
    <t>Efectivo neto proporcionado (utilizado) por actividades de inversión</t>
  </si>
  <si>
    <t>Actividades de financiamiento:</t>
  </si>
  <si>
    <t>Ingresos por deuda a corto plazo</t>
  </si>
  <si>
    <t>Reembolso de deuda a corto plazo</t>
  </si>
  <si>
    <t>Reembolso de deuda de empresa adquirida</t>
  </si>
  <si>
    <t>Ingresos por deuda a largo plazo</t>
  </si>
  <si>
    <t>Reembolso de deuda a largo plazo</t>
  </si>
  <si>
    <t>Ingresos por emisión de acciones comunes</t>
  </si>
  <si>
    <t>Recompras y jubilaciones de acciones comunes</t>
  </si>
  <si>
    <t>Dividendos pagados</t>
  </si>
  <si>
    <t>Pagos de retenciones fiscales relacionadas con la adquisición de premios basados en acciones</t>
  </si>
  <si>
    <t>Efectivo neto (utilizado) proporcionado por actividades de financiamiento de operaciones descontinuadas</t>
  </si>
  <si>
    <t>Efectivo neto utilizado por actividades de financiamiento</t>
  </si>
  <si>
    <t>Efecto de cambios en tasas de cambio en efectivo y equivalentes de efectivo</t>
  </si>
  <si>
    <t>Aumento (disminución) neto en efectivo y equivalentes de efectivo total</t>
  </si>
  <si>
    <t>Total de efectivo y equivalentes de efectivo al inicio del período (incluyendo $326 clasificados como disponibles para la venta al 25 de septiembre de 2022)</t>
  </si>
  <si>
    <t>Total de efectivo y equivalentes de efectivo al final del período (incluyendo $77 y $326 clasificados como disponibles para la venta al 24 de septiembre de 2023 y al 25 de septiembre de 2022, respectivamente)</t>
  </si>
  <si>
    <t>Total del patrimonio de los accionistas, saldo inicial</t>
  </si>
  <si>
    <t>Acciones comunes y capital aportado:</t>
  </si>
  <si>
    <t>Saldo al inicio del período</t>
  </si>
  <si>
    <t>Acciones comunes emitidas bajo planes de beneficios para empleados</t>
  </si>
  <si>
    <t>Compensación basada en acciones</t>
  </si>
  <si>
    <t>Retenciones fiscales relacionadas con la adquisición de pagos basados en acciones</t>
  </si>
  <si>
    <t>Premios de acciones asumidos en la adquisición</t>
  </si>
  <si>
    <t>Saldo al final del período</t>
  </si>
  <si>
    <t>Utilidades retenidas:</t>
  </si>
  <si>
    <t>Dividendos</t>
  </si>
  <si>
    <t>Otros ingresos (pérdidas) integrales acumulados:</t>
  </si>
  <si>
    <t>Otros ingresos (pérdidas) integrales</t>
  </si>
  <si>
    <t>Total del patrimonio de los accionistas, saldo final</t>
  </si>
  <si>
    <t>Dividendos por acción anunciados</t>
  </si>
  <si>
    <t>Mantiene un coomportamiento muy similar entre los activos y los pasivos, a pesar de que las cantidades difieran, la forma en que se manejo los activos y pasivos ees muy similar al año pasado</t>
  </si>
  <si>
    <t>De activos el mayor porcentage lo tienen las donaciones con el 21%</t>
  </si>
  <si>
    <t>La cantidad del total de activos corrientes  disminuye en comparacón con el año anterior, mostrandose principalmetne afectado el efectivo y equivalentes de efectivo</t>
  </si>
  <si>
    <t>En cuanto a los pasivos el mayor porcentaje se encuentra en deudas a largo plazo con el 28%</t>
  </si>
  <si>
    <t>El mayor porsentage del capital contable se encuentra en las utilidades retenidas</t>
  </si>
  <si>
    <t>Acciones ordinarias y capital aportado represental menos del 1% del capital contable</t>
  </si>
  <si>
    <t>DIFERENCIA</t>
  </si>
  <si>
    <t>PORCENTAJE</t>
  </si>
  <si>
    <t>Se observa como los ingresos netos aumentan en un 79%</t>
  </si>
  <si>
    <t>Sin embargo las deudas por financiamiento se incrementaron en aun mayor medida</t>
  </si>
  <si>
    <t>Esto puede indicar la necesidad de capital por el desarrollo de nuevos productos</t>
  </si>
  <si>
    <t>En la grafica se observa un comportamiento muy similar al balance general, pero se muestra un pico importante hacia abajo en los conceptos referentes a deudas, ya que estos se representan en el documento como negativo representando perdidas</t>
  </si>
  <si>
    <t>El costo de pasivos se vio incrementada en su mayoria.</t>
  </si>
  <si>
    <t>El costo de activos se decremento en su mayoria.</t>
  </si>
  <si>
    <t>Los pasivos que más crecieron son los pasivos disponiblea para la venta y la deuda a corto plazo</t>
  </si>
  <si>
    <t>Se muestra como se mantuvo cierto equilibrio con el año anterior, sin embargo si existen algunoc conceptos que se desmarcan fuertemente del año pasado</t>
  </si>
  <si>
    <t>Activos</t>
  </si>
  <si>
    <t>Pasivos</t>
  </si>
  <si>
    <t>CC</t>
  </si>
  <si>
    <t>Capital Neto de Trabajo</t>
  </si>
  <si>
    <t>Indice de solvencia</t>
  </si>
  <si>
    <t>Prueba Acido</t>
  </si>
  <si>
    <t>Qualcom</t>
  </si>
  <si>
    <t>Intel</t>
  </si>
  <si>
    <t>Debido a la cantidad de activos con respecto de los pasivos de ambas empresas, se puede conccluir que Intel es un empresa mejor asentada en la industria, mientras que Qualcomm es una empresa que sigue en crecimiento. Aunque ambas empresas son muy rentables se nota que Intel presenta una superioridad economica actual</t>
  </si>
  <si>
    <t>Clasificación de la razon financiera</t>
  </si>
  <si>
    <t>Nombre de la razon financiera</t>
  </si>
  <si>
    <t>Año</t>
  </si>
  <si>
    <t>Datos</t>
  </si>
  <si>
    <t>Formula</t>
  </si>
  <si>
    <t>Resultado</t>
  </si>
  <si>
    <t>Innterpretación</t>
  </si>
  <si>
    <t>Gráfico</t>
  </si>
  <si>
    <t>Liquidez</t>
  </si>
  <si>
    <t>Capital neto de trabajo</t>
  </si>
  <si>
    <t>Activo circulante</t>
  </si>
  <si>
    <t>Estsa empresa si cuenta con la liquidez para cubrir sus deudas</t>
  </si>
  <si>
    <t>menos pasivo circulante</t>
  </si>
  <si>
    <t>AC-PC</t>
  </si>
  <si>
    <t>En el año 2023 se contaba por cada peso de deuda con 2.33 pesos que lo respaldan, sin embargo en el año 2024 esto disminuyo a solo 1.74 pesos</t>
  </si>
  <si>
    <t>entre pasivo circulante</t>
  </si>
  <si>
    <t>AC/PC</t>
  </si>
  <si>
    <t>Prueba de ácido</t>
  </si>
  <si>
    <t>(AC-inventario)/PC</t>
  </si>
  <si>
    <t>En el año 2023 se contaba por cada peso de deuda con 2 de activos circulantes sin contar inventarios, sin embargo en el año 2024 esto disminuyo a solo 1.21 pesos</t>
  </si>
  <si>
    <t>(AC-I)/PC</t>
  </si>
  <si>
    <t>Rentabilidad (Lucratividad)</t>
  </si>
  <si>
    <t>Margen de utilidad sobre ventas</t>
  </si>
  <si>
    <t>Utilidad neta / Ventas netas</t>
  </si>
  <si>
    <t>En el año 2022 obtenia mas del 50% de utilidades mientrasque en el año 2023 obtuvo el 43%</t>
  </si>
  <si>
    <t>UN/VN</t>
  </si>
  <si>
    <t>Rendimiento sobre activos totales</t>
  </si>
  <si>
    <t>Utilidad neta / Activos totales</t>
  </si>
  <si>
    <t>Para el año 2022 con los datos actuales no es posible obtener el total de activos ya que los años proporcionados por el BG y el ER no son iguales. Sin embargo para el 2023 los activos aportan con el 0.06% de inversión</t>
  </si>
  <si>
    <t>UN/AT</t>
  </si>
  <si>
    <t>Utilidad neta entre el capital contable comun</t>
  </si>
  <si>
    <t>Utilidad neta / Capital Contable</t>
  </si>
  <si>
    <t>En 2022 se obtuvo un 40% de ganancia mientras que en el año 2022 se obtuvo apenas un valor del 14%</t>
  </si>
  <si>
    <t>UN/CC</t>
  </si>
  <si>
    <t>Actividad</t>
  </si>
  <si>
    <t>Rotación de inventarios</t>
  </si>
  <si>
    <t>Costo de ventas / Inventario Promedio</t>
  </si>
  <si>
    <t>El inventario se renueva un aproximado de dos veces y media al año duranto el 2023</t>
  </si>
  <si>
    <t>NA</t>
  </si>
  <si>
    <t>CV/IP</t>
  </si>
  <si>
    <t>Perodio promedio de inventarios</t>
  </si>
  <si>
    <t>360 / Rotación de inventarios</t>
  </si>
  <si>
    <t>El inventario se renueva cada 145.68 dias aproximadamente</t>
  </si>
  <si>
    <t>360/RI</t>
  </si>
  <si>
    <t>Rotación de cuentas por cobrar</t>
  </si>
  <si>
    <t>ventas de credito/ promedio de citas por cobrar</t>
  </si>
  <si>
    <t>VC/PCPC</t>
  </si>
  <si>
    <t>Rotación de activos totales</t>
  </si>
  <si>
    <t>ventas / total activos</t>
  </si>
  <si>
    <t>Las ventas representan muy poco con respecto al valor de los activos, con solo  un 04%</t>
  </si>
  <si>
    <t>VT/AT</t>
  </si>
  <si>
    <t>Apalancamiento</t>
  </si>
  <si>
    <t>Razon de endeudamiento</t>
  </si>
  <si>
    <t>total pasivo / total activos</t>
  </si>
  <si>
    <t>En el año 2023 mas de la mitad de los activos fueron financiados mediante pasivos 58%, esto incremento en el año 2024 hasta el 63%</t>
  </si>
  <si>
    <t>TP/TA</t>
  </si>
  <si>
    <t>Pasivo a capital</t>
  </si>
  <si>
    <t>Pasivo a largo plao / capital contable</t>
  </si>
  <si>
    <t>El pasivo a largo plazo representa una gran parte del capital contable en ambos años siendo en el 2023 el 67% mientras que en 2024 sube hasta el 75.15% o mas de 3/4 partes</t>
  </si>
  <si>
    <t>Unico año calculable por los datos accesibles</t>
  </si>
  <si>
    <t>Ut neta</t>
  </si>
  <si>
    <t>factor amplificador del capital</t>
  </si>
  <si>
    <t>/</t>
  </si>
  <si>
    <t>margen</t>
  </si>
  <si>
    <t>Act/CAP</t>
  </si>
  <si>
    <t>ventas</t>
  </si>
  <si>
    <t>ROE</t>
  </si>
  <si>
    <t>x</t>
  </si>
  <si>
    <t>ROI</t>
  </si>
  <si>
    <t>rotación</t>
  </si>
  <si>
    <t>roi</t>
  </si>
  <si>
    <t>roe</t>
  </si>
  <si>
    <t xml:space="preserve">intel </t>
  </si>
  <si>
    <t>activos</t>
  </si>
  <si>
    <t>la empresa cuenta con una cantidad muy alta de activos</t>
  </si>
  <si>
    <t>El retorno de la inversión a sido muy bajo, ya que se invertido en una gran cantidad de activos, lo que implica tener un margen y rotación bajos</t>
  </si>
  <si>
    <t>Sin embargo más de la mitad de estos activos an sido finaciados con deuda por lo que el ROE aumenta a mas del doble del ROI</t>
  </si>
  <si>
    <t xml:space="preserve">Esto muestra que a pesar de que intel es una empresa ya establecida, sigue gastando mucho en inversion lo que puede implicar que piensen en renovar sus productos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</si>
</sst>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quot;$&quot;#,##0.00"/>
  </numFmts>
  <fonts count="11">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sz val="9"/>
      <color indexed="81"/>
      <name val="Tahoma"/>
      <charset val="1"/>
    </font>
    <font>
      <sz val="11"/>
      <color theme="0"/>
      <name val="Aptos Narrow"/>
      <family val="2"/>
      <scheme val="minor"/>
    </font>
    <font>
      <b/>
      <sz val="9"/>
      <color indexed="81"/>
      <name val="Tahoma"/>
      <charset val="1"/>
    </font>
    <font>
      <u/>
      <sz val="11"/>
      <color theme="1"/>
      <name val="Aptos Narrow"/>
      <family val="2"/>
      <scheme val="minor"/>
    </font>
    <font>
      <sz val="9"/>
      <color indexed="81"/>
      <name val="Tahoma"/>
      <family val="2"/>
    </font>
    <font>
      <b/>
      <sz val="9"/>
      <color indexed="81"/>
      <name val="Tahoma"/>
      <family val="2"/>
    </font>
    <font>
      <sz val="11"/>
      <name val="Aptos Narrow"/>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FF0000"/>
        <bgColor indexed="64"/>
      </patternFill>
    </fill>
  </fills>
  <borders count="12">
    <border>
      <left/>
      <right/>
      <top/>
      <bottom/>
      <diagonal/>
    </border>
    <border>
      <left/>
      <right/>
      <top/>
      <bottom style="medium">
        <color indexed="64"/>
      </bottom>
      <diagonal/>
    </border>
    <border>
      <left/>
      <right/>
      <top style="medium">
        <color indexed="64"/>
      </top>
      <bottom style="double">
        <color indexed="64"/>
      </bottom>
      <diagonal/>
    </border>
    <border>
      <left/>
      <right/>
      <top/>
      <bottom style="double">
        <color indexed="64"/>
      </bottom>
      <diagonal/>
    </border>
    <border>
      <left/>
      <right/>
      <top style="medium">
        <color indexed="64"/>
      </top>
      <bottom style="medium">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60">
    <xf numFmtId="0" fontId="0" fillId="0" borderId="0" xfId="0"/>
    <xf numFmtId="0" fontId="0" fillId="0" borderId="0" xfId="0" applyAlignment="1">
      <alignment wrapText="1"/>
    </xf>
    <xf numFmtId="164" fontId="0" fillId="0" borderId="0" xfId="0" applyNumberFormat="1"/>
    <xf numFmtId="0" fontId="1" fillId="0" borderId="0" xfId="0" applyFont="1"/>
    <xf numFmtId="3" fontId="0" fillId="0" borderId="0" xfId="0" applyNumberFormat="1"/>
    <xf numFmtId="0" fontId="2" fillId="0" borderId="0" xfId="0" applyFont="1"/>
    <xf numFmtId="3" fontId="0" fillId="0" borderId="1" xfId="0" applyNumberFormat="1" applyBorder="1"/>
    <xf numFmtId="0" fontId="0" fillId="0" borderId="1" xfId="0" applyBorder="1"/>
    <xf numFmtId="3" fontId="0" fillId="0" borderId="2" xfId="0" applyNumberFormat="1" applyBorder="1"/>
    <xf numFmtId="164" fontId="0" fillId="0" borderId="2" xfId="0" applyNumberFormat="1" applyBorder="1"/>
    <xf numFmtId="0" fontId="1" fillId="0" borderId="0" xfId="0" applyFont="1" applyAlignment="1">
      <alignment wrapText="1"/>
    </xf>
    <xf numFmtId="165" fontId="0" fillId="0" borderId="0" xfId="0" applyNumberFormat="1"/>
    <xf numFmtId="164" fontId="0" fillId="0" borderId="3" xfId="0" applyNumberFormat="1" applyBorder="1"/>
    <xf numFmtId="165" fontId="0" fillId="0" borderId="3" xfId="0" applyNumberFormat="1" applyBorder="1"/>
    <xf numFmtId="166" fontId="0" fillId="0" borderId="0" xfId="0" applyNumberFormat="1"/>
    <xf numFmtId="166" fontId="0" fillId="0" borderId="3" xfId="0" applyNumberFormat="1" applyBorder="1"/>
    <xf numFmtId="3" fontId="0" fillId="0" borderId="3" xfId="0" applyNumberFormat="1" applyBorder="1"/>
    <xf numFmtId="9" fontId="0" fillId="0" borderId="0" xfId="0" applyNumberFormat="1"/>
    <xf numFmtId="0" fontId="0" fillId="2" borderId="0" xfId="0" applyFill="1"/>
    <xf numFmtId="9" fontId="0" fillId="2" borderId="0" xfId="1" applyFont="1" applyFill="1" applyBorder="1"/>
    <xf numFmtId="9" fontId="0" fillId="2" borderId="1" xfId="1" applyFont="1" applyFill="1" applyBorder="1"/>
    <xf numFmtId="9" fontId="0" fillId="2" borderId="3" xfId="1" applyFont="1" applyFill="1" applyBorder="1"/>
    <xf numFmtId="9" fontId="0" fillId="2" borderId="4" xfId="1" applyFont="1" applyFill="1" applyBorder="1"/>
    <xf numFmtId="9" fontId="0" fillId="2" borderId="2" xfId="1" applyFont="1" applyFill="1" applyBorder="1"/>
    <xf numFmtId="10" fontId="0" fillId="2" borderId="0" xfId="1" applyNumberFormat="1" applyFont="1" applyFill="1" applyBorder="1"/>
    <xf numFmtId="10" fontId="0" fillId="2" borderId="1" xfId="1" applyNumberFormat="1" applyFont="1" applyFill="1" applyBorder="1"/>
    <xf numFmtId="10" fontId="0" fillId="0" borderId="0" xfId="1" applyNumberFormat="1" applyFont="1" applyBorder="1"/>
    <xf numFmtId="9" fontId="0" fillId="0" borderId="0" xfId="1" applyFont="1"/>
    <xf numFmtId="0" fontId="0" fillId="5" borderId="0" xfId="0" applyFill="1"/>
    <xf numFmtId="0" fontId="5" fillId="6" borderId="0" xfId="0" applyFont="1" applyFill="1"/>
    <xf numFmtId="0" fontId="5" fillId="7" borderId="0" xfId="0" applyFont="1" applyFill="1"/>
    <xf numFmtId="0" fontId="0" fillId="4" borderId="0" xfId="0" applyFill="1"/>
    <xf numFmtId="2" fontId="0" fillId="0" borderId="0" xfId="0" applyNumberFormat="1"/>
    <xf numFmtId="0" fontId="7" fillId="0" borderId="0" xfId="0" applyFont="1"/>
    <xf numFmtId="3" fontId="7" fillId="0" borderId="0" xfId="0" applyNumberFormat="1" applyFont="1"/>
    <xf numFmtId="4" fontId="0" fillId="0" borderId="0" xfId="0" applyNumberFormat="1"/>
    <xf numFmtId="10" fontId="0" fillId="0" borderId="0" xfId="0" applyNumberFormat="1"/>
    <xf numFmtId="0" fontId="5" fillId="8" borderId="0" xfId="0" applyFont="1" applyFill="1"/>
    <xf numFmtId="0" fontId="5" fillId="0" borderId="0" xfId="0" applyFont="1"/>
    <xf numFmtId="3" fontId="5" fillId="8" borderId="0" xfId="0" applyNumberFormat="1" applyFont="1"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2" fontId="5" fillId="8" borderId="0" xfId="0" applyNumberFormat="1" applyFont="1" applyFill="1"/>
    <xf numFmtId="9" fontId="5" fillId="8" borderId="0" xfId="1" applyFont="1" applyFill="1"/>
    <xf numFmtId="2" fontId="5" fillId="8" borderId="0" xfId="1" applyNumberFormat="1" applyFont="1" applyFill="1"/>
    <xf numFmtId="0" fontId="0" fillId="0" borderId="0" xfId="0" applyAlignment="1">
      <alignment vertical="top" wrapText="1"/>
    </xf>
    <xf numFmtId="9" fontId="10" fillId="0" borderId="0" xfId="1" applyFont="1"/>
    <xf numFmtId="0" fontId="0" fillId="0" borderId="0" xfId="0" applyAlignment="1">
      <alignment horizontal="center"/>
    </xf>
    <xf numFmtId="0" fontId="0" fillId="0" borderId="0" xfId="0" applyAlignment="1">
      <alignment horizontal="center" wrapText="1"/>
    </xf>
    <xf numFmtId="0" fontId="0" fillId="4" borderId="0" xfId="0" applyFill="1" applyAlignment="1">
      <alignment horizontal="center"/>
    </xf>
    <xf numFmtId="0" fontId="0" fillId="3" borderId="0" xfId="0" applyFill="1" applyAlignment="1">
      <alignment horizontal="center"/>
    </xf>
    <xf numFmtId="0" fontId="5" fillId="7" borderId="0" xfId="0" applyFont="1" applyFill="1" applyAlignment="1">
      <alignment horizontal="center"/>
    </xf>
    <xf numFmtId="0" fontId="0" fillId="0" borderId="0" xfId="0" applyAlignment="1">
      <alignment horizontal="center" vertical="top" wrapText="1"/>
    </xf>
    <xf numFmtId="0" fontId="5" fillId="6"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Activos</a:t>
            </a:r>
            <a:r>
              <a:rPr lang="es-MX" baseline="0"/>
              <a:t> y pasivos 2022</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Activos</c:v>
          </c:tx>
          <c:spPr>
            <a:solidFill>
              <a:schemeClr val="accent1"/>
            </a:solidFill>
            <a:ln>
              <a:noFill/>
            </a:ln>
            <a:effectLst/>
          </c:spPr>
          <c:invertIfNegative val="0"/>
          <c:dPt>
            <c:idx val="12"/>
            <c:invertIfNegative val="0"/>
            <c:bubble3D val="0"/>
            <c:spPr>
              <a:solidFill>
                <a:schemeClr val="accent1"/>
              </a:solidFill>
              <a:ln>
                <a:noFill/>
              </a:ln>
              <a:effectLst/>
            </c:spPr>
            <c:extLst>
              <c:ext xmlns:c16="http://schemas.microsoft.com/office/drawing/2014/chart" uri="{C3380CC4-5D6E-409C-BE32-E72D297353CC}">
                <c16:uniqueId val="{00000001-906D-4041-996B-BD18D129FED7}"/>
              </c:ext>
            </c:extLst>
          </c:dPt>
          <c:val>
            <c:numRef>
              <c:f>'Vertical BG1'!$C$6:$C$19</c:f>
              <c:numCache>
                <c:formatCode>0%</c:formatCode>
                <c:ptCount val="14"/>
                <c:pt idx="0">
                  <c:v>0.1655564263322884</c:v>
                </c:pt>
                <c:pt idx="1">
                  <c:v>5.6308777429467084E-2</c:v>
                </c:pt>
                <c:pt idx="2">
                  <c:v>6.23628526645768E-2</c:v>
                </c:pt>
                <c:pt idx="3">
                  <c:v>0.12582288401253919</c:v>
                </c:pt>
                <c:pt idx="4">
                  <c:v>6.681034482758621E-3</c:v>
                </c:pt>
                <c:pt idx="5">
                  <c:v>2.3393416927899688E-2</c:v>
                </c:pt>
                <c:pt idx="6">
                  <c:v>0.44012539184952976</c:v>
                </c:pt>
                <c:pt idx="7">
                  <c:v>6.4851097178683384E-2</c:v>
                </c:pt>
                <c:pt idx="8">
                  <c:v>9.8785266457680251E-2</c:v>
                </c:pt>
                <c:pt idx="9">
                  <c:v>0.20850313479623825</c:v>
                </c:pt>
                <c:pt idx="10">
                  <c:v>2.7586206896551724E-2</c:v>
                </c:pt>
                <c:pt idx="11">
                  <c:v>1.7241379310344827E-3</c:v>
                </c:pt>
                <c:pt idx="12">
                  <c:v>0.15842476489028212</c:v>
                </c:pt>
                <c:pt idx="13">
                  <c:v>1</c:v>
                </c:pt>
              </c:numCache>
            </c:numRef>
          </c:val>
          <c:extLst>
            <c:ext xmlns:c16="http://schemas.microsoft.com/office/drawing/2014/chart" uri="{C3380CC4-5D6E-409C-BE32-E72D297353CC}">
              <c16:uniqueId val="{00000000-F8CE-4753-8E7D-3BD51C44FDD1}"/>
            </c:ext>
          </c:extLst>
        </c:ser>
        <c:ser>
          <c:idx val="1"/>
          <c:order val="1"/>
          <c:tx>
            <c:v>pasivos</c:v>
          </c:tx>
          <c:spPr>
            <a:solidFill>
              <a:schemeClr val="accent2"/>
            </a:solidFill>
            <a:ln>
              <a:noFill/>
            </a:ln>
            <a:effectLst/>
          </c:spPr>
          <c:invertIfNegative val="0"/>
          <c:val>
            <c:numRef>
              <c:f>'Vertical BG1'!$C$22:$C$34</c:f>
              <c:numCache>
                <c:formatCode>0%</c:formatCode>
                <c:ptCount val="13"/>
                <c:pt idx="0">
                  <c:v>3.7460815047021943E-2</c:v>
                </c:pt>
                <c:pt idx="1">
                  <c:v>3.3013322884012541E-2</c:v>
                </c:pt>
                <c:pt idx="2">
                  <c:v>5.7405956112852666E-3</c:v>
                </c:pt>
                <c:pt idx="3">
                  <c:v>1.7907523510971787E-2</c:v>
                </c:pt>
                <c:pt idx="4">
                  <c:v>6.5242946708463949E-3</c:v>
                </c:pt>
                <c:pt idx="5">
                  <c:v>8.7989811912225699E-2</c:v>
                </c:pt>
                <c:pt idx="6">
                  <c:v>0.18863636363636363</c:v>
                </c:pt>
                <c:pt idx="7" formatCode="0.00%">
                  <c:v>1.9396551724137931E-3</c:v>
                </c:pt>
                <c:pt idx="8">
                  <c:v>2.115987460815047E-2</c:v>
                </c:pt>
                <c:pt idx="9">
                  <c:v>0.28377742946708462</c:v>
                </c:pt>
                <c:pt idx="10" formatCode="0.00%">
                  <c:v>7.4451410658307206E-4</c:v>
                </c:pt>
                <c:pt idx="11">
                  <c:v>8.0916927899686519E-2</c:v>
                </c:pt>
                <c:pt idx="12">
                  <c:v>0.57717476489028208</c:v>
                </c:pt>
              </c:numCache>
            </c:numRef>
          </c:val>
          <c:extLst>
            <c:ext xmlns:c16="http://schemas.microsoft.com/office/drawing/2014/chart" uri="{C3380CC4-5D6E-409C-BE32-E72D297353CC}">
              <c16:uniqueId val="{00000002-F8CE-4753-8E7D-3BD51C44FDD1}"/>
            </c:ext>
          </c:extLst>
        </c:ser>
        <c:dLbls>
          <c:showLegendKey val="0"/>
          <c:showVal val="0"/>
          <c:showCatName val="0"/>
          <c:showSerName val="0"/>
          <c:showPercent val="0"/>
          <c:showBubbleSize val="0"/>
        </c:dLbls>
        <c:gapWidth val="10"/>
        <c:overlap val="-20"/>
        <c:axId val="96478032"/>
        <c:axId val="96478992"/>
      </c:barChart>
      <c:catAx>
        <c:axId val="9647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8992"/>
        <c:crosses val="autoZero"/>
        <c:auto val="1"/>
        <c:lblAlgn val="ctr"/>
        <c:lblOffset val="100"/>
        <c:noMultiLvlLbl val="0"/>
      </c:catAx>
      <c:valAx>
        <c:axId val="9647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8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('Razones financieras'!$D$144,'Razones financieras'!$D$147)</c:f>
              <c:numCache>
                <c:formatCode>General</c:formatCode>
                <c:ptCount val="2"/>
                <c:pt idx="0" formatCode="0.00">
                  <c:v>0.57717476489028208</c:v>
                </c:pt>
                <c:pt idx="1">
                  <c:v>0.63249275717142039</c:v>
                </c:pt>
              </c:numCache>
            </c:numRef>
          </c:val>
          <c:extLst>
            <c:ext xmlns:c16="http://schemas.microsoft.com/office/drawing/2014/chart" uri="{C3380CC4-5D6E-409C-BE32-E72D297353CC}">
              <c16:uniqueId val="{00000000-9A2E-4689-B606-ECFFB68A63D3}"/>
            </c:ext>
          </c:extLst>
        </c:ser>
        <c:dLbls>
          <c:showLegendKey val="0"/>
          <c:showVal val="0"/>
          <c:showCatName val="0"/>
          <c:showSerName val="0"/>
          <c:showPercent val="0"/>
          <c:showBubbleSize val="0"/>
        </c:dLbls>
        <c:gapWidth val="219"/>
        <c:overlap val="-27"/>
        <c:axId val="988471568"/>
        <c:axId val="988469168"/>
      </c:barChart>
      <c:catAx>
        <c:axId val="988471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9168"/>
        <c:crosses val="autoZero"/>
        <c:auto val="1"/>
        <c:lblAlgn val="ctr"/>
        <c:lblOffset val="100"/>
        <c:noMultiLvlLbl val="0"/>
      </c:catAx>
      <c:valAx>
        <c:axId val="988469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7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Activos</a:t>
            </a:r>
            <a:r>
              <a:rPr lang="es-MX" baseline="0"/>
              <a:t> y pasivos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Activos</c:v>
          </c:tx>
          <c:spPr>
            <a:solidFill>
              <a:schemeClr val="accent1"/>
            </a:solidFill>
            <a:ln>
              <a:noFill/>
            </a:ln>
            <a:effectLst/>
          </c:spPr>
          <c:invertIfNegative val="0"/>
          <c:val>
            <c:numRef>
              <c:f>'Vertical BG1'!$E$6:$E$19</c:f>
              <c:numCache>
                <c:formatCode>0%</c:formatCode>
                <c:ptCount val="14"/>
                <c:pt idx="0">
                  <c:v>5.6575672256906191E-2</c:v>
                </c:pt>
                <c:pt idx="1">
                  <c:v>7.3632023503488797E-2</c:v>
                </c:pt>
                <c:pt idx="2">
                  <c:v>0.11513037091443261</c:v>
                </c:pt>
                <c:pt idx="3">
                  <c:v>0.12937120006528746</c:v>
                </c:pt>
                <c:pt idx="4">
                  <c:v>1.4954910841800301E-2</c:v>
                </c:pt>
                <c:pt idx="5">
                  <c:v>3.3153792793895624E-2</c:v>
                </c:pt>
                <c:pt idx="6">
                  <c:v>0.42281797037581098</c:v>
                </c:pt>
                <c:pt idx="7">
                  <c:v>3.678540825070388E-2</c:v>
                </c:pt>
                <c:pt idx="8">
                  <c:v>0.10543926225160158</c:v>
                </c:pt>
                <c:pt idx="9">
                  <c:v>0.21438772595584935</c:v>
                </c:pt>
                <c:pt idx="10">
                  <c:v>3.8397192638837882E-2</c:v>
                </c:pt>
                <c:pt idx="11">
                  <c:v>2.448280083241523E-2</c:v>
                </c:pt>
                <c:pt idx="12">
                  <c:v>0.15768963969478109</c:v>
                </c:pt>
                <c:pt idx="13">
                  <c:v>1</c:v>
                </c:pt>
              </c:numCache>
            </c:numRef>
          </c:val>
          <c:extLst>
            <c:ext xmlns:c16="http://schemas.microsoft.com/office/drawing/2014/chart" uri="{C3380CC4-5D6E-409C-BE32-E72D297353CC}">
              <c16:uniqueId val="{00000000-F8CE-4753-8E7D-3BD51C44FDD1}"/>
            </c:ext>
          </c:extLst>
        </c:ser>
        <c:ser>
          <c:idx val="1"/>
          <c:order val="1"/>
          <c:tx>
            <c:v>pasivos</c:v>
          </c:tx>
          <c:spPr>
            <a:solidFill>
              <a:schemeClr val="accent2"/>
            </a:solidFill>
            <a:ln>
              <a:noFill/>
            </a:ln>
            <a:effectLst/>
          </c:spPr>
          <c:invertIfNegative val="0"/>
          <c:val>
            <c:numRef>
              <c:f>'Vertical BG1'!$E$22:$E$34</c:f>
              <c:numCache>
                <c:formatCode>0%</c:formatCode>
                <c:ptCount val="13"/>
                <c:pt idx="0">
                  <c:v>7.7447259966540172E-2</c:v>
                </c:pt>
                <c:pt idx="1">
                  <c:v>3.0317868364140858E-2</c:v>
                </c:pt>
                <c:pt idx="2">
                  <c:v>7.528461255967683E-3</c:v>
                </c:pt>
                <c:pt idx="3">
                  <c:v>3.968253968253968E-2</c:v>
                </c:pt>
                <c:pt idx="4">
                  <c:v>1.1853756069694374E-2</c:v>
                </c:pt>
                <c:pt idx="5">
                  <c:v>7.5264210225649816E-2</c:v>
                </c:pt>
                <c:pt idx="6">
                  <c:v>0.24209409556453257</c:v>
                </c:pt>
                <c:pt idx="7" formatCode="0.00%">
                  <c:v>2.9379360998898272E-3</c:v>
                </c:pt>
                <c:pt idx="8">
                  <c:v>3.0032235687762681E-2</c:v>
                </c:pt>
                <c:pt idx="9">
                  <c:v>0.27618639572367076</c:v>
                </c:pt>
                <c:pt idx="10" formatCode="0.00%">
                  <c:v>2.42787774921451E-3</c:v>
                </c:pt>
                <c:pt idx="11">
                  <c:v>7.8814216346350024E-2</c:v>
                </c:pt>
                <c:pt idx="12">
                  <c:v>0.63249275717142039</c:v>
                </c:pt>
              </c:numCache>
            </c:numRef>
          </c:val>
          <c:extLst>
            <c:ext xmlns:c16="http://schemas.microsoft.com/office/drawing/2014/chart" uri="{C3380CC4-5D6E-409C-BE32-E72D297353CC}">
              <c16:uniqueId val="{00000002-F8CE-4753-8E7D-3BD51C44FDD1}"/>
            </c:ext>
          </c:extLst>
        </c:ser>
        <c:dLbls>
          <c:showLegendKey val="0"/>
          <c:showVal val="0"/>
          <c:showCatName val="0"/>
          <c:showSerName val="0"/>
          <c:showPercent val="0"/>
          <c:showBubbleSize val="0"/>
        </c:dLbls>
        <c:gapWidth val="10"/>
        <c:overlap val="-20"/>
        <c:axId val="96478032"/>
        <c:axId val="96478992"/>
      </c:barChart>
      <c:catAx>
        <c:axId val="9647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8992"/>
        <c:crosses val="autoZero"/>
        <c:auto val="1"/>
        <c:lblAlgn val="ctr"/>
        <c:lblOffset val="100"/>
        <c:noMultiLvlLbl val="0"/>
      </c:catAx>
      <c:valAx>
        <c:axId val="9647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8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'Horizntal ER'!$E$4</c:f>
              <c:strCache>
                <c:ptCount val="1"/>
                <c:pt idx="0">
                  <c:v>DIFERENCIA</c:v>
                </c:pt>
              </c:strCache>
            </c:strRef>
          </c:tx>
          <c:spPr>
            <a:solidFill>
              <a:schemeClr val="accent1"/>
            </a:solidFill>
            <a:ln>
              <a:noFill/>
            </a:ln>
            <a:effectLst/>
          </c:spPr>
          <c:invertIfNegative val="0"/>
          <c:val>
            <c:numRef>
              <c:f>'Horizntal ER'!$E$5:$E$115</c:f>
              <c:numCache>
                <c:formatCode>"$"#,##0;[Red]\-"$"#,##0</c:formatCode>
                <c:ptCount val="111"/>
                <c:pt idx="1">
                  <c:v>7143</c:v>
                </c:pt>
                <c:pt idx="2">
                  <c:v>1237</c:v>
                </c:pt>
                <c:pt idx="3">
                  <c:v>8380</c:v>
                </c:pt>
                <c:pt idx="5">
                  <c:v>2766</c:v>
                </c:pt>
                <c:pt idx="6">
                  <c:v>-624</c:v>
                </c:pt>
                <c:pt idx="7">
                  <c:v>87</c:v>
                </c:pt>
                <c:pt idx="8">
                  <c:v>-1921</c:v>
                </c:pt>
                <c:pt idx="9">
                  <c:v>308</c:v>
                </c:pt>
                <c:pt idx="10">
                  <c:v>8072</c:v>
                </c:pt>
                <c:pt idx="11">
                  <c:v>204</c:v>
                </c:pt>
                <c:pt idx="12">
                  <c:v>-721</c:v>
                </c:pt>
                <c:pt idx="13">
                  <c:v>7555</c:v>
                </c:pt>
                <c:pt idx="14">
                  <c:v>-1908</c:v>
                </c:pt>
                <c:pt idx="15">
                  <c:v>5647</c:v>
                </c:pt>
                <c:pt idx="16">
                  <c:v>57</c:v>
                </c:pt>
                <c:pt idx="17">
                  <c:v>5704</c:v>
                </c:pt>
                <c:pt idx="20">
                  <c:v>4.99</c:v>
                </c:pt>
                <c:pt idx="21">
                  <c:v>6.0000000000000005E-2</c:v>
                </c:pt>
                <c:pt idx="22">
                  <c:v>5.05</c:v>
                </c:pt>
                <c:pt idx="24">
                  <c:v>4.8900000000000006</c:v>
                </c:pt>
                <c:pt idx="25">
                  <c:v>6.0000000000000005E-2</c:v>
                </c:pt>
                <c:pt idx="26">
                  <c:v>4.9499999999999993</c:v>
                </c:pt>
                <c:pt idx="28">
                  <c:v>6</c:v>
                </c:pt>
                <c:pt idx="29">
                  <c:v>11</c:v>
                </c:pt>
                <c:pt idx="30">
                  <c:v>5704</c:v>
                </c:pt>
                <c:pt idx="32">
                  <c:v>-573</c:v>
                </c:pt>
                <c:pt idx="33">
                  <c:v>-167</c:v>
                </c:pt>
                <c:pt idx="34">
                  <c:v>262</c:v>
                </c:pt>
                <c:pt idx="35">
                  <c:v>25</c:v>
                </c:pt>
                <c:pt idx="36">
                  <c:v>-77</c:v>
                </c:pt>
                <c:pt idx="37">
                  <c:v>-530</c:v>
                </c:pt>
                <c:pt idx="38">
                  <c:v>5174</c:v>
                </c:pt>
                <c:pt idx="40">
                  <c:v>5647</c:v>
                </c:pt>
                <c:pt idx="42">
                  <c:v>-47</c:v>
                </c:pt>
                <c:pt idx="43">
                  <c:v>-180</c:v>
                </c:pt>
                <c:pt idx="44">
                  <c:v>1131</c:v>
                </c:pt>
                <c:pt idx="45">
                  <c:v>-453</c:v>
                </c:pt>
                <c:pt idx="46">
                  <c:v>584</c:v>
                </c:pt>
                <c:pt idx="47">
                  <c:v>-85</c:v>
                </c:pt>
                <c:pt idx="48">
                  <c:v>-81</c:v>
                </c:pt>
                <c:pt idx="50">
                  <c:v>-4538</c:v>
                </c:pt>
                <c:pt idx="51">
                  <c:v>-3145</c:v>
                </c:pt>
                <c:pt idx="52">
                  <c:v>-2869</c:v>
                </c:pt>
                <c:pt idx="53">
                  <c:v>2916</c:v>
                </c:pt>
                <c:pt idx="54">
                  <c:v>-1044</c:v>
                </c:pt>
                <c:pt idx="55">
                  <c:v>-268</c:v>
                </c:pt>
                <c:pt idx="56">
                  <c:v>229</c:v>
                </c:pt>
                <c:pt idx="57">
                  <c:v>-2203</c:v>
                </c:pt>
                <c:pt idx="59">
                  <c:v>-812</c:v>
                </c:pt>
                <c:pt idx="60">
                  <c:v>-746</c:v>
                </c:pt>
                <c:pt idx="61">
                  <c:v>1056</c:v>
                </c:pt>
                <c:pt idx="62">
                  <c:v>-4677</c:v>
                </c:pt>
                <c:pt idx="63">
                  <c:v>-122</c:v>
                </c:pt>
                <c:pt idx="64">
                  <c:v>112</c:v>
                </c:pt>
                <c:pt idx="65">
                  <c:v>22</c:v>
                </c:pt>
                <c:pt idx="66">
                  <c:v>-1399</c:v>
                </c:pt>
                <c:pt idx="67">
                  <c:v>-6566</c:v>
                </c:pt>
                <c:pt idx="69">
                  <c:v>1932</c:v>
                </c:pt>
                <c:pt idx="70">
                  <c:v>-1437</c:v>
                </c:pt>
                <c:pt idx="71">
                  <c:v>-349</c:v>
                </c:pt>
                <c:pt idx="72">
                  <c:v>-403</c:v>
                </c:pt>
                <c:pt idx="73">
                  <c:v>-94</c:v>
                </c:pt>
                <c:pt idx="74">
                  <c:v>-78</c:v>
                </c:pt>
                <c:pt idx="75">
                  <c:v>-156</c:v>
                </c:pt>
                <c:pt idx="76">
                  <c:v>250</c:v>
                </c:pt>
                <c:pt idx="77">
                  <c:v>-245</c:v>
                </c:pt>
                <c:pt idx="78">
                  <c:v>-15</c:v>
                </c:pt>
                <c:pt idx="79">
                  <c:v>62</c:v>
                </c:pt>
                <c:pt idx="80">
                  <c:v>-533</c:v>
                </c:pt>
                <c:pt idx="81">
                  <c:v>-143</c:v>
                </c:pt>
                <c:pt idx="82">
                  <c:v>-9445</c:v>
                </c:pt>
                <c:pt idx="83">
                  <c:v>4017</c:v>
                </c:pt>
                <c:pt idx="84">
                  <c:v>-5428</c:v>
                </c:pt>
                <c:pt idx="85">
                  <c:v>-8063</c:v>
                </c:pt>
                <c:pt idx="88">
                  <c:v>-195</c:v>
                </c:pt>
                <c:pt idx="89">
                  <c:v>-78</c:v>
                </c:pt>
                <c:pt idx="90">
                  <c:v>704</c:v>
                </c:pt>
                <c:pt idx="91">
                  <c:v>-481</c:v>
                </c:pt>
                <c:pt idx="92">
                  <c:v>-245</c:v>
                </c:pt>
                <c:pt idx="94">
                  <c:v>-295</c:v>
                </c:pt>
                <c:pt idx="97">
                  <c:v>-8018</c:v>
                </c:pt>
                <c:pt idx="98">
                  <c:v>13691</c:v>
                </c:pt>
                <c:pt idx="99">
                  <c:v>-860</c:v>
                </c:pt>
                <c:pt idx="100">
                  <c:v>281</c:v>
                </c:pt>
                <c:pt idx="101">
                  <c:v>-2893</c:v>
                </c:pt>
                <c:pt idx="104">
                  <c:v>150</c:v>
                </c:pt>
                <c:pt idx="105">
                  <c:v>-530</c:v>
                </c:pt>
                <c:pt idx="106">
                  <c:v>-380</c:v>
                </c:pt>
                <c:pt idx="108">
                  <c:v>-3568</c:v>
                </c:pt>
                <c:pt idx="110">
                  <c:v>-0.24000000000000021</c:v>
                </c:pt>
              </c:numCache>
            </c:numRef>
          </c:val>
          <c:extLst>
            <c:ext xmlns:c16="http://schemas.microsoft.com/office/drawing/2014/chart" uri="{C3380CC4-5D6E-409C-BE32-E72D297353CC}">
              <c16:uniqueId val="{00000000-296B-4927-BE7D-92A0C3581515}"/>
            </c:ext>
          </c:extLst>
        </c:ser>
        <c:dLbls>
          <c:showLegendKey val="0"/>
          <c:showVal val="0"/>
          <c:showCatName val="0"/>
          <c:showSerName val="0"/>
          <c:showPercent val="0"/>
          <c:showBubbleSize val="0"/>
        </c:dLbls>
        <c:gapWidth val="219"/>
        <c:overlap val="-27"/>
        <c:axId val="109142976"/>
        <c:axId val="713327360"/>
      </c:barChart>
      <c:lineChart>
        <c:grouping val="standard"/>
        <c:varyColors val="0"/>
        <c:ser>
          <c:idx val="1"/>
          <c:order val="1"/>
          <c:tx>
            <c:strRef>
              <c:f>'Horizntal ER'!$F$4</c:f>
              <c:strCache>
                <c:ptCount val="1"/>
                <c:pt idx="0">
                  <c:v>PORCENTAJE</c:v>
                </c:pt>
              </c:strCache>
            </c:strRef>
          </c:tx>
          <c:spPr>
            <a:ln w="28575" cap="rnd">
              <a:solidFill>
                <a:schemeClr val="accent2"/>
              </a:solidFill>
              <a:round/>
            </a:ln>
            <a:effectLst/>
          </c:spPr>
          <c:marker>
            <c:symbol val="none"/>
          </c:marker>
          <c:val>
            <c:numRef>
              <c:f>'Horizntal ER'!$F$5:$F$115</c:f>
              <c:numCache>
                <c:formatCode>0%</c:formatCode>
                <c:ptCount val="111"/>
                <c:pt idx="1">
                  <c:v>0.23787798055148529</c:v>
                </c:pt>
                <c:pt idx="2">
                  <c:v>0.21357044198895028</c:v>
                </c:pt>
                <c:pt idx="3">
                  <c:v>0.23394751535455052</c:v>
                </c:pt>
                <c:pt idx="5">
                  <c:v>0.17430209843090302</c:v>
                </c:pt>
                <c:pt idx="6">
                  <c:v>-7.076434565661148E-2</c:v>
                </c:pt>
                <c:pt idx="7">
                  <c:v>3.5038260169150223E-2</c:v>
                </c:pt>
                <c:pt idx="8">
                  <c:v>-2.2285382830626452</c:v>
                </c:pt>
                <c:pt idx="9">
                  <c:v>1.0987442922374429E-2</c:v>
                </c:pt>
                <c:pt idx="10">
                  <c:v>1.0364663585002567</c:v>
                </c:pt>
                <c:pt idx="11">
                  <c:v>-0.29394812680115273</c:v>
                </c:pt>
                <c:pt idx="12">
                  <c:v>-2.0659025787965617</c:v>
                </c:pt>
                <c:pt idx="13">
                  <c:v>1.0150476958215773</c:v>
                </c:pt>
                <c:pt idx="14">
                  <c:v>18.346153846153847</c:v>
                </c:pt>
                <c:pt idx="15">
                  <c:v>0.76945087886633057</c:v>
                </c:pt>
                <c:pt idx="16">
                  <c:v>-0.53271028037383172</c:v>
                </c:pt>
                <c:pt idx="17">
                  <c:v>0.78871681415929207</c:v>
                </c:pt>
                <c:pt idx="20">
                  <c:v>0.75951293759512939</c:v>
                </c:pt>
                <c:pt idx="21">
                  <c:v>-0.6</c:v>
                </c:pt>
                <c:pt idx="22">
                  <c:v>0.78052550231839257</c:v>
                </c:pt>
                <c:pt idx="24">
                  <c:v>0.75000000000000011</c:v>
                </c:pt>
                <c:pt idx="25">
                  <c:v>-0.6</c:v>
                </c:pt>
                <c:pt idx="26">
                  <c:v>0.77102803738317749</c:v>
                </c:pt>
                <c:pt idx="28">
                  <c:v>5.3715308863025966E-3</c:v>
                </c:pt>
                <c:pt idx="29">
                  <c:v>9.7690941385435177E-3</c:v>
                </c:pt>
                <c:pt idx="30">
                  <c:v>0.78871681415929207</c:v>
                </c:pt>
                <c:pt idx="32">
                  <c:v>-4.0928571428571425</c:v>
                </c:pt>
                <c:pt idx="33">
                  <c:v>-3.0925925925925926</c:v>
                </c:pt>
                <c:pt idx="34">
                  <c:v>2.6464646464646466</c:v>
                </c:pt>
                <c:pt idx="35">
                  <c:v>2.5</c:v>
                </c:pt>
                <c:pt idx="36">
                  <c:v>-1</c:v>
                </c:pt>
                <c:pt idx="37">
                  <c:v>-1.3947368421052631</c:v>
                </c:pt>
                <c:pt idx="38">
                  <c:v>0.67971623751970578</c:v>
                </c:pt>
                <c:pt idx="40">
                  <c:v>0.76945087886633057</c:v>
                </c:pt>
                <c:pt idx="42">
                  <c:v>-2.5981205085682697E-2</c:v>
                </c:pt>
                <c:pt idx="43">
                  <c:v>-0.98901098901098905</c:v>
                </c:pt>
                <c:pt idx="44">
                  <c:v>-0.89125295508274227</c:v>
                </c:pt>
                <c:pt idx="45">
                  <c:v>-0.18236714975845411</c:v>
                </c:pt>
                <c:pt idx="46">
                  <c:v>-3.8421052631578947</c:v>
                </c:pt>
                <c:pt idx="47">
                  <c:v>-0.64393939393939392</c:v>
                </c:pt>
                <c:pt idx="48">
                  <c:v>-3.24</c:v>
                </c:pt>
                <c:pt idx="50">
                  <c:v>-1.8357605177993528</c:v>
                </c:pt>
                <c:pt idx="51">
                  <c:v>-393.125</c:v>
                </c:pt>
                <c:pt idx="52">
                  <c:v>-4.7578772802653404</c:v>
                </c:pt>
                <c:pt idx="53">
                  <c:v>-1.5510638297872341</c:v>
                </c:pt>
                <c:pt idx="54">
                  <c:v>-1044</c:v>
                </c:pt>
                <c:pt idx="55">
                  <c:v>4.7857142857142856</c:v>
                </c:pt>
                <c:pt idx="56">
                  <c:v>-0.57393483709273185</c:v>
                </c:pt>
                <c:pt idx="57">
                  <c:v>-0.19497300646074875</c:v>
                </c:pt>
                <c:pt idx="59">
                  <c:v>0.56000000000000005</c:v>
                </c:pt>
                <c:pt idx="60">
                  <c:v>1.1167664670658684</c:v>
                </c:pt>
                <c:pt idx="61">
                  <c:v>0.67432950191570884</c:v>
                </c:pt>
                <c:pt idx="62">
                  <c:v>19.902127659574468</c:v>
                </c:pt>
                <c:pt idx="63">
                  <c:v>-0.96062992125984248</c:v>
                </c:pt>
                <c:pt idx="64">
                  <c:v>5.6</c:v>
                </c:pt>
                <c:pt idx="65">
                  <c:v>1.1578947368421053</c:v>
                </c:pt>
                <c:pt idx="66">
                  <c:v>-1.0115690527838033</c:v>
                </c:pt>
                <c:pt idx="67">
                  <c:v>-8.6167979002624673</c:v>
                </c:pt>
                <c:pt idx="69">
                  <c:v>0.38121546961325969</c:v>
                </c:pt>
                <c:pt idx="70">
                  <c:v>0.25817463169241828</c:v>
                </c:pt>
                <c:pt idx="72">
                  <c:v>-0.21436170212765956</c:v>
                </c:pt>
                <c:pt idx="73">
                  <c:v>6.5006915629322273E-2</c:v>
                </c:pt>
                <c:pt idx="74">
                  <c:v>-0.17972350230414746</c:v>
                </c:pt>
                <c:pt idx="75">
                  <c:v>5.2472250252270432E-2</c:v>
                </c:pt>
                <c:pt idx="76">
                  <c:v>-7.2212593876372036E-2</c:v>
                </c:pt>
                <c:pt idx="77">
                  <c:v>0.47024952015355087</c:v>
                </c:pt>
                <c:pt idx="78">
                  <c:v>0.78947368421052633</c:v>
                </c:pt>
                <c:pt idx="79">
                  <c:v>-1.0689655172413792</c:v>
                </c:pt>
                <c:pt idx="80">
                  <c:v>7.9993996698183994E-2</c:v>
                </c:pt>
                <c:pt idx="81">
                  <c:v>-4.7666666666666666</c:v>
                </c:pt>
                <c:pt idx="82">
                  <c:v>-1.7400515843773028</c:v>
                </c:pt>
                <c:pt idx="83">
                  <c:v>1.2962245885769603</c:v>
                </c:pt>
                <c:pt idx="84">
                  <c:v>-0.63656620147765919</c:v>
                </c:pt>
                <c:pt idx="85">
                  <c:v>-0.4476211624937545</c:v>
                </c:pt>
                <c:pt idx="88">
                  <c:v>-1</c:v>
                </c:pt>
                <c:pt idx="89">
                  <c:v>-0.17972350230414746</c:v>
                </c:pt>
                <c:pt idx="90">
                  <c:v>-0.31740306582506761</c:v>
                </c:pt>
                <c:pt idx="91">
                  <c:v>-0.185</c:v>
                </c:pt>
                <c:pt idx="92">
                  <c:v>0.47024952015355087</c:v>
                </c:pt>
                <c:pt idx="94">
                  <c:v>-0.60204081632653061</c:v>
                </c:pt>
                <c:pt idx="97">
                  <c:v>-0.44943946188340805</c:v>
                </c:pt>
                <c:pt idx="98">
                  <c:v>-18.133774834437087</c:v>
                </c:pt>
                <c:pt idx="99">
                  <c:v>1.1390728476821192</c:v>
                </c:pt>
                <c:pt idx="100">
                  <c:v>-7.8404017857142863E-2</c:v>
                </c:pt>
                <c:pt idx="101">
                  <c:v>-0.13953600540201611</c:v>
                </c:pt>
                <c:pt idx="104">
                  <c:v>-6.8181818181818183</c:v>
                </c:pt>
                <c:pt idx="105">
                  <c:v>-1.3947368421052631</c:v>
                </c:pt>
                <c:pt idx="106">
                  <c:v>-1.0614525139664805</c:v>
                </c:pt>
                <c:pt idx="108">
                  <c:v>-0.16533061489272971</c:v>
                </c:pt>
                <c:pt idx="110">
                  <c:v>-7.741935483870975E-2</c:v>
                </c:pt>
              </c:numCache>
            </c:numRef>
          </c:val>
          <c:smooth val="0"/>
          <c:extLst>
            <c:ext xmlns:c16="http://schemas.microsoft.com/office/drawing/2014/chart" uri="{C3380CC4-5D6E-409C-BE32-E72D297353CC}">
              <c16:uniqueId val="{00000001-296B-4927-BE7D-92A0C3581515}"/>
            </c:ext>
          </c:extLst>
        </c:ser>
        <c:dLbls>
          <c:showLegendKey val="0"/>
          <c:showVal val="0"/>
          <c:showCatName val="0"/>
          <c:showSerName val="0"/>
          <c:showPercent val="0"/>
          <c:showBubbleSize val="0"/>
        </c:dLbls>
        <c:marker val="1"/>
        <c:smooth val="0"/>
        <c:axId val="713327840"/>
        <c:axId val="713329280"/>
      </c:lineChart>
      <c:catAx>
        <c:axId val="1091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27360"/>
        <c:crosses val="autoZero"/>
        <c:auto val="1"/>
        <c:lblAlgn val="ctr"/>
        <c:lblOffset val="100"/>
        <c:noMultiLvlLbl val="0"/>
      </c:catAx>
      <c:valAx>
        <c:axId val="71332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2976"/>
        <c:crosses val="autoZero"/>
        <c:crossBetween val="between"/>
      </c:valAx>
      <c:valAx>
        <c:axId val="7133292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27840"/>
        <c:crosses val="max"/>
        <c:crossBetween val="between"/>
      </c:valAx>
      <c:catAx>
        <c:axId val="713327840"/>
        <c:scaling>
          <c:orientation val="minMax"/>
        </c:scaling>
        <c:delete val="1"/>
        <c:axPos val="b"/>
        <c:majorTickMark val="none"/>
        <c:minorTickMark val="none"/>
        <c:tickLblPos val="nextTo"/>
        <c:crossAx val="71332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'Horizontal BG'!$D$4</c:f>
              <c:strCache>
                <c:ptCount val="1"/>
                <c:pt idx="0">
                  <c:v>DIFERENCIA</c:v>
                </c:pt>
              </c:strCache>
            </c:strRef>
          </c:tx>
          <c:spPr>
            <a:solidFill>
              <a:schemeClr val="accent1"/>
            </a:solidFill>
            <a:ln>
              <a:noFill/>
            </a:ln>
            <a:effectLst/>
          </c:spPr>
          <c:invertIfNegative val="0"/>
          <c:val>
            <c:numRef>
              <c:f>'Horizontal BG'!$D$5:$D$44</c:f>
              <c:numCache>
                <c:formatCode>"$"#,##0;[Red]\-"$"#,##0</c:formatCode>
                <c:ptCount val="40"/>
                <c:pt idx="1">
                  <c:v>-5677</c:v>
                </c:pt>
                <c:pt idx="2">
                  <c:v>735</c:v>
                </c:pt>
                <c:pt idx="3">
                  <c:v>2460</c:v>
                </c:pt>
                <c:pt idx="4">
                  <c:v>-81</c:v>
                </c:pt>
                <c:pt idx="5">
                  <c:v>392</c:v>
                </c:pt>
                <c:pt idx="6">
                  <c:v>431</c:v>
                </c:pt>
                <c:pt idx="7">
                  <c:v>-1740</c:v>
                </c:pt>
                <c:pt idx="8">
                  <c:v>-1507</c:v>
                </c:pt>
                <c:pt idx="9">
                  <c:v>126</c:v>
                </c:pt>
                <c:pt idx="10">
                  <c:v>-134</c:v>
                </c:pt>
                <c:pt idx="11">
                  <c:v>474</c:v>
                </c:pt>
                <c:pt idx="12">
                  <c:v>1112</c:v>
                </c:pt>
                <c:pt idx="13">
                  <c:v>-357</c:v>
                </c:pt>
                <c:pt idx="14">
                  <c:v>-2026</c:v>
                </c:pt>
                <c:pt idx="17">
                  <c:v>1884</c:v>
                </c:pt>
                <c:pt idx="18">
                  <c:v>-199</c:v>
                </c:pt>
                <c:pt idx="19">
                  <c:v>76</c:v>
                </c:pt>
                <c:pt idx="20">
                  <c:v>1031</c:v>
                </c:pt>
                <c:pt idx="21">
                  <c:v>248</c:v>
                </c:pt>
                <c:pt idx="22">
                  <c:v>-802</c:v>
                </c:pt>
                <c:pt idx="23">
                  <c:v>2238</c:v>
                </c:pt>
                <c:pt idx="24">
                  <c:v>45</c:v>
                </c:pt>
                <c:pt idx="25">
                  <c:v>392</c:v>
                </c:pt>
                <c:pt idx="26">
                  <c:v>-947</c:v>
                </c:pt>
                <c:pt idx="27">
                  <c:v>81</c:v>
                </c:pt>
                <c:pt idx="28">
                  <c:v>-267</c:v>
                </c:pt>
                <c:pt idx="29">
                  <c:v>1542</c:v>
                </c:pt>
                <c:pt idx="35">
                  <c:v>-295</c:v>
                </c:pt>
                <c:pt idx="36">
                  <c:v>-2893</c:v>
                </c:pt>
                <c:pt idx="37">
                  <c:v>-380</c:v>
                </c:pt>
                <c:pt idx="38">
                  <c:v>-3568</c:v>
                </c:pt>
                <c:pt idx="39">
                  <c:v>-2026</c:v>
                </c:pt>
              </c:numCache>
            </c:numRef>
          </c:val>
          <c:extLst>
            <c:ext xmlns:c16="http://schemas.microsoft.com/office/drawing/2014/chart" uri="{C3380CC4-5D6E-409C-BE32-E72D297353CC}">
              <c16:uniqueId val="{00000000-7C83-413B-B7DB-2DD981D51365}"/>
            </c:ext>
          </c:extLst>
        </c:ser>
        <c:dLbls>
          <c:showLegendKey val="0"/>
          <c:showVal val="0"/>
          <c:showCatName val="0"/>
          <c:showSerName val="0"/>
          <c:showPercent val="0"/>
          <c:showBubbleSize val="0"/>
        </c:dLbls>
        <c:gapWidth val="219"/>
        <c:overlap val="-27"/>
        <c:axId val="104006976"/>
        <c:axId val="104007456"/>
      </c:barChart>
      <c:lineChart>
        <c:grouping val="standard"/>
        <c:varyColors val="0"/>
        <c:ser>
          <c:idx val="1"/>
          <c:order val="1"/>
          <c:tx>
            <c:strRef>
              <c:f>'Horizontal BG'!$E$4</c:f>
              <c:strCache>
                <c:ptCount val="1"/>
                <c:pt idx="0">
                  <c:v>PORCENTAJE</c:v>
                </c:pt>
              </c:strCache>
            </c:strRef>
          </c:tx>
          <c:spPr>
            <a:ln w="28575" cap="rnd">
              <a:solidFill>
                <a:schemeClr val="accent2"/>
              </a:solidFill>
              <a:round/>
            </a:ln>
            <a:effectLst/>
          </c:spPr>
          <c:marker>
            <c:symbol val="none"/>
          </c:marker>
          <c:val>
            <c:numRef>
              <c:f>'Horizontal BG'!$E$5:$E$44</c:f>
              <c:numCache>
                <c:formatCode>0%</c:formatCode>
                <c:ptCount val="40"/>
                <c:pt idx="1">
                  <c:v>-0.6718343195266272</c:v>
                </c:pt>
                <c:pt idx="2">
                  <c:v>0.25574112734864302</c:v>
                </c:pt>
                <c:pt idx="3">
                  <c:v>0.77285579641847313</c:v>
                </c:pt>
                <c:pt idx="4">
                  <c:v>-1.2612893179694799E-2</c:v>
                </c:pt>
                <c:pt idx="5">
                  <c:v>1.1495601173020529</c:v>
                </c:pt>
                <c:pt idx="6">
                  <c:v>0.36097152428810719</c:v>
                </c:pt>
                <c:pt idx="7">
                  <c:v>-7.745726495726496E-2</c:v>
                </c:pt>
                <c:pt idx="8">
                  <c:v>-0.4552870090634441</c:v>
                </c:pt>
                <c:pt idx="9">
                  <c:v>2.4990083300277667E-2</c:v>
                </c:pt>
                <c:pt idx="10">
                  <c:v>-1.259161811689532E-2</c:v>
                </c:pt>
                <c:pt idx="11">
                  <c:v>0.33664772727272729</c:v>
                </c:pt>
                <c:pt idx="12">
                  <c:v>12.636363636363637</c:v>
                </c:pt>
                <c:pt idx="13">
                  <c:v>-4.41503833786792E-2</c:v>
                </c:pt>
                <c:pt idx="14">
                  <c:v>-3.9694357366771162E-2</c:v>
                </c:pt>
                <c:pt idx="17">
                  <c:v>0.9853556485355649</c:v>
                </c:pt>
                <c:pt idx="18">
                  <c:v>-0.11810089020771514</c:v>
                </c:pt>
                <c:pt idx="19">
                  <c:v>0.25938566552901021</c:v>
                </c:pt>
                <c:pt idx="20">
                  <c:v>1.1280087527352298</c:v>
                </c:pt>
                <c:pt idx="21">
                  <c:v>0.74474474474474472</c:v>
                </c:pt>
                <c:pt idx="22">
                  <c:v>-0.1785793809841906</c:v>
                </c:pt>
                <c:pt idx="23">
                  <c:v>0.23244702949729953</c:v>
                </c:pt>
                <c:pt idx="24">
                  <c:v>0.45454545454545453</c:v>
                </c:pt>
                <c:pt idx="25">
                  <c:v>0.36296296296296299</c:v>
                </c:pt>
                <c:pt idx="26">
                  <c:v>-6.538249102457884E-2</c:v>
                </c:pt>
                <c:pt idx="27">
                  <c:v>2.1315789473684212</c:v>
                </c:pt>
                <c:pt idx="28">
                  <c:v>-6.4648910411622282E-2</c:v>
                </c:pt>
                <c:pt idx="29">
                  <c:v>5.2343935639363182E-2</c:v>
                </c:pt>
                <c:pt idx="35">
                  <c:v>-0.60204081632653061</c:v>
                </c:pt>
                <c:pt idx="36">
                  <c:v>-0.13953600540201611</c:v>
                </c:pt>
                <c:pt idx="37">
                  <c:v>-1.0614525139664805</c:v>
                </c:pt>
                <c:pt idx="38">
                  <c:v>-0.16533061489272971</c:v>
                </c:pt>
                <c:pt idx="39">
                  <c:v>-3.9694357366771162E-2</c:v>
                </c:pt>
              </c:numCache>
            </c:numRef>
          </c:val>
          <c:smooth val="0"/>
          <c:extLst>
            <c:ext xmlns:c16="http://schemas.microsoft.com/office/drawing/2014/chart" uri="{C3380CC4-5D6E-409C-BE32-E72D297353CC}">
              <c16:uniqueId val="{00000001-7C83-413B-B7DB-2DD981D51365}"/>
            </c:ext>
          </c:extLst>
        </c:ser>
        <c:dLbls>
          <c:showLegendKey val="0"/>
          <c:showVal val="0"/>
          <c:showCatName val="0"/>
          <c:showSerName val="0"/>
          <c:showPercent val="0"/>
          <c:showBubbleSize val="0"/>
        </c:dLbls>
        <c:marker val="1"/>
        <c:smooth val="0"/>
        <c:axId val="317455904"/>
        <c:axId val="104005056"/>
      </c:lineChart>
      <c:catAx>
        <c:axId val="1040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7456"/>
        <c:crosses val="autoZero"/>
        <c:auto val="1"/>
        <c:lblAlgn val="ctr"/>
        <c:lblOffset val="100"/>
        <c:noMultiLvlLbl val="0"/>
      </c:catAx>
      <c:valAx>
        <c:axId val="10400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6976"/>
        <c:crosses val="autoZero"/>
        <c:crossBetween val="between"/>
      </c:valAx>
      <c:valAx>
        <c:axId val="1040050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55904"/>
        <c:crosses val="max"/>
        <c:crossBetween val="between"/>
      </c:valAx>
      <c:catAx>
        <c:axId val="317455904"/>
        <c:scaling>
          <c:orientation val="minMax"/>
        </c:scaling>
        <c:delete val="1"/>
        <c:axPos val="b"/>
        <c:majorTickMark val="none"/>
        <c:minorTickMark val="none"/>
        <c:tickLblPos val="nextTo"/>
        <c:crossAx val="104005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'Razones financieras'!$D$8</c:f>
              <c:strCache>
                <c:ptCount val="1"/>
                <c:pt idx="0">
                  <c:v>Resultado</c:v>
                </c:pt>
              </c:strCache>
            </c:strRef>
          </c:tx>
          <c:spPr>
            <a:solidFill>
              <a:schemeClr val="accent1"/>
            </a:solidFill>
            <a:ln>
              <a:noFill/>
            </a:ln>
            <a:effectLst/>
          </c:spPr>
          <c:invertIfNegative val="0"/>
          <c:val>
            <c:numRef>
              <c:f>('Razones financieras'!$D$9,'Razones financieras'!$D$12)</c:f>
              <c:numCache>
                <c:formatCode>#,##0</c:formatCode>
                <c:ptCount val="2"/>
                <c:pt idx="0">
                  <c:v>12836</c:v>
                </c:pt>
                <c:pt idx="1">
                  <c:v>8858</c:v>
                </c:pt>
              </c:numCache>
            </c:numRef>
          </c:val>
          <c:extLst>
            <c:ext xmlns:c16="http://schemas.microsoft.com/office/drawing/2014/chart" uri="{C3380CC4-5D6E-409C-BE32-E72D297353CC}">
              <c16:uniqueId val="{00000000-4964-44C0-A35F-5D5B08CEFA20}"/>
            </c:ext>
          </c:extLst>
        </c:ser>
        <c:dLbls>
          <c:showLegendKey val="0"/>
          <c:showVal val="0"/>
          <c:showCatName val="0"/>
          <c:showSerName val="0"/>
          <c:showPercent val="0"/>
          <c:showBubbleSize val="0"/>
        </c:dLbls>
        <c:gapWidth val="20"/>
        <c:overlap val="-100"/>
        <c:axId val="712802880"/>
        <c:axId val="712800000"/>
      </c:barChart>
      <c:catAx>
        <c:axId val="712802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0000"/>
        <c:crosses val="autoZero"/>
        <c:auto val="1"/>
        <c:lblAlgn val="ctr"/>
        <c:lblOffset val="100"/>
        <c:noMultiLvlLbl val="0"/>
      </c:catAx>
      <c:valAx>
        <c:axId val="712800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('Razones financieras'!$D$26,'Razones financieras'!$D$29)</c:f>
              <c:numCache>
                <c:formatCode>General</c:formatCode>
                <c:ptCount val="2"/>
                <c:pt idx="0">
                  <c:v>2.3331948483589531</c:v>
                </c:pt>
                <c:pt idx="1">
                  <c:v>1.7465026125063206</c:v>
                </c:pt>
              </c:numCache>
            </c:numRef>
          </c:val>
          <c:extLst>
            <c:ext xmlns:c16="http://schemas.microsoft.com/office/drawing/2014/chart" uri="{C3380CC4-5D6E-409C-BE32-E72D297353CC}">
              <c16:uniqueId val="{00000000-BB0B-4F5A-9256-277447F460C0}"/>
            </c:ext>
          </c:extLst>
        </c:ser>
        <c:dLbls>
          <c:showLegendKey val="0"/>
          <c:showVal val="0"/>
          <c:showCatName val="0"/>
          <c:showSerName val="0"/>
          <c:showPercent val="0"/>
          <c:showBubbleSize val="0"/>
        </c:dLbls>
        <c:gapWidth val="25"/>
        <c:overlap val="-27"/>
        <c:axId val="718445232"/>
        <c:axId val="718446672"/>
      </c:barChart>
      <c:catAx>
        <c:axId val="71844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46672"/>
        <c:crosses val="autoZero"/>
        <c:auto val="1"/>
        <c:lblAlgn val="ctr"/>
        <c:lblOffset val="100"/>
        <c:noMultiLvlLbl val="0"/>
      </c:catAx>
      <c:valAx>
        <c:axId val="71844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45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('Razones financieras'!$D$43,'Razones financieras'!$D$47)</c:f>
              <c:numCache>
                <c:formatCode>General</c:formatCode>
                <c:ptCount val="2"/>
                <c:pt idx="0" formatCode="#,##0">
                  <c:v>1.6661819692563358</c:v>
                </c:pt>
                <c:pt idx="1">
                  <c:v>1.2121186583515928</c:v>
                </c:pt>
              </c:numCache>
            </c:numRef>
          </c:val>
          <c:extLst>
            <c:ext xmlns:c16="http://schemas.microsoft.com/office/drawing/2014/chart" uri="{C3380CC4-5D6E-409C-BE32-E72D297353CC}">
              <c16:uniqueId val="{00000000-CE86-4A07-BF80-69C75B4D264A}"/>
            </c:ext>
          </c:extLst>
        </c:ser>
        <c:dLbls>
          <c:showLegendKey val="0"/>
          <c:showVal val="0"/>
          <c:showCatName val="0"/>
          <c:showSerName val="0"/>
          <c:showPercent val="0"/>
          <c:showBubbleSize val="0"/>
        </c:dLbls>
        <c:gapWidth val="20"/>
        <c:overlap val="-27"/>
        <c:axId val="966002016"/>
        <c:axId val="966000096"/>
      </c:barChart>
      <c:catAx>
        <c:axId val="966002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000096"/>
        <c:crosses val="autoZero"/>
        <c:auto val="1"/>
        <c:lblAlgn val="ctr"/>
        <c:lblOffset val="100"/>
        <c:noMultiLvlLbl val="0"/>
      </c:catAx>
      <c:valAx>
        <c:axId val="96600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00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('Razones financieras'!$D$59,'Razones financieras'!$D$62)</c:f>
              <c:numCache>
                <c:formatCode>General</c:formatCode>
                <c:ptCount val="2"/>
                <c:pt idx="0" formatCode="0.00">
                  <c:v>0.55009276437847865</c:v>
                </c:pt>
                <c:pt idx="1">
                  <c:v>0.42851216814159293</c:v>
                </c:pt>
              </c:numCache>
            </c:numRef>
          </c:val>
          <c:extLst>
            <c:ext xmlns:c16="http://schemas.microsoft.com/office/drawing/2014/chart" uri="{C3380CC4-5D6E-409C-BE32-E72D297353CC}">
              <c16:uniqueId val="{00000000-47B4-4E14-92FE-D191058D23DA}"/>
            </c:ext>
          </c:extLst>
        </c:ser>
        <c:dLbls>
          <c:showLegendKey val="0"/>
          <c:showVal val="0"/>
          <c:showCatName val="0"/>
          <c:showSerName val="0"/>
          <c:showPercent val="0"/>
          <c:showBubbleSize val="0"/>
        </c:dLbls>
        <c:gapWidth val="219"/>
        <c:overlap val="-27"/>
        <c:axId val="1043216528"/>
        <c:axId val="1043215088"/>
      </c:barChart>
      <c:catAx>
        <c:axId val="1043216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15088"/>
        <c:crosses val="autoZero"/>
        <c:auto val="1"/>
        <c:lblAlgn val="ctr"/>
        <c:lblOffset val="100"/>
        <c:noMultiLvlLbl val="0"/>
      </c:catAx>
      <c:valAx>
        <c:axId val="1043215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1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('Razones financieras'!$D$88,'Razones financieras'!$D$91)</c:f>
              <c:numCache>
                <c:formatCode>General</c:formatCode>
                <c:ptCount val="2"/>
                <c:pt idx="0" formatCode="0.00">
                  <c:v>0.39504802087381335</c:v>
                </c:pt>
                <c:pt idx="1">
                  <c:v>0.1435985357490385</c:v>
                </c:pt>
              </c:numCache>
            </c:numRef>
          </c:val>
          <c:extLst>
            <c:ext xmlns:c16="http://schemas.microsoft.com/office/drawing/2014/chart" uri="{C3380CC4-5D6E-409C-BE32-E72D297353CC}">
              <c16:uniqueId val="{00000000-2EF0-463A-9959-E4B9009219AB}"/>
            </c:ext>
          </c:extLst>
        </c:ser>
        <c:dLbls>
          <c:showLegendKey val="0"/>
          <c:showVal val="0"/>
          <c:showCatName val="0"/>
          <c:showSerName val="0"/>
          <c:showPercent val="0"/>
          <c:showBubbleSize val="0"/>
        </c:dLbls>
        <c:gapWidth val="219"/>
        <c:overlap val="-27"/>
        <c:axId val="970065104"/>
        <c:axId val="970065584"/>
      </c:barChart>
      <c:catAx>
        <c:axId val="970065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65584"/>
        <c:crosses val="autoZero"/>
        <c:auto val="1"/>
        <c:lblAlgn val="ctr"/>
        <c:lblOffset val="100"/>
        <c:noMultiLvlLbl val="0"/>
      </c:catAx>
      <c:valAx>
        <c:axId val="970065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6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288130</xdr:colOff>
      <xdr:row>3</xdr:row>
      <xdr:rowOff>61913</xdr:rowOff>
    </xdr:from>
    <xdr:to>
      <xdr:col>11</xdr:col>
      <xdr:colOff>288130</xdr:colOff>
      <xdr:row>18</xdr:row>
      <xdr:rowOff>80963</xdr:rowOff>
    </xdr:to>
    <xdr:graphicFrame macro="">
      <xdr:nvGraphicFramePr>
        <xdr:cNvPr id="5" name="Gráfico 4">
          <a:extLst>
            <a:ext uri="{FF2B5EF4-FFF2-40B4-BE49-F238E27FC236}">
              <a16:creationId xmlns:a16="http://schemas.microsoft.com/office/drawing/2014/main" id="{E8A00DEF-D465-2838-67C8-C98AE0F9D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223838</xdr:colOff>
      <xdr:row>19</xdr:row>
      <xdr:rowOff>47624</xdr:rowOff>
    </xdr:from>
    <xdr:to>
      <xdr:col>11</xdr:col>
      <xdr:colOff>223838</xdr:colOff>
      <xdr:row>34</xdr:row>
      <xdr:rowOff>57149</xdr:rowOff>
    </xdr:to>
    <xdr:graphicFrame macro="">
      <xdr:nvGraphicFramePr>
        <xdr:cNvPr id="6" name="Gráfico 5">
          <a:extLst>
            <a:ext uri="{FF2B5EF4-FFF2-40B4-BE49-F238E27FC236}">
              <a16:creationId xmlns:a16="http://schemas.microsoft.com/office/drawing/2014/main" id="{596D8785-DD4A-461F-AAE8-2FE91719B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121443</xdr:colOff>
      <xdr:row>116</xdr:row>
      <xdr:rowOff>52387</xdr:rowOff>
    </xdr:from>
    <xdr:to>
      <xdr:col>4</xdr:col>
      <xdr:colOff>45243</xdr:colOff>
      <xdr:row>128</xdr:row>
      <xdr:rowOff>80962</xdr:rowOff>
    </xdr:to>
    <xdr:graphicFrame macro="">
      <xdr:nvGraphicFramePr>
        <xdr:cNvPr id="2" name="Gráfico 1">
          <a:extLst>
            <a:ext uri="{FF2B5EF4-FFF2-40B4-BE49-F238E27FC236}">
              <a16:creationId xmlns:a16="http://schemas.microsoft.com/office/drawing/2014/main" id="{1B8C6D36-D927-8CDD-3576-455F831F4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1040606</xdr:colOff>
      <xdr:row>34</xdr:row>
      <xdr:rowOff>19049</xdr:rowOff>
    </xdr:from>
    <xdr:to>
      <xdr:col>11</xdr:col>
      <xdr:colOff>754856</xdr:colOff>
      <xdr:row>46</xdr:row>
      <xdr:rowOff>28574</xdr:rowOff>
    </xdr:to>
    <xdr:graphicFrame macro="">
      <xdr:nvGraphicFramePr>
        <xdr:cNvPr id="2" name="Gráfico 1">
          <a:extLst>
            <a:ext uri="{FF2B5EF4-FFF2-40B4-BE49-F238E27FC236}">
              <a16:creationId xmlns:a16="http://schemas.microsoft.com/office/drawing/2014/main" id="{50AA5453-6786-51AD-96C5-602F03364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7143</xdr:colOff>
      <xdr:row>8</xdr:row>
      <xdr:rowOff>9524</xdr:rowOff>
    </xdr:from>
    <xdr:to>
      <xdr:col>7</xdr:col>
      <xdr:colOff>757237</xdr:colOff>
      <xdr:row>19</xdr:row>
      <xdr:rowOff>128588</xdr:rowOff>
    </xdr:to>
    <xdr:graphicFrame macro="">
      <xdr:nvGraphicFramePr>
        <xdr:cNvPr id="2" name="Gráfico 1">
          <a:extLst>
            <a:ext uri="{FF2B5EF4-FFF2-40B4-BE49-F238E27FC236}">
              <a16:creationId xmlns:a16="http://schemas.microsoft.com/office/drawing/2014/main" id="{C6B4F0C2-BD92-0B89-6CCA-C40E008FA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2380</xdr:colOff>
      <xdr:row>25</xdr:row>
      <xdr:rowOff>9524</xdr:rowOff>
    </xdr:from>
    <xdr:to>
      <xdr:col>7</xdr:col>
      <xdr:colOff>757237</xdr:colOff>
      <xdr:row>36</xdr:row>
      <xdr:rowOff>157162</xdr:rowOff>
    </xdr:to>
    <xdr:graphicFrame macro="">
      <xdr:nvGraphicFramePr>
        <xdr:cNvPr id="4" name="Gráfico 3">
          <a:extLst>
            <a:ext uri="{FF2B5EF4-FFF2-40B4-BE49-F238E27FC236}">
              <a16:creationId xmlns:a16="http://schemas.microsoft.com/office/drawing/2014/main" id="{4C419707-5E03-1DFF-D6F6-AD56CDF92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7142</xdr:colOff>
      <xdr:row>42</xdr:row>
      <xdr:rowOff>9524</xdr:rowOff>
    </xdr:from>
    <xdr:to>
      <xdr:col>8</xdr:col>
      <xdr:colOff>4762</xdr:colOff>
      <xdr:row>53</xdr:row>
      <xdr:rowOff>4763</xdr:rowOff>
    </xdr:to>
    <xdr:graphicFrame macro="">
      <xdr:nvGraphicFramePr>
        <xdr:cNvPr id="6" name="Gráfico 5">
          <a:extLst>
            <a:ext uri="{FF2B5EF4-FFF2-40B4-BE49-F238E27FC236}">
              <a16:creationId xmlns:a16="http://schemas.microsoft.com/office/drawing/2014/main" id="{9211491B-7C5E-1C5D-EF5D-3717F11C9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21430</xdr:colOff>
      <xdr:row>58</xdr:row>
      <xdr:rowOff>4762</xdr:rowOff>
    </xdr:from>
    <xdr:to>
      <xdr:col>7</xdr:col>
      <xdr:colOff>757237</xdr:colOff>
      <xdr:row>69</xdr:row>
      <xdr:rowOff>14287</xdr:rowOff>
    </xdr:to>
    <xdr:graphicFrame macro="">
      <xdr:nvGraphicFramePr>
        <xdr:cNvPr id="7" name="Gráfico 6">
          <a:extLst>
            <a:ext uri="{FF2B5EF4-FFF2-40B4-BE49-F238E27FC236}">
              <a16:creationId xmlns:a16="http://schemas.microsoft.com/office/drawing/2014/main" id="{0ECB76E7-731F-80AC-52AA-A5E10C0CE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16668</xdr:colOff>
      <xdr:row>87</xdr:row>
      <xdr:rowOff>4762</xdr:rowOff>
    </xdr:from>
    <xdr:to>
      <xdr:col>8</xdr:col>
      <xdr:colOff>0</xdr:colOff>
      <xdr:row>94</xdr:row>
      <xdr:rowOff>109538</xdr:rowOff>
    </xdr:to>
    <xdr:graphicFrame macro="">
      <xdr:nvGraphicFramePr>
        <xdr:cNvPr id="8" name="Gráfico 7">
          <a:extLst>
            <a:ext uri="{FF2B5EF4-FFF2-40B4-BE49-F238E27FC236}">
              <a16:creationId xmlns:a16="http://schemas.microsoft.com/office/drawing/2014/main" id="{2A50E44B-5B86-FFB5-A6F5-83349BA23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7143</xdr:colOff>
      <xdr:row>143</xdr:row>
      <xdr:rowOff>4761</xdr:rowOff>
    </xdr:from>
    <xdr:to>
      <xdr:col>8</xdr:col>
      <xdr:colOff>4762</xdr:colOff>
      <xdr:row>151</xdr:row>
      <xdr:rowOff>19050</xdr:rowOff>
    </xdr:to>
    <xdr:graphicFrame macro="">
      <xdr:nvGraphicFramePr>
        <xdr:cNvPr id="9" name="Gráfico 8">
          <a:extLst>
            <a:ext uri="{FF2B5EF4-FFF2-40B4-BE49-F238E27FC236}">
              <a16:creationId xmlns:a16="http://schemas.microsoft.com/office/drawing/2014/main" id="{B6D989A4-E9E7-2806-555A-DA03BAF78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xel Tomas Baltierra Hernandez" id="{F935B8B2-4DF4-4999-8617-226DBF2FB6BB}" userId="S::abaltierrah2000@alumno.ipn.mx::620b32e7-26ca-4e96-aa62-4f745312de4e"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6" dT="2024-10-23T22:38:42.96" personId="{F935B8B2-4DF4-4999-8617-226DBF2FB6BB}" id="{845940DB-0789-4041-B4E0-38C2510F3AFF}">
    <text>Durante este año el efectivo ocupa el segundo lugar en la cantidad de activos</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739EF-329E-4F0B-9B38-4B47B1B1D4AC}">
  <dimension ref="A1:F45"/>
  <sheetViews>
    <sheetView topLeftCell="A33" workbookViewId="0">
      <selection activeCell="A39" sqref="A39"/>
    </sheetView>
  </sheetViews>
  <sheetFormatPr defaultColWidth="11.42578125" defaultRowHeight="14.25"/>
  <cols>
    <col min="1" max="1" width="58.85546875" customWidth="1"/>
    <col min="2" max="2" width="21" customWidth="1"/>
    <col min="3" max="3" width="21.42578125" customWidth="1"/>
  </cols>
  <sheetData>
    <row r="1" spans="1:3">
      <c r="A1" s="53" t="s">
        <v>0</v>
      </c>
      <c r="B1" s="53"/>
      <c r="C1" s="53"/>
    </row>
    <row r="2" spans="1:3">
      <c r="A2" s="53" t="s">
        <v>1</v>
      </c>
      <c r="B2" s="53"/>
      <c r="C2" s="53"/>
    </row>
    <row r="3" spans="1:3">
      <c r="A3" s="53" t="s">
        <v>2</v>
      </c>
      <c r="B3" s="53"/>
      <c r="C3" s="53"/>
    </row>
    <row r="4" spans="1:3">
      <c r="A4" s="3" t="s">
        <v>3</v>
      </c>
      <c r="B4" s="3" t="s">
        <v>4</v>
      </c>
      <c r="C4" s="3" t="s">
        <v>5</v>
      </c>
    </row>
    <row r="5" spans="1:3">
      <c r="A5" s="5" t="s">
        <v>6</v>
      </c>
    </row>
    <row r="6" spans="1:3">
      <c r="A6" t="s">
        <v>7</v>
      </c>
      <c r="B6" s="2">
        <v>8450</v>
      </c>
      <c r="C6" s="2">
        <v>2773</v>
      </c>
    </row>
    <row r="7" spans="1:3">
      <c r="A7" t="s">
        <v>8</v>
      </c>
      <c r="B7" s="4">
        <v>2874</v>
      </c>
      <c r="C7" s="4">
        <v>3609</v>
      </c>
    </row>
    <row r="8" spans="1:3">
      <c r="A8" t="s">
        <v>9</v>
      </c>
      <c r="B8" s="4">
        <v>3183</v>
      </c>
      <c r="C8" s="4">
        <v>5643</v>
      </c>
    </row>
    <row r="9" spans="1:3">
      <c r="A9" t="s">
        <v>10</v>
      </c>
      <c r="B9" s="4">
        <v>6422</v>
      </c>
      <c r="C9" s="4">
        <v>6341</v>
      </c>
    </row>
    <row r="10" spans="1:3">
      <c r="A10" t="s">
        <v>11</v>
      </c>
      <c r="B10">
        <v>341</v>
      </c>
      <c r="C10">
        <v>733</v>
      </c>
    </row>
    <row r="11" spans="1:3" ht="14.65" thickBot="1">
      <c r="A11" t="s">
        <v>12</v>
      </c>
      <c r="B11" s="6">
        <v>1194</v>
      </c>
      <c r="C11" s="6">
        <v>1625</v>
      </c>
    </row>
    <row r="12" spans="1:3">
      <c r="A12" s="5" t="s">
        <v>13</v>
      </c>
      <c r="B12" s="4">
        <v>22464</v>
      </c>
      <c r="C12" s="4">
        <v>20724</v>
      </c>
    </row>
    <row r="13" spans="1:3">
      <c r="A13" t="s">
        <v>14</v>
      </c>
      <c r="B13" s="4">
        <v>3310</v>
      </c>
      <c r="C13" s="4">
        <v>1803</v>
      </c>
    </row>
    <row r="14" spans="1:3">
      <c r="A14" t="s">
        <v>15</v>
      </c>
      <c r="B14" s="4">
        <v>5042</v>
      </c>
      <c r="C14" s="4">
        <v>5168</v>
      </c>
    </row>
    <row r="15" spans="1:3">
      <c r="A15" t="s">
        <v>16</v>
      </c>
      <c r="B15" s="4">
        <v>10642</v>
      </c>
      <c r="C15" s="4">
        <v>10508</v>
      </c>
    </row>
    <row r="16" spans="1:3">
      <c r="A16" t="s">
        <v>17</v>
      </c>
      <c r="B16" s="4">
        <v>1408</v>
      </c>
      <c r="C16" s="4">
        <v>1882</v>
      </c>
    </row>
    <row r="17" spans="1:3">
      <c r="A17" t="s">
        <v>11</v>
      </c>
      <c r="B17">
        <v>88</v>
      </c>
      <c r="C17" s="4">
        <v>1200</v>
      </c>
    </row>
    <row r="18" spans="1:3" ht="14.65" thickBot="1">
      <c r="A18" t="s">
        <v>18</v>
      </c>
      <c r="B18" s="6">
        <v>8086</v>
      </c>
      <c r="C18" s="6">
        <v>7729</v>
      </c>
    </row>
    <row r="19" spans="1:3" ht="14.65" thickBot="1">
      <c r="A19" t="s">
        <v>19</v>
      </c>
      <c r="B19" s="8">
        <v>51040</v>
      </c>
      <c r="C19" s="8">
        <v>49014</v>
      </c>
    </row>
    <row r="20" spans="1:3" ht="14.65" thickTop="1">
      <c r="A20" s="3" t="s">
        <v>20</v>
      </c>
    </row>
    <row r="21" spans="1:3">
      <c r="A21" t="s">
        <v>21</v>
      </c>
    </row>
    <row r="22" spans="1:3">
      <c r="A22" t="s">
        <v>22</v>
      </c>
      <c r="B22" s="2">
        <v>1912</v>
      </c>
      <c r="C22" s="2">
        <v>3796</v>
      </c>
    </row>
    <row r="23" spans="1:3">
      <c r="A23" t="s">
        <v>23</v>
      </c>
      <c r="B23" s="4">
        <v>1685</v>
      </c>
      <c r="C23" s="4">
        <v>1486</v>
      </c>
    </row>
    <row r="24" spans="1:3">
      <c r="A24" t="s">
        <v>24</v>
      </c>
      <c r="B24">
        <v>293</v>
      </c>
      <c r="C24">
        <v>369</v>
      </c>
    </row>
    <row r="25" spans="1:3">
      <c r="A25" t="s">
        <v>25</v>
      </c>
      <c r="B25">
        <v>914</v>
      </c>
      <c r="C25" s="4">
        <v>1945</v>
      </c>
    </row>
    <row r="26" spans="1:3">
      <c r="A26" t="s">
        <v>26</v>
      </c>
      <c r="B26">
        <v>333</v>
      </c>
      <c r="C26">
        <v>581</v>
      </c>
    </row>
    <row r="27" spans="1:3" ht="14.65" thickBot="1">
      <c r="A27" t="s">
        <v>27</v>
      </c>
      <c r="B27" s="6">
        <v>4491</v>
      </c>
      <c r="C27" s="6">
        <v>3689</v>
      </c>
    </row>
    <row r="28" spans="1:3">
      <c r="A28" t="s">
        <v>28</v>
      </c>
      <c r="B28" s="4">
        <v>9628</v>
      </c>
      <c r="C28" s="4">
        <v>11866</v>
      </c>
    </row>
    <row r="29" spans="1:3">
      <c r="A29" t="s">
        <v>24</v>
      </c>
      <c r="B29">
        <v>99</v>
      </c>
      <c r="C29">
        <v>144</v>
      </c>
    </row>
    <row r="30" spans="1:3">
      <c r="A30" t="s">
        <v>29</v>
      </c>
      <c r="B30" s="4">
        <v>1080</v>
      </c>
      <c r="C30" s="4">
        <v>1472</v>
      </c>
    </row>
    <row r="31" spans="1:3">
      <c r="A31" t="s">
        <v>30</v>
      </c>
      <c r="B31" s="4">
        <v>14484</v>
      </c>
      <c r="C31" s="4">
        <v>13537</v>
      </c>
    </row>
    <row r="32" spans="1:3">
      <c r="A32" t="s">
        <v>26</v>
      </c>
      <c r="B32">
        <v>38</v>
      </c>
      <c r="C32">
        <v>119</v>
      </c>
    </row>
    <row r="33" spans="1:6" ht="14.65" thickBot="1">
      <c r="A33" t="s">
        <v>31</v>
      </c>
      <c r="B33" s="6">
        <v>4130</v>
      </c>
      <c r="C33" s="6">
        <v>3863</v>
      </c>
    </row>
    <row r="34" spans="1:6" ht="14.65" thickBot="1">
      <c r="A34" t="s">
        <v>32</v>
      </c>
      <c r="B34" s="6">
        <v>29459</v>
      </c>
      <c r="C34" s="6">
        <v>31001</v>
      </c>
    </row>
    <row r="36" spans="1:6">
      <c r="A36" t="s">
        <v>33</v>
      </c>
    </row>
    <row r="38" spans="1:6">
      <c r="A38" t="s">
        <v>34</v>
      </c>
    </row>
    <row r="39" spans="1:6">
      <c r="A39" s="1" t="s">
        <v>35</v>
      </c>
    </row>
    <row r="40" spans="1:6" ht="25.5" customHeight="1">
      <c r="A40" s="1" t="s">
        <v>36</v>
      </c>
      <c r="B40">
        <v>490</v>
      </c>
      <c r="C40">
        <v>195</v>
      </c>
      <c r="F40" s="1"/>
    </row>
    <row r="41" spans="1:6">
      <c r="A41" t="s">
        <v>37</v>
      </c>
      <c r="B41" s="4">
        <v>20733</v>
      </c>
      <c r="C41" s="4">
        <v>17840</v>
      </c>
    </row>
    <row r="42" spans="1:6" ht="14.65" thickBot="1">
      <c r="A42" t="s">
        <v>38</v>
      </c>
      <c r="B42" s="7">
        <v>358</v>
      </c>
      <c r="C42" s="7">
        <v>-22</v>
      </c>
    </row>
    <row r="43" spans="1:6" ht="14.65" thickBot="1">
      <c r="A43" t="s">
        <v>39</v>
      </c>
      <c r="B43" s="6">
        <v>21581</v>
      </c>
      <c r="C43" s="6">
        <v>18013</v>
      </c>
    </row>
    <row r="44" spans="1:6" ht="14.65" thickBot="1">
      <c r="A44" t="s">
        <v>40</v>
      </c>
      <c r="B44" s="9">
        <v>51040</v>
      </c>
      <c r="C44" s="9">
        <v>49014</v>
      </c>
    </row>
    <row r="45" spans="1:6" ht="14.65" thickTop="1"/>
  </sheetData>
  <mergeCells count="3">
    <mergeCell ref="A1:C1"/>
    <mergeCell ref="A2:C2"/>
    <mergeCell ref="A3: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EF8F7-0947-4FEE-8E2A-EF2ECF16BE10}">
  <dimension ref="A1:H162"/>
  <sheetViews>
    <sheetView topLeftCell="A135" workbookViewId="0">
      <selection activeCell="C59" sqref="C59"/>
    </sheetView>
  </sheetViews>
  <sheetFormatPr defaultColWidth="11.42578125" defaultRowHeight="14.25"/>
  <cols>
    <col min="5" max="5" width="13.140625" customWidth="1"/>
  </cols>
  <sheetData>
    <row r="1" spans="1:8">
      <c r="A1" s="55" t="s">
        <v>283</v>
      </c>
      <c r="B1" s="55"/>
      <c r="C1" s="55"/>
      <c r="D1" s="55"/>
      <c r="E1" s="55"/>
      <c r="F1" s="55"/>
      <c r="G1" s="55"/>
    </row>
    <row r="2" spans="1:8">
      <c r="A2" s="56" t="s">
        <v>284</v>
      </c>
      <c r="B2" s="56"/>
      <c r="C2" s="56"/>
      <c r="D2" s="56"/>
      <c r="E2" s="56"/>
      <c r="F2" s="56"/>
      <c r="G2" s="56"/>
    </row>
    <row r="3" spans="1:8">
      <c r="A3" s="28" t="s">
        <v>285</v>
      </c>
      <c r="B3" s="29" t="s">
        <v>286</v>
      </c>
      <c r="C3" s="30" t="s">
        <v>287</v>
      </c>
      <c r="D3" s="31" t="s">
        <v>288</v>
      </c>
      <c r="E3" s="30" t="s">
        <v>289</v>
      </c>
      <c r="F3" s="30"/>
      <c r="G3" s="29" t="s">
        <v>290</v>
      </c>
    </row>
    <row r="6" spans="1:8">
      <c r="A6" s="55" t="s">
        <v>291</v>
      </c>
      <c r="B6" s="55"/>
      <c r="C6" s="55"/>
      <c r="D6" s="55"/>
      <c r="E6" s="55"/>
      <c r="F6" s="55"/>
      <c r="G6" s="55"/>
      <c r="H6" s="55"/>
    </row>
    <row r="7" spans="1:8">
      <c r="A7" s="56" t="s">
        <v>292</v>
      </c>
      <c r="B7" s="56"/>
      <c r="C7" s="56"/>
      <c r="D7" s="56"/>
      <c r="E7" s="56"/>
      <c r="F7" s="56"/>
      <c r="G7" s="56"/>
      <c r="H7" s="56"/>
    </row>
    <row r="8" spans="1:8">
      <c r="A8" s="28" t="s">
        <v>285</v>
      </c>
      <c r="B8" s="29" t="s">
        <v>287</v>
      </c>
      <c r="C8" s="30" t="s">
        <v>286</v>
      </c>
      <c r="D8" s="31" t="s">
        <v>288</v>
      </c>
      <c r="E8" s="57" t="s">
        <v>289</v>
      </c>
      <c r="F8" s="57"/>
      <c r="G8" s="59" t="s">
        <v>290</v>
      </c>
      <c r="H8" s="59"/>
    </row>
    <row r="9" spans="1:8">
      <c r="A9">
        <v>2023</v>
      </c>
      <c r="B9" t="s">
        <v>293</v>
      </c>
      <c r="C9" s="4">
        <v>22464</v>
      </c>
      <c r="D9" s="4">
        <f>C9-C10</f>
        <v>12836</v>
      </c>
      <c r="E9" s="58" t="s">
        <v>294</v>
      </c>
      <c r="F9" s="58"/>
      <c r="G9" s="53"/>
      <c r="H9" s="53"/>
    </row>
    <row r="10" spans="1:8">
      <c r="B10" t="s">
        <v>295</v>
      </c>
      <c r="C10" s="4">
        <v>9628</v>
      </c>
      <c r="E10" s="58"/>
      <c r="F10" s="58"/>
      <c r="G10" s="53"/>
      <c r="H10" s="53"/>
    </row>
    <row r="11" spans="1:8">
      <c r="E11" s="58"/>
      <c r="F11" s="58"/>
      <c r="G11" s="53"/>
      <c r="H11" s="53"/>
    </row>
    <row r="12" spans="1:8">
      <c r="A12">
        <v>2024</v>
      </c>
      <c r="B12" t="s">
        <v>296</v>
      </c>
      <c r="C12" s="4">
        <v>20724</v>
      </c>
      <c r="D12" s="4">
        <f>C12-C13</f>
        <v>8858</v>
      </c>
      <c r="E12" s="58"/>
      <c r="F12" s="58"/>
      <c r="G12" s="53"/>
      <c r="H12" s="53"/>
    </row>
    <row r="13" spans="1:8">
      <c r="C13" s="4">
        <v>11866</v>
      </c>
      <c r="E13" s="58"/>
      <c r="F13" s="58"/>
      <c r="G13" s="53"/>
      <c r="H13" s="53"/>
    </row>
    <row r="14" spans="1:8">
      <c r="E14" s="58"/>
      <c r="F14" s="58"/>
      <c r="G14" s="53"/>
      <c r="H14" s="53"/>
    </row>
    <row r="15" spans="1:8">
      <c r="G15" s="53"/>
      <c r="H15" s="53"/>
    </row>
    <row r="16" spans="1:8">
      <c r="G16" s="53"/>
      <c r="H16" s="53"/>
    </row>
    <row r="17" spans="1:8">
      <c r="G17" s="53"/>
      <c r="H17" s="53"/>
    </row>
    <row r="18" spans="1:8">
      <c r="G18" s="53"/>
      <c r="H18" s="53"/>
    </row>
    <row r="19" spans="1:8">
      <c r="G19" s="53"/>
      <c r="H19" s="53"/>
    </row>
    <row r="20" spans="1:8">
      <c r="G20" s="53"/>
      <c r="H20" s="53"/>
    </row>
    <row r="23" spans="1:8">
      <c r="A23" s="55" t="s">
        <v>291</v>
      </c>
      <c r="B23" s="55"/>
      <c r="C23" s="55"/>
      <c r="D23" s="55"/>
      <c r="E23" s="55"/>
      <c r="F23" s="55"/>
      <c r="G23" s="55"/>
      <c r="H23" s="55"/>
    </row>
    <row r="24" spans="1:8">
      <c r="A24" s="56" t="s">
        <v>278</v>
      </c>
      <c r="B24" s="56"/>
      <c r="C24" s="56"/>
      <c r="D24" s="56"/>
      <c r="E24" s="56"/>
      <c r="F24" s="56"/>
      <c r="G24" s="56"/>
      <c r="H24" s="56"/>
    </row>
    <row r="25" spans="1:8">
      <c r="A25" s="28" t="s">
        <v>285</v>
      </c>
      <c r="B25" s="29" t="s">
        <v>287</v>
      </c>
      <c r="C25" s="30" t="s">
        <v>286</v>
      </c>
      <c r="D25" s="31" t="s">
        <v>288</v>
      </c>
      <c r="E25" s="57" t="s">
        <v>289</v>
      </c>
      <c r="F25" s="57"/>
      <c r="G25" s="59" t="s">
        <v>290</v>
      </c>
      <c r="H25" s="59"/>
    </row>
    <row r="26" spans="1:8">
      <c r="A26">
        <v>2023</v>
      </c>
      <c r="B26" t="s">
        <v>293</v>
      </c>
      <c r="C26" s="4">
        <v>22464</v>
      </c>
      <c r="D26">
        <f>C26/C27</f>
        <v>2.3331948483589531</v>
      </c>
      <c r="E26" s="54" t="s">
        <v>297</v>
      </c>
      <c r="F26" s="54"/>
      <c r="G26" s="53"/>
      <c r="H26" s="53"/>
    </row>
    <row r="27" spans="1:8">
      <c r="B27" t="s">
        <v>298</v>
      </c>
      <c r="C27" s="4">
        <v>9628</v>
      </c>
      <c r="E27" s="54"/>
      <c r="F27" s="54"/>
      <c r="G27" s="53"/>
      <c r="H27" s="53"/>
    </row>
    <row r="28" spans="1:8">
      <c r="E28" s="54"/>
      <c r="F28" s="54"/>
      <c r="G28" s="53"/>
      <c r="H28" s="53"/>
    </row>
    <row r="29" spans="1:8">
      <c r="A29">
        <v>2024</v>
      </c>
      <c r="B29" t="s">
        <v>299</v>
      </c>
      <c r="C29" s="4">
        <v>20724</v>
      </c>
      <c r="D29">
        <f>C29/C30</f>
        <v>1.7465026125063206</v>
      </c>
      <c r="E29" s="54"/>
      <c r="F29" s="54"/>
      <c r="G29" s="53"/>
      <c r="H29" s="53"/>
    </row>
    <row r="30" spans="1:8">
      <c r="C30" s="4">
        <v>11866</v>
      </c>
      <c r="E30" s="54"/>
      <c r="F30" s="54"/>
      <c r="G30" s="53"/>
      <c r="H30" s="53"/>
    </row>
    <row r="31" spans="1:8">
      <c r="G31" s="53"/>
      <c r="H31" s="53"/>
    </row>
    <row r="32" spans="1:8">
      <c r="G32" s="53"/>
      <c r="H32" s="53"/>
    </row>
    <row r="33" spans="1:8">
      <c r="G33" s="53"/>
      <c r="H33" s="53"/>
    </row>
    <row r="34" spans="1:8">
      <c r="G34" s="53"/>
      <c r="H34" s="53"/>
    </row>
    <row r="35" spans="1:8">
      <c r="G35" s="53"/>
      <c r="H35" s="53"/>
    </row>
    <row r="36" spans="1:8">
      <c r="G36" s="53"/>
      <c r="H36" s="53"/>
    </row>
    <row r="37" spans="1:8">
      <c r="G37" s="53"/>
      <c r="H37" s="53"/>
    </row>
    <row r="40" spans="1:8">
      <c r="A40" s="55" t="s">
        <v>291</v>
      </c>
      <c r="B40" s="55"/>
      <c r="C40" s="55"/>
      <c r="D40" s="55"/>
      <c r="E40" s="55"/>
      <c r="F40" s="55"/>
      <c r="G40" s="55"/>
      <c r="H40" s="55"/>
    </row>
    <row r="41" spans="1:8">
      <c r="A41" s="56" t="s">
        <v>300</v>
      </c>
      <c r="B41" s="56"/>
      <c r="C41" s="56"/>
      <c r="D41" s="56"/>
      <c r="E41" s="56"/>
      <c r="F41" s="56"/>
      <c r="G41" s="56"/>
      <c r="H41" s="56"/>
    </row>
    <row r="42" spans="1:8">
      <c r="A42" s="28" t="s">
        <v>285</v>
      </c>
      <c r="B42" s="29" t="s">
        <v>287</v>
      </c>
      <c r="C42" s="30" t="s">
        <v>286</v>
      </c>
      <c r="D42" s="31" t="s">
        <v>288</v>
      </c>
      <c r="E42" s="57" t="s">
        <v>289</v>
      </c>
      <c r="F42" s="57"/>
      <c r="G42" s="59" t="s">
        <v>290</v>
      </c>
      <c r="H42" s="59"/>
    </row>
    <row r="43" spans="1:8">
      <c r="A43">
        <v>2023</v>
      </c>
      <c r="B43" t="s">
        <v>301</v>
      </c>
      <c r="C43" s="4">
        <v>22464</v>
      </c>
      <c r="D43" s="4">
        <f>(C43-C44)/C45</f>
        <v>1.6661819692563358</v>
      </c>
      <c r="E43" s="58" t="s">
        <v>302</v>
      </c>
      <c r="F43" s="58"/>
      <c r="G43" s="53"/>
      <c r="H43" s="53"/>
    </row>
    <row r="44" spans="1:8">
      <c r="C44" s="4">
        <v>6422</v>
      </c>
      <c r="E44" s="58"/>
      <c r="F44" s="58"/>
      <c r="G44" s="53"/>
      <c r="H44" s="53"/>
    </row>
    <row r="45" spans="1:8">
      <c r="C45" s="4">
        <v>9628</v>
      </c>
      <c r="E45" s="58"/>
      <c r="F45" s="58"/>
      <c r="G45" s="53"/>
      <c r="H45" s="53"/>
    </row>
    <row r="46" spans="1:8">
      <c r="E46" s="58"/>
      <c r="F46" s="58"/>
      <c r="G46" s="53"/>
      <c r="H46" s="53"/>
    </row>
    <row r="47" spans="1:8">
      <c r="A47">
        <v>2024</v>
      </c>
      <c r="B47" t="s">
        <v>303</v>
      </c>
      <c r="C47" s="4">
        <v>20724</v>
      </c>
      <c r="D47">
        <f>(C47-C48)/C49</f>
        <v>1.2121186583515928</v>
      </c>
      <c r="E47" s="58"/>
      <c r="F47" s="58"/>
      <c r="G47" s="53"/>
      <c r="H47" s="53"/>
    </row>
    <row r="48" spans="1:8">
      <c r="C48" s="4">
        <v>6341</v>
      </c>
      <c r="E48" s="58"/>
      <c r="F48" s="58"/>
      <c r="G48" s="53"/>
      <c r="H48" s="53"/>
    </row>
    <row r="49" spans="1:8">
      <c r="C49" s="4">
        <v>11866</v>
      </c>
      <c r="E49" s="58"/>
      <c r="F49" s="58"/>
      <c r="G49" s="53"/>
      <c r="H49" s="53"/>
    </row>
    <row r="50" spans="1:8">
      <c r="G50" s="53"/>
      <c r="H50" s="53"/>
    </row>
    <row r="51" spans="1:8">
      <c r="G51" s="53"/>
      <c r="H51" s="53"/>
    </row>
    <row r="52" spans="1:8">
      <c r="G52" s="53"/>
      <c r="H52" s="53"/>
    </row>
    <row r="53" spans="1:8">
      <c r="G53" s="53"/>
      <c r="H53" s="53"/>
    </row>
    <row r="56" spans="1:8">
      <c r="A56" s="55" t="s">
        <v>304</v>
      </c>
      <c r="B56" s="55"/>
      <c r="C56" s="55"/>
      <c r="D56" s="55"/>
      <c r="E56" s="55"/>
      <c r="F56" s="55"/>
      <c r="G56" s="55"/>
      <c r="H56" s="55"/>
    </row>
    <row r="57" spans="1:8">
      <c r="A57" s="56" t="s">
        <v>305</v>
      </c>
      <c r="B57" s="56"/>
      <c r="C57" s="56"/>
      <c r="D57" s="56"/>
      <c r="E57" s="56"/>
      <c r="F57" s="56"/>
      <c r="G57" s="56"/>
      <c r="H57" s="56"/>
    </row>
    <row r="58" spans="1:8">
      <c r="A58" s="28" t="s">
        <v>285</v>
      </c>
      <c r="B58" s="29" t="s">
        <v>287</v>
      </c>
      <c r="C58" s="30" t="s">
        <v>286</v>
      </c>
      <c r="D58" s="31" t="s">
        <v>288</v>
      </c>
      <c r="E58" s="57" t="s">
        <v>289</v>
      </c>
      <c r="F58" s="57"/>
      <c r="G58" s="59" t="s">
        <v>290</v>
      </c>
      <c r="H58" s="59"/>
    </row>
    <row r="59" spans="1:8">
      <c r="A59">
        <v>2022</v>
      </c>
      <c r="B59" t="s">
        <v>306</v>
      </c>
      <c r="C59" s="4">
        <v>7116</v>
      </c>
      <c r="D59" s="32">
        <f>C59/C60</f>
        <v>0.55009276437847865</v>
      </c>
      <c r="E59" s="58" t="s">
        <v>307</v>
      </c>
      <c r="F59" s="58"/>
      <c r="G59" s="53"/>
      <c r="H59" s="53"/>
    </row>
    <row r="60" spans="1:8">
      <c r="C60">
        <v>12936</v>
      </c>
      <c r="E60" s="58"/>
      <c r="F60" s="58"/>
      <c r="G60" s="53"/>
      <c r="H60" s="53"/>
    </row>
    <row r="61" spans="1:8">
      <c r="E61" s="58"/>
      <c r="F61" s="58"/>
      <c r="G61" s="53"/>
      <c r="H61" s="53"/>
    </row>
    <row r="62" spans="1:8" ht="14.65" thickBot="1">
      <c r="A62">
        <v>2023</v>
      </c>
      <c r="B62" t="s">
        <v>308</v>
      </c>
      <c r="C62" s="6">
        <v>3099</v>
      </c>
      <c r="D62">
        <f>C62/C63</f>
        <v>0.42851216814159293</v>
      </c>
      <c r="E62" s="58"/>
      <c r="F62" s="58"/>
      <c r="G62" s="53"/>
      <c r="H62" s="53"/>
    </row>
    <row r="63" spans="1:8" ht="14.65" thickBot="1">
      <c r="C63" s="9">
        <v>7232</v>
      </c>
      <c r="E63" s="58"/>
      <c r="F63" s="58"/>
      <c r="G63" s="53"/>
      <c r="H63" s="53"/>
    </row>
    <row r="64" spans="1:8" ht="14.65" thickTop="1">
      <c r="E64" s="58"/>
      <c r="F64" s="58"/>
      <c r="G64" s="53"/>
      <c r="H64" s="53"/>
    </row>
    <row r="70" spans="1:8" ht="14.25" customHeight="1"/>
    <row r="72" spans="1:8">
      <c r="A72" s="55" t="s">
        <v>304</v>
      </c>
      <c r="B72" s="55"/>
      <c r="C72" s="55"/>
      <c r="D72" s="55"/>
      <c r="E72" s="55"/>
      <c r="F72" s="55"/>
      <c r="G72" s="55"/>
      <c r="H72" s="55"/>
    </row>
    <row r="73" spans="1:8">
      <c r="A73" s="56" t="s">
        <v>309</v>
      </c>
      <c r="B73" s="56"/>
      <c r="C73" s="56"/>
      <c r="D73" s="56"/>
      <c r="E73" s="56"/>
      <c r="F73" s="56"/>
      <c r="G73" s="56"/>
      <c r="H73" s="56"/>
    </row>
    <row r="74" spans="1:8">
      <c r="A74" s="28" t="s">
        <v>285</v>
      </c>
      <c r="B74" s="29" t="s">
        <v>287</v>
      </c>
      <c r="C74" s="30" t="s">
        <v>286</v>
      </c>
      <c r="D74" s="31" t="s">
        <v>288</v>
      </c>
      <c r="E74" s="57" t="s">
        <v>289</v>
      </c>
      <c r="F74" s="57"/>
      <c r="G74" s="59" t="s">
        <v>290</v>
      </c>
      <c r="H74" s="59"/>
    </row>
    <row r="75" spans="1:8" ht="15.75" customHeight="1">
      <c r="A75">
        <v>2022</v>
      </c>
      <c r="B75" t="s">
        <v>310</v>
      </c>
      <c r="C75" s="4">
        <v>7116</v>
      </c>
      <c r="D75" s="32">
        <f>C75/C76</f>
        <v>0.55009276437847865</v>
      </c>
      <c r="E75" s="58" t="s">
        <v>311</v>
      </c>
      <c r="F75" s="58"/>
    </row>
    <row r="76" spans="1:8">
      <c r="C76" s="18">
        <v>12936</v>
      </c>
      <c r="E76" s="58"/>
      <c r="F76" s="58"/>
    </row>
    <row r="77" spans="1:8">
      <c r="E77" s="58"/>
      <c r="F77" s="58"/>
      <c r="G77" s="33"/>
    </row>
    <row r="78" spans="1:8" ht="14.65" thickBot="1">
      <c r="A78">
        <v>2023</v>
      </c>
      <c r="B78" t="s">
        <v>312</v>
      </c>
      <c r="C78" s="6">
        <v>3099</v>
      </c>
      <c r="D78">
        <f>C78/C79</f>
        <v>6.0717084639498431E-2</v>
      </c>
      <c r="E78" s="58"/>
      <c r="F78" s="58"/>
    </row>
    <row r="79" spans="1:8" ht="14.65" thickBot="1">
      <c r="C79" s="9">
        <v>51040</v>
      </c>
      <c r="E79" s="58"/>
      <c r="F79" s="58"/>
    </row>
    <row r="80" spans="1:8" ht="14.65" thickTop="1">
      <c r="E80" s="58"/>
      <c r="F80" s="58"/>
    </row>
    <row r="81" spans="1:8">
      <c r="E81" s="58"/>
      <c r="F81" s="58"/>
    </row>
    <row r="82" spans="1:8">
      <c r="E82" s="58"/>
      <c r="F82" s="58"/>
    </row>
    <row r="85" spans="1:8">
      <c r="A85" s="55" t="s">
        <v>304</v>
      </c>
      <c r="B85" s="55"/>
      <c r="C85" s="55"/>
      <c r="D85" s="55"/>
      <c r="E85" s="55"/>
      <c r="F85" s="55"/>
      <c r="G85" s="55"/>
      <c r="H85" s="55"/>
    </row>
    <row r="86" spans="1:8">
      <c r="A86" s="56" t="s">
        <v>313</v>
      </c>
      <c r="B86" s="56"/>
      <c r="C86" s="56"/>
      <c r="D86" s="56"/>
      <c r="E86" s="56"/>
      <c r="F86" s="56"/>
      <c r="G86" s="56"/>
      <c r="H86" s="56"/>
    </row>
    <row r="87" spans="1:8">
      <c r="A87" s="28" t="s">
        <v>285</v>
      </c>
      <c r="B87" s="29" t="s">
        <v>287</v>
      </c>
      <c r="C87" s="30" t="s">
        <v>286</v>
      </c>
      <c r="D87" s="31" t="s">
        <v>288</v>
      </c>
      <c r="E87" s="57" t="s">
        <v>289</v>
      </c>
      <c r="F87" s="57"/>
      <c r="G87" s="59" t="s">
        <v>290</v>
      </c>
      <c r="H87" s="59"/>
    </row>
    <row r="88" spans="1:8">
      <c r="A88">
        <v>2022</v>
      </c>
      <c r="B88" t="s">
        <v>314</v>
      </c>
      <c r="C88" s="4">
        <v>7116</v>
      </c>
      <c r="D88" s="32">
        <f>C88/C89</f>
        <v>0.39504802087381335</v>
      </c>
      <c r="E88" s="58" t="s">
        <v>315</v>
      </c>
      <c r="F88" s="58"/>
      <c r="G88" s="53"/>
      <c r="H88" s="53"/>
    </row>
    <row r="89" spans="1:8" ht="14.65" thickBot="1">
      <c r="C89" s="12">
        <v>18013</v>
      </c>
      <c r="E89" s="58"/>
      <c r="F89" s="58"/>
      <c r="G89" s="53"/>
      <c r="H89" s="53"/>
    </row>
    <row r="90" spans="1:8" ht="14.65" thickTop="1">
      <c r="E90" s="58"/>
      <c r="F90" s="58"/>
      <c r="G90" s="53"/>
      <c r="H90" s="53"/>
    </row>
    <row r="91" spans="1:8" ht="14.65" thickBot="1">
      <c r="A91">
        <v>2023</v>
      </c>
      <c r="B91" t="s">
        <v>316</v>
      </c>
      <c r="C91" s="6">
        <v>3099</v>
      </c>
      <c r="D91">
        <f>C91/C92</f>
        <v>0.1435985357490385</v>
      </c>
      <c r="E91" s="58"/>
      <c r="F91" s="58"/>
      <c r="G91" s="53"/>
      <c r="H91" s="53"/>
    </row>
    <row r="92" spans="1:8" ht="14.65" thickBot="1">
      <c r="C92" s="6">
        <v>21581</v>
      </c>
      <c r="E92" s="58"/>
      <c r="F92" s="58"/>
      <c r="G92" s="53"/>
      <c r="H92" s="53"/>
    </row>
    <row r="93" spans="1:8">
      <c r="E93" s="58"/>
      <c r="F93" s="58"/>
      <c r="G93" s="53"/>
      <c r="H93" s="53"/>
    </row>
    <row r="98" spans="1:8">
      <c r="A98" s="55" t="s">
        <v>317</v>
      </c>
      <c r="B98" s="55"/>
      <c r="C98" s="55"/>
      <c r="D98" s="55"/>
      <c r="E98" s="55"/>
      <c r="F98" s="55"/>
      <c r="G98" s="55"/>
      <c r="H98" s="55"/>
    </row>
    <row r="99" spans="1:8">
      <c r="A99" s="56" t="s">
        <v>318</v>
      </c>
      <c r="B99" s="56"/>
      <c r="C99" s="56"/>
      <c r="D99" s="56"/>
      <c r="E99" s="56"/>
      <c r="F99" s="56"/>
      <c r="G99" s="56"/>
      <c r="H99" s="56"/>
    </row>
    <row r="100" spans="1:8">
      <c r="A100" s="28" t="s">
        <v>285</v>
      </c>
      <c r="B100" s="29" t="s">
        <v>287</v>
      </c>
      <c r="C100" s="30" t="s">
        <v>286</v>
      </c>
      <c r="D100" s="31" t="s">
        <v>288</v>
      </c>
      <c r="E100" s="57" t="s">
        <v>289</v>
      </c>
      <c r="F100" s="57"/>
      <c r="G100" s="59" t="s">
        <v>290</v>
      </c>
      <c r="H100" s="59"/>
    </row>
    <row r="101" spans="1:8">
      <c r="A101">
        <v>2022</v>
      </c>
      <c r="B101" t="s">
        <v>319</v>
      </c>
      <c r="C101" s="4">
        <v>18635</v>
      </c>
      <c r="D101" s="32" t="e">
        <f>C101/C102</f>
        <v>#VALUE!</v>
      </c>
      <c r="E101" s="58" t="s">
        <v>320</v>
      </c>
      <c r="F101" s="58"/>
      <c r="G101" s="53"/>
      <c r="H101" s="53"/>
    </row>
    <row r="102" spans="1:8" ht="14.65" thickBot="1">
      <c r="C102" s="12" t="s">
        <v>321</v>
      </c>
      <c r="E102" s="58"/>
      <c r="F102" s="58"/>
      <c r="G102" s="53"/>
      <c r="H102" s="53"/>
    </row>
    <row r="103" spans="1:8" ht="14.65" thickTop="1">
      <c r="E103" s="58"/>
      <c r="F103" s="58"/>
      <c r="G103" s="53"/>
      <c r="H103" s="53"/>
    </row>
    <row r="104" spans="1:8">
      <c r="A104">
        <v>2023</v>
      </c>
      <c r="B104" t="s">
        <v>322</v>
      </c>
      <c r="C104" s="4">
        <v>15869</v>
      </c>
      <c r="D104">
        <f>C104/C105</f>
        <v>2.471037060105886</v>
      </c>
      <c r="E104" s="58"/>
      <c r="F104" s="58"/>
      <c r="G104" s="53"/>
      <c r="H104" s="53"/>
    </row>
    <row r="105" spans="1:8">
      <c r="C105" s="4">
        <v>6422</v>
      </c>
      <c r="E105" s="58"/>
      <c r="F105" s="58"/>
      <c r="G105" s="53"/>
      <c r="H105" s="53"/>
    </row>
    <row r="106" spans="1:8">
      <c r="E106" s="58"/>
      <c r="F106" s="58"/>
      <c r="G106" s="53"/>
      <c r="H106" s="53"/>
    </row>
    <row r="108" spans="1:8">
      <c r="A108" s="55" t="s">
        <v>317</v>
      </c>
      <c r="B108" s="55"/>
      <c r="C108" s="55"/>
      <c r="D108" s="55"/>
      <c r="E108" s="55"/>
      <c r="F108" s="55"/>
      <c r="G108" s="55"/>
      <c r="H108" s="55"/>
    </row>
    <row r="109" spans="1:8">
      <c r="A109" s="56" t="s">
        <v>323</v>
      </c>
      <c r="B109" s="56"/>
      <c r="C109" s="56"/>
      <c r="D109" s="56"/>
      <c r="E109" s="56"/>
      <c r="F109" s="56"/>
      <c r="G109" s="56"/>
      <c r="H109" s="56"/>
    </row>
    <row r="110" spans="1:8">
      <c r="A110" s="28" t="s">
        <v>285</v>
      </c>
      <c r="B110" s="29" t="s">
        <v>287</v>
      </c>
      <c r="C110" s="30" t="s">
        <v>286</v>
      </c>
      <c r="D110" s="31" t="s">
        <v>288</v>
      </c>
      <c r="E110" s="57" t="s">
        <v>289</v>
      </c>
      <c r="F110" s="57"/>
      <c r="G110" s="59" t="s">
        <v>290</v>
      </c>
      <c r="H110" s="59"/>
    </row>
    <row r="111" spans="1:8">
      <c r="A111">
        <v>2022</v>
      </c>
      <c r="B111" t="s">
        <v>324</v>
      </c>
      <c r="C111" s="4">
        <v>18635</v>
      </c>
      <c r="D111" s="32" t="e">
        <f>C111/C112</f>
        <v>#VALUE!</v>
      </c>
      <c r="E111" s="58" t="s">
        <v>325</v>
      </c>
      <c r="F111" s="58"/>
      <c r="G111" s="53"/>
      <c r="H111" s="53"/>
    </row>
    <row r="112" spans="1:8" ht="14.65" thickBot="1">
      <c r="C112" s="12" t="s">
        <v>321</v>
      </c>
      <c r="E112" s="58"/>
      <c r="F112" s="58"/>
      <c r="G112" s="53"/>
      <c r="H112" s="53"/>
    </row>
    <row r="113" spans="1:8" ht="14.65" thickTop="1">
      <c r="E113" s="58"/>
      <c r="F113" s="58"/>
      <c r="G113" s="53"/>
      <c r="H113" s="53"/>
    </row>
    <row r="114" spans="1:8">
      <c r="A114">
        <v>2023</v>
      </c>
      <c r="B114" t="s">
        <v>326</v>
      </c>
      <c r="C114" s="4">
        <v>360</v>
      </c>
      <c r="D114">
        <f>C114/C115</f>
        <v>145.6878190182116</v>
      </c>
      <c r="E114" s="58"/>
      <c r="F114" s="58"/>
      <c r="G114" s="53"/>
      <c r="H114" s="53"/>
    </row>
    <row r="115" spans="1:8">
      <c r="C115" s="35">
        <f>D104</f>
        <v>2.471037060105886</v>
      </c>
      <c r="E115" s="58"/>
      <c r="F115" s="58"/>
      <c r="G115" s="53"/>
      <c r="H115" s="53"/>
    </row>
    <row r="116" spans="1:8">
      <c r="E116" s="58"/>
      <c r="F116" s="58"/>
      <c r="G116" s="53"/>
      <c r="H116" s="53"/>
    </row>
    <row r="119" spans="1:8">
      <c r="A119" s="55" t="s">
        <v>317</v>
      </c>
      <c r="B119" s="55"/>
      <c r="C119" s="55"/>
      <c r="D119" s="55"/>
      <c r="E119" s="55"/>
      <c r="F119" s="55"/>
      <c r="G119" s="55"/>
      <c r="H119" s="55"/>
    </row>
    <row r="120" spans="1:8">
      <c r="A120" s="56" t="s">
        <v>327</v>
      </c>
      <c r="B120" s="56"/>
      <c r="C120" s="56"/>
      <c r="D120" s="56"/>
      <c r="E120" s="56"/>
      <c r="F120" s="56"/>
      <c r="G120" s="56"/>
      <c r="H120" s="56"/>
    </row>
    <row r="121" spans="1:8">
      <c r="A121" s="28" t="s">
        <v>285</v>
      </c>
      <c r="B121" s="29" t="s">
        <v>287</v>
      </c>
      <c r="C121" s="30" t="s">
        <v>286</v>
      </c>
      <c r="D121" s="31" t="s">
        <v>288</v>
      </c>
      <c r="E121" s="57" t="s">
        <v>289</v>
      </c>
      <c r="F121" s="57"/>
      <c r="G121" s="59" t="s">
        <v>290</v>
      </c>
      <c r="H121" s="59"/>
    </row>
    <row r="122" spans="1:8">
      <c r="A122">
        <v>2022</v>
      </c>
      <c r="B122" t="s">
        <v>328</v>
      </c>
      <c r="C122" s="4">
        <v>2570</v>
      </c>
      <c r="D122" s="32">
        <f>C122/C123</f>
        <v>-1.2439496611810261</v>
      </c>
      <c r="E122" s="58"/>
      <c r="F122" s="58"/>
      <c r="G122" s="53"/>
      <c r="H122" s="53"/>
    </row>
    <row r="123" spans="1:8">
      <c r="C123" s="4">
        <v>-2066</v>
      </c>
      <c r="E123" s="58"/>
      <c r="F123" s="58"/>
      <c r="G123" s="53"/>
      <c r="H123" s="53"/>
    </row>
    <row r="124" spans="1:8">
      <c r="E124" s="58"/>
      <c r="F124" s="58"/>
      <c r="G124" s="53"/>
      <c r="H124" s="53"/>
    </row>
    <row r="125" spans="1:8">
      <c r="A125">
        <v>2023</v>
      </c>
      <c r="B125" t="s">
        <v>329</v>
      </c>
      <c r="C125" s="4">
        <v>2483</v>
      </c>
      <c r="D125">
        <f>C125/C126</f>
        <v>1.0044498381877023</v>
      </c>
      <c r="E125" s="58"/>
      <c r="F125" s="58"/>
      <c r="G125" s="53"/>
      <c r="H125" s="53"/>
    </row>
    <row r="126" spans="1:8">
      <c r="C126" s="4">
        <v>2472</v>
      </c>
      <c r="E126" s="58"/>
      <c r="F126" s="58"/>
      <c r="G126" s="53"/>
      <c r="H126" s="53"/>
    </row>
    <row r="127" spans="1:8">
      <c r="E127" s="58"/>
      <c r="F127" s="58"/>
      <c r="G127" s="53"/>
      <c r="H127" s="53"/>
    </row>
    <row r="130" spans="1:8">
      <c r="A130" s="55" t="s">
        <v>317</v>
      </c>
      <c r="B130" s="55"/>
      <c r="C130" s="55"/>
      <c r="D130" s="55"/>
      <c r="E130" s="55"/>
      <c r="F130" s="55"/>
      <c r="G130" s="55"/>
      <c r="H130" s="55"/>
    </row>
    <row r="131" spans="1:8">
      <c r="A131" s="56" t="s">
        <v>330</v>
      </c>
      <c r="B131" s="56"/>
      <c r="C131" s="56"/>
      <c r="D131" s="56"/>
      <c r="E131" s="56"/>
      <c r="F131" s="56"/>
      <c r="G131" s="56"/>
      <c r="H131" s="56"/>
    </row>
    <row r="132" spans="1:8">
      <c r="A132" s="28" t="s">
        <v>285</v>
      </c>
      <c r="B132" s="29" t="s">
        <v>287</v>
      </c>
      <c r="C132" s="30" t="s">
        <v>286</v>
      </c>
      <c r="D132" s="31" t="s">
        <v>288</v>
      </c>
      <c r="E132" s="57" t="s">
        <v>289</v>
      </c>
      <c r="F132" s="57"/>
      <c r="G132" s="59" t="s">
        <v>290</v>
      </c>
      <c r="H132" s="59"/>
    </row>
    <row r="133" spans="1:8">
      <c r="A133">
        <v>2022</v>
      </c>
      <c r="B133" t="s">
        <v>331</v>
      </c>
      <c r="C133" s="4">
        <v>2570</v>
      </c>
      <c r="D133" s="32" t="e">
        <f>C133/C134</f>
        <v>#VALUE!</v>
      </c>
      <c r="E133" s="58" t="s">
        <v>332</v>
      </c>
      <c r="F133" s="58"/>
      <c r="G133" s="53"/>
      <c r="H133" s="53"/>
    </row>
    <row r="134" spans="1:8">
      <c r="C134" s="4" t="s">
        <v>321</v>
      </c>
      <c r="E134" s="58"/>
      <c r="F134" s="58"/>
      <c r="G134" s="53"/>
      <c r="H134" s="53"/>
    </row>
    <row r="135" spans="1:8">
      <c r="E135" s="58"/>
      <c r="F135" s="58"/>
      <c r="G135" s="53"/>
      <c r="H135" s="53"/>
    </row>
    <row r="136" spans="1:8" ht="14.65" thickBot="1">
      <c r="A136">
        <v>2023</v>
      </c>
      <c r="B136" t="s">
        <v>333</v>
      </c>
      <c r="C136" s="4">
        <v>2483</v>
      </c>
      <c r="D136">
        <f>C136/C137</f>
        <v>4.8648119122257055E-2</v>
      </c>
      <c r="E136" s="58"/>
      <c r="F136" s="58"/>
      <c r="G136" s="53"/>
      <c r="H136" s="53"/>
    </row>
    <row r="137" spans="1:8" ht="14.65" thickBot="1">
      <c r="C137" s="8">
        <v>51040</v>
      </c>
      <c r="E137" s="58"/>
      <c r="F137" s="58"/>
      <c r="G137" s="53"/>
      <c r="H137" s="53"/>
    </row>
    <row r="138" spans="1:8" ht="14.65" thickTop="1">
      <c r="E138" s="58"/>
      <c r="F138" s="58"/>
      <c r="G138" s="53"/>
      <c r="H138" s="53"/>
    </row>
    <row r="141" spans="1:8">
      <c r="A141" s="55" t="s">
        <v>334</v>
      </c>
      <c r="B141" s="55"/>
      <c r="C141" s="55"/>
      <c r="D141" s="55"/>
      <c r="E141" s="55"/>
      <c r="F141" s="55"/>
      <c r="G141" s="55"/>
      <c r="H141" s="55"/>
    </row>
    <row r="142" spans="1:8">
      <c r="A142" s="56" t="s">
        <v>335</v>
      </c>
      <c r="B142" s="56"/>
      <c r="C142" s="56"/>
      <c r="D142" s="56"/>
      <c r="E142" s="56"/>
      <c r="F142" s="56"/>
      <c r="G142" s="56"/>
      <c r="H142" s="56"/>
    </row>
    <row r="143" spans="1:8">
      <c r="A143" s="28" t="s">
        <v>285</v>
      </c>
      <c r="B143" s="29" t="s">
        <v>287</v>
      </c>
      <c r="C143" s="30" t="s">
        <v>286</v>
      </c>
      <c r="D143" s="31" t="s">
        <v>288</v>
      </c>
      <c r="E143" s="57" t="s">
        <v>289</v>
      </c>
      <c r="F143" s="57"/>
      <c r="G143" s="59" t="s">
        <v>290</v>
      </c>
      <c r="H143" s="59"/>
    </row>
    <row r="144" spans="1:8" ht="14.65" thickBot="1">
      <c r="A144">
        <v>2023</v>
      </c>
      <c r="B144" t="s">
        <v>336</v>
      </c>
      <c r="C144" s="6">
        <v>29459</v>
      </c>
      <c r="D144" s="32">
        <f>C144/C145</f>
        <v>0.57717476489028208</v>
      </c>
      <c r="E144" s="58" t="s">
        <v>337</v>
      </c>
      <c r="F144" s="58"/>
      <c r="G144" s="53"/>
      <c r="H144" s="53"/>
    </row>
    <row r="145" spans="1:8" ht="14.65" thickBot="1">
      <c r="C145" s="8">
        <v>51040</v>
      </c>
      <c r="E145" s="58"/>
      <c r="F145" s="58"/>
      <c r="G145" s="53"/>
      <c r="H145" s="53"/>
    </row>
    <row r="146" spans="1:8" ht="14.65" thickTop="1">
      <c r="E146" s="58"/>
      <c r="F146" s="58"/>
      <c r="G146" s="53"/>
      <c r="H146" s="53"/>
    </row>
    <row r="147" spans="1:8" ht="14.65" thickBot="1">
      <c r="A147">
        <v>2024</v>
      </c>
      <c r="B147" t="s">
        <v>338</v>
      </c>
      <c r="C147" s="6">
        <v>31001</v>
      </c>
      <c r="D147">
        <f>C147/C148</f>
        <v>0.63249275717142039</v>
      </c>
      <c r="E147" s="58"/>
      <c r="F147" s="58"/>
      <c r="G147" s="53"/>
      <c r="H147" s="53"/>
    </row>
    <row r="148" spans="1:8" ht="14.65" thickBot="1">
      <c r="C148" s="8">
        <v>49014</v>
      </c>
      <c r="E148" s="58"/>
      <c r="F148" s="58"/>
      <c r="G148" s="53"/>
      <c r="H148" s="53"/>
    </row>
    <row r="149" spans="1:8" ht="14.65" thickTop="1">
      <c r="E149" s="58"/>
      <c r="F149" s="58"/>
      <c r="G149" s="53"/>
      <c r="H149" s="53"/>
    </row>
    <row r="154" spans="1:8">
      <c r="A154" s="55" t="s">
        <v>334</v>
      </c>
      <c r="B154" s="55"/>
      <c r="C154" s="55"/>
      <c r="D154" s="55"/>
      <c r="E154" s="55"/>
      <c r="F154" s="55"/>
      <c r="G154" s="55"/>
      <c r="H154" s="55"/>
    </row>
    <row r="155" spans="1:8">
      <c r="A155" s="56" t="s">
        <v>339</v>
      </c>
      <c r="B155" s="56"/>
      <c r="C155" s="56"/>
      <c r="D155" s="56"/>
      <c r="E155" s="56"/>
      <c r="F155" s="56"/>
      <c r="G155" s="56"/>
      <c r="H155" s="56"/>
    </row>
    <row r="156" spans="1:8">
      <c r="A156" s="28" t="s">
        <v>285</v>
      </c>
      <c r="B156" s="29" t="s">
        <v>287</v>
      </c>
      <c r="C156" s="30" t="s">
        <v>286</v>
      </c>
      <c r="D156" s="31" t="s">
        <v>288</v>
      </c>
      <c r="E156" s="57" t="s">
        <v>289</v>
      </c>
      <c r="F156" s="57"/>
      <c r="G156" s="59" t="s">
        <v>290</v>
      </c>
      <c r="H156" s="59"/>
    </row>
    <row r="157" spans="1:8">
      <c r="A157">
        <v>2023</v>
      </c>
      <c r="B157" t="s">
        <v>340</v>
      </c>
      <c r="C157" s="4">
        <v>14484</v>
      </c>
      <c r="D157" s="32">
        <f>C157/C158</f>
        <v>0.67114591538853619</v>
      </c>
      <c r="E157" s="58" t="s">
        <v>341</v>
      </c>
      <c r="F157" s="58"/>
      <c r="G157" s="53"/>
      <c r="H157" s="53"/>
    </row>
    <row r="158" spans="1:8" ht="14.65" thickBot="1">
      <c r="C158" s="6">
        <v>21581</v>
      </c>
      <c r="E158" s="58"/>
      <c r="F158" s="58"/>
      <c r="G158" s="53"/>
      <c r="H158" s="53"/>
    </row>
    <row r="159" spans="1:8">
      <c r="E159" s="58"/>
      <c r="F159" s="58"/>
      <c r="G159" s="53"/>
      <c r="H159" s="53"/>
    </row>
    <row r="160" spans="1:8">
      <c r="A160">
        <v>2024</v>
      </c>
      <c r="B160" t="s">
        <v>338</v>
      </c>
      <c r="C160" s="4">
        <v>13537</v>
      </c>
      <c r="D160">
        <f>C160/C161</f>
        <v>0.75151279631377343</v>
      </c>
      <c r="E160" s="58"/>
      <c r="F160" s="58"/>
      <c r="G160" s="53"/>
      <c r="H160" s="53"/>
    </row>
    <row r="161" spans="3:8" ht="14.65" thickBot="1">
      <c r="C161" s="6">
        <v>18013</v>
      </c>
      <c r="E161" s="58"/>
      <c r="F161" s="58"/>
      <c r="G161" s="53"/>
      <c r="H161" s="53"/>
    </row>
    <row r="162" spans="3:8">
      <c r="E162" s="58"/>
      <c r="F162" s="58"/>
      <c r="G162" s="53"/>
      <c r="H162" s="53"/>
    </row>
  </sheetData>
  <mergeCells count="73">
    <mergeCell ref="A154:H154"/>
    <mergeCell ref="A155:H155"/>
    <mergeCell ref="E156:F156"/>
    <mergeCell ref="G156:H156"/>
    <mergeCell ref="E157:F162"/>
    <mergeCell ref="G157:H162"/>
    <mergeCell ref="A141:H141"/>
    <mergeCell ref="A142:H142"/>
    <mergeCell ref="E143:F143"/>
    <mergeCell ref="G143:H143"/>
    <mergeCell ref="E144:F149"/>
    <mergeCell ref="G144:H149"/>
    <mergeCell ref="A130:H130"/>
    <mergeCell ref="A131:H131"/>
    <mergeCell ref="E132:F132"/>
    <mergeCell ref="G132:H132"/>
    <mergeCell ref="E133:F138"/>
    <mergeCell ref="G133:H138"/>
    <mergeCell ref="A119:H119"/>
    <mergeCell ref="A120:H120"/>
    <mergeCell ref="E121:F121"/>
    <mergeCell ref="G121:H121"/>
    <mergeCell ref="E122:F127"/>
    <mergeCell ref="G122:H127"/>
    <mergeCell ref="A108:H108"/>
    <mergeCell ref="A109:H109"/>
    <mergeCell ref="E110:F110"/>
    <mergeCell ref="G110:H110"/>
    <mergeCell ref="E111:F116"/>
    <mergeCell ref="G111:H116"/>
    <mergeCell ref="A98:H98"/>
    <mergeCell ref="A99:H99"/>
    <mergeCell ref="E100:F100"/>
    <mergeCell ref="G100:H100"/>
    <mergeCell ref="E101:F106"/>
    <mergeCell ref="G101:H106"/>
    <mergeCell ref="A85:H85"/>
    <mergeCell ref="A86:H86"/>
    <mergeCell ref="E87:F87"/>
    <mergeCell ref="G87:H87"/>
    <mergeCell ref="E88:F93"/>
    <mergeCell ref="G88:H93"/>
    <mergeCell ref="A73:H73"/>
    <mergeCell ref="E74:F74"/>
    <mergeCell ref="G74:H74"/>
    <mergeCell ref="G59:H64"/>
    <mergeCell ref="E75:F82"/>
    <mergeCell ref="A72:H72"/>
    <mergeCell ref="A56:H56"/>
    <mergeCell ref="A57:H57"/>
    <mergeCell ref="E58:F58"/>
    <mergeCell ref="G58:H58"/>
    <mergeCell ref="E59:F64"/>
    <mergeCell ref="A40:H40"/>
    <mergeCell ref="A41:H41"/>
    <mergeCell ref="E42:F42"/>
    <mergeCell ref="G42:H42"/>
    <mergeCell ref="E43:F49"/>
    <mergeCell ref="G43:H53"/>
    <mergeCell ref="A23:H23"/>
    <mergeCell ref="A24:H24"/>
    <mergeCell ref="E25:F25"/>
    <mergeCell ref="G25:H25"/>
    <mergeCell ref="E26:F30"/>
    <mergeCell ref="G26:H37"/>
    <mergeCell ref="A1:G1"/>
    <mergeCell ref="A2:G2"/>
    <mergeCell ref="E8:F8"/>
    <mergeCell ref="E9:F14"/>
    <mergeCell ref="G8:H8"/>
    <mergeCell ref="A6:H6"/>
    <mergeCell ref="A7:H7"/>
    <mergeCell ref="G9:H20"/>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BD26F-7EDA-4142-BC49-0D4B70D5E22F}">
  <dimension ref="A8:J24"/>
  <sheetViews>
    <sheetView workbookViewId="0">
      <selection activeCell="G24" sqref="G24"/>
    </sheetView>
  </sheetViews>
  <sheetFormatPr defaultColWidth="11.42578125" defaultRowHeight="14.25"/>
  <sheetData>
    <row r="8" spans="1:10">
      <c r="B8">
        <v>2023</v>
      </c>
      <c r="C8" t="s">
        <v>342</v>
      </c>
    </row>
    <row r="9" spans="1:10">
      <c r="A9" s="37" t="s">
        <v>343</v>
      </c>
      <c r="B9" s="40"/>
      <c r="E9" s="38"/>
      <c r="F9" s="38"/>
      <c r="G9" s="38"/>
      <c r="H9" s="38"/>
      <c r="I9" s="38"/>
      <c r="J9" s="38"/>
    </row>
    <row r="10" spans="1:10">
      <c r="A10" s="39">
        <v>7116</v>
      </c>
      <c r="C10" s="41"/>
      <c r="E10" s="38"/>
      <c r="F10" s="38"/>
      <c r="G10" s="38" t="s">
        <v>344</v>
      </c>
      <c r="H10" s="38"/>
      <c r="I10" s="38"/>
      <c r="J10" s="38"/>
    </row>
    <row r="11" spans="1:10">
      <c r="A11" s="47" t="s">
        <v>345</v>
      </c>
      <c r="C11" s="41"/>
      <c r="D11" s="37" t="s">
        <v>346</v>
      </c>
      <c r="E11" s="38"/>
      <c r="G11" s="37" t="s">
        <v>347</v>
      </c>
      <c r="I11" s="38"/>
      <c r="J11" s="38"/>
    </row>
    <row r="12" spans="1:10">
      <c r="A12" s="38"/>
      <c r="C12" s="43"/>
      <c r="D12" s="49">
        <f>A10/A14</f>
        <v>0.23697881976821633</v>
      </c>
      <c r="E12" s="45"/>
      <c r="G12" s="50">
        <f>51040/21581</f>
        <v>2.3650433251471203</v>
      </c>
      <c r="H12" s="45"/>
      <c r="I12" s="38"/>
      <c r="J12" s="38"/>
    </row>
    <row r="13" spans="1:10">
      <c r="A13" s="37" t="s">
        <v>348</v>
      </c>
      <c r="C13" s="41"/>
      <c r="D13" s="38"/>
      <c r="E13" s="38"/>
      <c r="F13" s="41"/>
      <c r="G13" s="38"/>
      <c r="I13" s="44"/>
      <c r="J13" s="37" t="s">
        <v>349</v>
      </c>
    </row>
    <row r="14" spans="1:10">
      <c r="A14" s="48">
        <v>30028</v>
      </c>
      <c r="B14" s="42"/>
      <c r="D14" s="38"/>
      <c r="E14" s="38"/>
      <c r="F14" s="41"/>
      <c r="G14" s="38"/>
      <c r="H14" t="s">
        <v>350</v>
      </c>
      <c r="I14" s="41"/>
      <c r="J14" s="49">
        <f>G12*G16</f>
        <v>0.32973448867058991</v>
      </c>
    </row>
    <row r="15" spans="1:10">
      <c r="A15" s="38"/>
      <c r="D15" s="38" t="s">
        <v>350</v>
      </c>
      <c r="E15" s="38"/>
      <c r="F15" s="44"/>
      <c r="G15" s="37" t="s">
        <v>351</v>
      </c>
      <c r="H15" s="46"/>
      <c r="I15" s="38"/>
      <c r="J15" s="38"/>
    </row>
    <row r="16" spans="1:10">
      <c r="A16" s="38"/>
      <c r="D16" s="47" t="s">
        <v>350</v>
      </c>
      <c r="E16" s="38"/>
      <c r="F16" s="41"/>
      <c r="G16" s="49">
        <f>D12*D20</f>
        <v>0.13942006269592477</v>
      </c>
      <c r="I16" s="38"/>
      <c r="J16" s="38"/>
    </row>
    <row r="17" spans="1:10">
      <c r="A17" s="37" t="s">
        <v>348</v>
      </c>
      <c r="D17" s="38"/>
      <c r="E17" s="38"/>
      <c r="F17" s="41"/>
      <c r="G17" s="38"/>
      <c r="H17" s="38"/>
      <c r="I17" s="38"/>
      <c r="J17" s="38"/>
    </row>
    <row r="18" spans="1:10">
      <c r="A18" s="48">
        <v>30028</v>
      </c>
      <c r="B18" s="45"/>
      <c r="C18" s="41"/>
      <c r="D18" s="38"/>
      <c r="E18" s="38"/>
      <c r="F18" s="41"/>
      <c r="G18" s="38"/>
      <c r="H18" s="38"/>
      <c r="I18" s="38"/>
      <c r="J18" s="38"/>
    </row>
    <row r="19" spans="1:10">
      <c r="A19" s="47" t="s">
        <v>345</v>
      </c>
      <c r="C19" s="44"/>
      <c r="D19" s="37" t="s">
        <v>352</v>
      </c>
      <c r="E19" s="46"/>
      <c r="G19" s="47"/>
      <c r="H19" s="47" t="s">
        <v>353</v>
      </c>
      <c r="I19" s="47" t="s">
        <v>354</v>
      </c>
      <c r="J19" s="38"/>
    </row>
    <row r="20" spans="1:10">
      <c r="A20" s="38"/>
      <c r="C20" s="41"/>
      <c r="D20" s="50">
        <f>A18/A22</f>
        <v>0.58832288401253918</v>
      </c>
      <c r="E20" s="38"/>
      <c r="G20" s="47" t="s">
        <v>355</v>
      </c>
      <c r="H20" s="52">
        <v>0.01</v>
      </c>
      <c r="I20" s="52">
        <v>0.02</v>
      </c>
      <c r="J20" s="38"/>
    </row>
    <row r="21" spans="1:10">
      <c r="A21" s="37" t="s">
        <v>356</v>
      </c>
      <c r="B21" s="46"/>
      <c r="C21" s="41"/>
      <c r="E21" s="38"/>
      <c r="F21" s="38"/>
      <c r="G21" s="47"/>
      <c r="H21" s="47"/>
      <c r="I21" s="47"/>
      <c r="J21" s="38"/>
    </row>
    <row r="22" spans="1:10">
      <c r="A22" s="48">
        <v>51040</v>
      </c>
      <c r="E22" s="38"/>
      <c r="F22" s="38"/>
      <c r="G22" s="38"/>
      <c r="H22" s="38"/>
      <c r="I22" s="38"/>
      <c r="J22" s="38"/>
    </row>
    <row r="24" spans="1:10" ht="228">
      <c r="B24" s="51" t="s">
        <v>357</v>
      </c>
      <c r="G24" s="51" t="s">
        <v>358</v>
      </c>
      <c r="H24" s="51" t="s">
        <v>359</v>
      </c>
      <c r="I24" s="51" t="s">
        <v>360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AFAA-79CA-4230-9FA3-CA4335EDD38D}">
  <dimension ref="A1:C45"/>
  <sheetViews>
    <sheetView workbookViewId="0">
      <selection activeCell="D4" sqref="D4"/>
    </sheetView>
  </sheetViews>
  <sheetFormatPr defaultColWidth="11.42578125" defaultRowHeight="14.25"/>
  <cols>
    <col min="1" max="1" width="43" customWidth="1"/>
    <col min="2" max="2" width="22.140625" customWidth="1"/>
    <col min="3" max="3" width="21.42578125" customWidth="1"/>
    <col min="4" max="4" width="10.7109375" customWidth="1"/>
  </cols>
  <sheetData>
    <row r="1" spans="1:3">
      <c r="A1" s="53" t="s">
        <v>0</v>
      </c>
      <c r="B1" s="53"/>
      <c r="C1" s="53"/>
    </row>
    <row r="2" spans="1:3">
      <c r="A2" s="53" t="s">
        <v>1</v>
      </c>
      <c r="B2" s="53"/>
      <c r="C2" s="53"/>
    </row>
    <row r="3" spans="1:3">
      <c r="A3" s="53" t="s">
        <v>41</v>
      </c>
      <c r="B3" s="53"/>
      <c r="C3" s="53"/>
    </row>
    <row r="4" spans="1:3">
      <c r="A4" s="3" t="s">
        <v>42</v>
      </c>
      <c r="B4" s="3" t="s">
        <v>43</v>
      </c>
      <c r="C4" s="3" t="s">
        <v>44</v>
      </c>
    </row>
    <row r="5" spans="1:3">
      <c r="A5" s="5" t="s">
        <v>45</v>
      </c>
    </row>
    <row r="6" spans="1:3">
      <c r="A6" t="s">
        <v>46</v>
      </c>
      <c r="B6" s="2">
        <v>8450</v>
      </c>
      <c r="C6" s="2">
        <v>2773</v>
      </c>
    </row>
    <row r="7" spans="1:3">
      <c r="A7" t="s">
        <v>47</v>
      </c>
      <c r="B7" s="4">
        <v>2874</v>
      </c>
      <c r="C7" s="4">
        <v>3609</v>
      </c>
    </row>
    <row r="8" spans="1:3">
      <c r="A8" t="s">
        <v>48</v>
      </c>
      <c r="B8" s="4">
        <v>3183</v>
      </c>
      <c r="C8" s="4">
        <v>5643</v>
      </c>
    </row>
    <row r="9" spans="1:3">
      <c r="A9" t="s">
        <v>49</v>
      </c>
      <c r="B9" s="4">
        <v>6422</v>
      </c>
      <c r="C9" s="4">
        <v>6341</v>
      </c>
    </row>
    <row r="10" spans="1:3">
      <c r="A10" t="s">
        <v>50</v>
      </c>
      <c r="B10">
        <v>341</v>
      </c>
      <c r="C10">
        <v>733</v>
      </c>
    </row>
    <row r="11" spans="1:3" ht="14.65" thickBot="1">
      <c r="A11" s="5" t="s">
        <v>51</v>
      </c>
      <c r="B11" s="6">
        <v>1194</v>
      </c>
      <c r="C11" s="6">
        <v>1625</v>
      </c>
    </row>
    <row r="12" spans="1:3">
      <c r="A12" t="s">
        <v>52</v>
      </c>
      <c r="B12" s="4">
        <v>22464</v>
      </c>
      <c r="C12" s="4">
        <v>20724</v>
      </c>
    </row>
    <row r="13" spans="1:3">
      <c r="A13" t="s">
        <v>53</v>
      </c>
      <c r="B13" s="4">
        <v>3310</v>
      </c>
      <c r="C13" s="4">
        <v>1803</v>
      </c>
    </row>
    <row r="14" spans="1:3">
      <c r="A14" t="s">
        <v>54</v>
      </c>
      <c r="B14" s="4">
        <v>5042</v>
      </c>
      <c r="C14" s="4">
        <v>5168</v>
      </c>
    </row>
    <row r="15" spans="1:3">
      <c r="A15" t="s">
        <v>55</v>
      </c>
      <c r="B15" s="4">
        <v>10642</v>
      </c>
      <c r="C15" s="4">
        <v>10508</v>
      </c>
    </row>
    <row r="16" spans="1:3">
      <c r="A16" t="s">
        <v>56</v>
      </c>
      <c r="B16" s="4">
        <v>1408</v>
      </c>
      <c r="C16" s="4">
        <v>1882</v>
      </c>
    </row>
    <row r="17" spans="1:3">
      <c r="A17" t="s">
        <v>50</v>
      </c>
      <c r="B17">
        <v>88</v>
      </c>
      <c r="C17" s="4">
        <v>1200</v>
      </c>
    </row>
    <row r="18" spans="1:3" ht="14.65" thickBot="1">
      <c r="A18" t="s">
        <v>57</v>
      </c>
      <c r="B18" s="6">
        <v>8086</v>
      </c>
      <c r="C18" s="6">
        <v>7729</v>
      </c>
    </row>
    <row r="19" spans="1:3" ht="14.65" thickBot="1">
      <c r="A19" t="s">
        <v>58</v>
      </c>
      <c r="B19" s="8">
        <v>51040</v>
      </c>
      <c r="C19" s="8">
        <v>49014</v>
      </c>
    </row>
    <row r="20" spans="1:3" ht="14.65" thickTop="1">
      <c r="A20" s="3" t="s">
        <v>59</v>
      </c>
    </row>
    <row r="21" spans="1:3">
      <c r="A21" t="s">
        <v>60</v>
      </c>
    </row>
    <row r="22" spans="1:3">
      <c r="A22" t="s">
        <v>61</v>
      </c>
      <c r="B22" s="2">
        <v>1912</v>
      </c>
      <c r="C22" s="2">
        <v>3796</v>
      </c>
    </row>
    <row r="23" spans="1:3">
      <c r="A23" t="s">
        <v>62</v>
      </c>
      <c r="B23" s="4">
        <v>1685</v>
      </c>
      <c r="C23" s="4">
        <v>1486</v>
      </c>
    </row>
    <row r="24" spans="1:3">
      <c r="A24" t="s">
        <v>63</v>
      </c>
      <c r="B24">
        <v>293</v>
      </c>
      <c r="C24">
        <v>369</v>
      </c>
    </row>
    <row r="25" spans="1:3">
      <c r="A25" t="s">
        <v>64</v>
      </c>
      <c r="B25">
        <v>914</v>
      </c>
      <c r="C25" s="4">
        <v>1945</v>
      </c>
    </row>
    <row r="26" spans="1:3">
      <c r="A26" t="s">
        <v>65</v>
      </c>
      <c r="B26">
        <v>333</v>
      </c>
      <c r="C26">
        <v>581</v>
      </c>
    </row>
    <row r="27" spans="1:3" ht="14.65" thickBot="1">
      <c r="A27" t="s">
        <v>66</v>
      </c>
      <c r="B27" s="6">
        <v>4491</v>
      </c>
      <c r="C27" s="6">
        <v>3689</v>
      </c>
    </row>
    <row r="28" spans="1:3">
      <c r="A28" t="s">
        <v>67</v>
      </c>
      <c r="B28" s="4">
        <v>9628</v>
      </c>
      <c r="C28" s="4">
        <v>11866</v>
      </c>
    </row>
    <row r="29" spans="1:3">
      <c r="A29" t="s">
        <v>63</v>
      </c>
      <c r="B29">
        <v>99</v>
      </c>
      <c r="C29">
        <v>144</v>
      </c>
    </row>
    <row r="30" spans="1:3">
      <c r="A30" t="s">
        <v>68</v>
      </c>
      <c r="B30" s="4">
        <v>1080</v>
      </c>
      <c r="C30" s="4">
        <v>1472</v>
      </c>
    </row>
    <row r="31" spans="1:3">
      <c r="A31" t="s">
        <v>69</v>
      </c>
      <c r="B31" s="4">
        <v>14484</v>
      </c>
      <c r="C31" s="4">
        <v>13537</v>
      </c>
    </row>
    <row r="32" spans="1:3">
      <c r="A32" t="s">
        <v>65</v>
      </c>
      <c r="B32">
        <v>38</v>
      </c>
      <c r="C32">
        <v>119</v>
      </c>
    </row>
    <row r="33" spans="1:3" ht="14.65" thickBot="1">
      <c r="A33" t="s">
        <v>70</v>
      </c>
      <c r="B33" s="6">
        <v>4130</v>
      </c>
      <c r="C33" s="6">
        <v>3863</v>
      </c>
    </row>
    <row r="34" spans="1:3" ht="14.65" thickBot="1">
      <c r="A34" t="s">
        <v>71</v>
      </c>
      <c r="B34" s="6">
        <v>29459</v>
      </c>
      <c r="C34" s="6">
        <v>31001</v>
      </c>
    </row>
    <row r="36" spans="1:3">
      <c r="A36" t="s">
        <v>72</v>
      </c>
    </row>
    <row r="38" spans="1:3">
      <c r="A38" t="s">
        <v>73</v>
      </c>
    </row>
    <row r="39" spans="1:3" ht="28.5">
      <c r="A39" s="1" t="s">
        <v>74</v>
      </c>
    </row>
    <row r="40" spans="1:3" ht="42.75">
      <c r="A40" s="1" t="s">
        <v>75</v>
      </c>
      <c r="B40">
        <v>490</v>
      </c>
      <c r="C40">
        <v>195</v>
      </c>
    </row>
    <row r="41" spans="1:3">
      <c r="A41" t="s">
        <v>76</v>
      </c>
      <c r="B41" s="4">
        <v>20733</v>
      </c>
      <c r="C41" s="4">
        <v>17840</v>
      </c>
    </row>
    <row r="42" spans="1:3" ht="14.65" thickBot="1">
      <c r="A42" t="s">
        <v>77</v>
      </c>
      <c r="B42" s="7">
        <v>358</v>
      </c>
      <c r="C42" s="7">
        <v>-22</v>
      </c>
    </row>
    <row r="43" spans="1:3" ht="14.65" thickBot="1">
      <c r="A43" t="s">
        <v>78</v>
      </c>
      <c r="B43" s="6">
        <v>21581</v>
      </c>
      <c r="C43" s="6">
        <v>18013</v>
      </c>
    </row>
    <row r="44" spans="1:3" ht="14.65" thickBot="1">
      <c r="A44" t="s">
        <v>79</v>
      </c>
      <c r="B44" s="9">
        <v>51040</v>
      </c>
      <c r="C44" s="9">
        <v>49014</v>
      </c>
    </row>
    <row r="45" spans="1:3" ht="14.65" thickTop="1"/>
  </sheetData>
  <mergeCells count="3">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02A14-1676-4D8D-875C-E760C69D6FBE}">
  <dimension ref="A1:D116"/>
  <sheetViews>
    <sheetView topLeftCell="A4" workbookViewId="0">
      <selection activeCell="C4" sqref="C4"/>
    </sheetView>
  </sheetViews>
  <sheetFormatPr defaultColWidth="11.42578125" defaultRowHeight="14.25"/>
  <cols>
    <col min="1" max="1" width="42.42578125" customWidth="1"/>
    <col min="2" max="2" width="21.28515625" customWidth="1"/>
    <col min="3" max="3" width="22" customWidth="1"/>
    <col min="4" max="4" width="21.28515625" customWidth="1"/>
  </cols>
  <sheetData>
    <row r="1" spans="1:4">
      <c r="A1" s="53" t="s">
        <v>0</v>
      </c>
      <c r="B1" s="53"/>
      <c r="C1" s="53"/>
      <c r="D1" s="53"/>
    </row>
    <row r="2" spans="1:4">
      <c r="A2" s="53" t="s">
        <v>1</v>
      </c>
      <c r="B2" s="53"/>
      <c r="C2" s="53"/>
      <c r="D2" s="53"/>
    </row>
    <row r="3" spans="1:4">
      <c r="A3" s="53" t="s">
        <v>41</v>
      </c>
      <c r="B3" s="53"/>
      <c r="C3" s="53"/>
      <c r="D3" s="53"/>
    </row>
    <row r="4" spans="1:4">
      <c r="B4" s="3" t="s">
        <v>4</v>
      </c>
      <c r="C4" s="3" t="s">
        <v>80</v>
      </c>
      <c r="D4" s="3" t="s">
        <v>81</v>
      </c>
    </row>
    <row r="5" spans="1:4">
      <c r="A5" t="s">
        <v>82</v>
      </c>
    </row>
    <row r="6" spans="1:4">
      <c r="A6" t="s">
        <v>83</v>
      </c>
      <c r="B6" s="2">
        <v>30028</v>
      </c>
      <c r="C6" s="2">
        <v>37171</v>
      </c>
      <c r="D6" s="2">
        <v>26741</v>
      </c>
    </row>
    <row r="7" spans="1:4" ht="14.65" thickBot="1">
      <c r="A7" t="s">
        <v>84</v>
      </c>
      <c r="B7" s="6">
        <v>5792</v>
      </c>
      <c r="C7" s="6">
        <v>7029</v>
      </c>
      <c r="D7" s="6">
        <v>6825</v>
      </c>
    </row>
    <row r="8" spans="1:4" ht="14.65" thickBot="1">
      <c r="A8" t="s">
        <v>85</v>
      </c>
      <c r="B8" s="6">
        <v>35820</v>
      </c>
      <c r="C8" s="6">
        <v>44200</v>
      </c>
      <c r="D8" s="6">
        <v>33566</v>
      </c>
    </row>
    <row r="9" spans="1:4">
      <c r="A9" t="s">
        <v>86</v>
      </c>
    </row>
    <row r="10" spans="1:4">
      <c r="A10" t="s">
        <v>87</v>
      </c>
      <c r="B10" s="4">
        <v>15869</v>
      </c>
      <c r="C10" s="4">
        <v>18635</v>
      </c>
      <c r="D10" s="4">
        <v>14262</v>
      </c>
    </row>
    <row r="11" spans="1:4">
      <c r="A11" t="s">
        <v>88</v>
      </c>
      <c r="B11" s="4">
        <v>8818</v>
      </c>
      <c r="C11" s="4">
        <v>8194</v>
      </c>
      <c r="D11" s="4">
        <v>7176</v>
      </c>
    </row>
    <row r="12" spans="1:4">
      <c r="A12" t="s">
        <v>89</v>
      </c>
      <c r="B12" s="4">
        <v>2483</v>
      </c>
      <c r="C12" s="4">
        <v>2570</v>
      </c>
      <c r="D12" s="4">
        <v>2339</v>
      </c>
    </row>
    <row r="13" spans="1:4" ht="14.65" thickBot="1">
      <c r="A13" t="s">
        <v>90</v>
      </c>
      <c r="B13" s="7">
        <v>862</v>
      </c>
      <c r="C13" s="6">
        <v>-1059</v>
      </c>
      <c r="D13" s="7"/>
    </row>
    <row r="14" spans="1:4" ht="14.65" thickBot="1">
      <c r="A14" t="s">
        <v>91</v>
      </c>
      <c r="B14" s="6">
        <v>28032</v>
      </c>
      <c r="C14" s="6">
        <v>28340</v>
      </c>
      <c r="D14" s="6">
        <v>23777</v>
      </c>
    </row>
    <row r="15" spans="1:4">
      <c r="A15" t="s">
        <v>92</v>
      </c>
      <c r="B15" s="4">
        <v>7788</v>
      </c>
      <c r="C15" s="4">
        <v>15860</v>
      </c>
      <c r="D15" s="4">
        <v>9789</v>
      </c>
    </row>
    <row r="16" spans="1:4">
      <c r="A16" t="s">
        <v>93</v>
      </c>
      <c r="B16">
        <v>-694</v>
      </c>
      <c r="C16">
        <v>-490</v>
      </c>
      <c r="D16">
        <v>-559</v>
      </c>
    </row>
    <row r="17" spans="1:4" ht="14.65" thickBot="1">
      <c r="A17" t="s">
        <v>94</v>
      </c>
      <c r="B17" s="7">
        <v>349</v>
      </c>
      <c r="C17">
        <v>-372</v>
      </c>
      <c r="D17" s="4">
        <v>1044</v>
      </c>
    </row>
    <row r="18" spans="1:4" ht="28.5">
      <c r="A18" s="1" t="s">
        <v>95</v>
      </c>
      <c r="B18" s="4">
        <v>7443</v>
      </c>
      <c r="C18" s="4">
        <v>14998</v>
      </c>
      <c r="D18" s="4">
        <v>10274</v>
      </c>
    </row>
    <row r="19" spans="1:4" ht="14.65" thickBot="1">
      <c r="A19" t="s">
        <v>96</v>
      </c>
      <c r="B19" s="7">
        <v>-104</v>
      </c>
      <c r="C19" s="6">
        <v>-2012</v>
      </c>
      <c r="D19" s="6">
        <v>-1231</v>
      </c>
    </row>
    <row r="20" spans="1:4">
      <c r="A20" t="s">
        <v>97</v>
      </c>
      <c r="B20" s="4">
        <v>7339</v>
      </c>
      <c r="C20" s="4">
        <v>12986</v>
      </c>
      <c r="D20" s="4">
        <v>9043</v>
      </c>
    </row>
    <row r="21" spans="1:4" ht="14.65" thickBot="1">
      <c r="A21" t="s">
        <v>98</v>
      </c>
      <c r="B21" s="7">
        <v>-107</v>
      </c>
      <c r="C21" s="7">
        <v>-50</v>
      </c>
      <c r="D21" s="7"/>
    </row>
    <row r="22" spans="1:4" ht="14.65" thickBot="1">
      <c r="A22" t="s">
        <v>99</v>
      </c>
      <c r="B22" s="9">
        <v>7232</v>
      </c>
      <c r="C22" s="9">
        <v>12936</v>
      </c>
      <c r="D22" s="9">
        <v>9043</v>
      </c>
    </row>
    <row r="23" spans="1:4" ht="14.65" thickTop="1"/>
    <row r="24" spans="1:4">
      <c r="A24" t="s">
        <v>100</v>
      </c>
    </row>
    <row r="25" spans="1:4">
      <c r="A25" t="s">
        <v>101</v>
      </c>
      <c r="B25" s="11">
        <v>6.57</v>
      </c>
      <c r="C25" s="11">
        <v>11.56</v>
      </c>
      <c r="D25" s="11">
        <v>7.99</v>
      </c>
    </row>
    <row r="26" spans="1:4" ht="14.65" thickBot="1">
      <c r="A26" t="s">
        <v>102</v>
      </c>
      <c r="B26" s="7">
        <v>-0.1</v>
      </c>
      <c r="C26" s="7">
        <v>-0.04</v>
      </c>
      <c r="D26" s="7"/>
    </row>
    <row r="27" spans="1:4" ht="14.65" thickBot="1">
      <c r="A27" t="s">
        <v>99</v>
      </c>
      <c r="B27" s="13">
        <v>6.47</v>
      </c>
      <c r="C27" s="13">
        <v>11.52</v>
      </c>
      <c r="D27" s="13">
        <v>7.99</v>
      </c>
    </row>
    <row r="28" spans="1:4" ht="14.65" thickTop="1">
      <c r="A28" t="s">
        <v>103</v>
      </c>
    </row>
    <row r="29" spans="1:4">
      <c r="A29" t="s">
        <v>101</v>
      </c>
      <c r="B29" s="11">
        <v>6.52</v>
      </c>
      <c r="C29" s="11">
        <v>11.41</v>
      </c>
      <c r="D29" s="11">
        <v>7.87</v>
      </c>
    </row>
    <row r="30" spans="1:4" ht="14.65" thickBot="1">
      <c r="A30" t="s">
        <v>102</v>
      </c>
      <c r="B30" s="7">
        <v>-0.1</v>
      </c>
      <c r="C30" s="7">
        <v>-0.04</v>
      </c>
      <c r="D30" s="7"/>
    </row>
    <row r="31" spans="1:4" ht="14.65" thickBot="1">
      <c r="A31" t="s">
        <v>99</v>
      </c>
      <c r="B31" s="13">
        <v>6.42</v>
      </c>
      <c r="C31" s="13">
        <v>11.37</v>
      </c>
      <c r="D31" s="13">
        <v>7.87</v>
      </c>
    </row>
    <row r="32" spans="1:4" ht="14.65" thickTop="1">
      <c r="A32" t="s">
        <v>104</v>
      </c>
    </row>
    <row r="33" spans="1:4" ht="14.65" thickBot="1">
      <c r="A33" t="s">
        <v>105</v>
      </c>
      <c r="B33" s="16">
        <v>1117</v>
      </c>
      <c r="C33" s="16">
        <v>1123</v>
      </c>
      <c r="D33" s="16">
        <v>1131</v>
      </c>
    </row>
    <row r="34" spans="1:4" ht="15" thickTop="1" thickBot="1">
      <c r="A34" t="s">
        <v>106</v>
      </c>
      <c r="B34" s="16">
        <v>1126</v>
      </c>
      <c r="C34" s="16">
        <v>1137</v>
      </c>
      <c r="D34" s="16">
        <v>1149</v>
      </c>
    </row>
    <row r="35" spans="1:4" ht="14.65" thickTop="1">
      <c r="A35" t="s">
        <v>99</v>
      </c>
      <c r="B35" s="14">
        <v>7232</v>
      </c>
      <c r="C35" s="2">
        <v>12936</v>
      </c>
      <c r="D35" s="2">
        <v>9043</v>
      </c>
    </row>
    <row r="36" spans="1:4" ht="28.5">
      <c r="A36" s="1" t="s">
        <v>107</v>
      </c>
    </row>
    <row r="37" spans="1:4">
      <c r="A37" t="s">
        <v>108</v>
      </c>
      <c r="B37">
        <v>140</v>
      </c>
      <c r="C37">
        <v>-433</v>
      </c>
      <c r="D37">
        <v>40</v>
      </c>
    </row>
    <row r="38" spans="1:4" ht="28.5">
      <c r="A38" s="1" t="s">
        <v>109</v>
      </c>
      <c r="B38">
        <v>54</v>
      </c>
      <c r="C38">
        <v>-113</v>
      </c>
      <c r="D38">
        <v>-5</v>
      </c>
    </row>
    <row r="39" spans="1:4">
      <c r="A39" t="s">
        <v>110</v>
      </c>
      <c r="B39">
        <v>99</v>
      </c>
      <c r="C39">
        <v>361</v>
      </c>
      <c r="D39">
        <v>-53</v>
      </c>
    </row>
    <row r="40" spans="1:4">
      <c r="A40" t="s">
        <v>111</v>
      </c>
      <c r="B40">
        <v>10</v>
      </c>
      <c r="C40">
        <v>35</v>
      </c>
      <c r="D40">
        <v>-2</v>
      </c>
    </row>
    <row r="41" spans="1:4" ht="14.65" thickBot="1">
      <c r="A41" t="s">
        <v>112</v>
      </c>
      <c r="B41" s="7">
        <v>77</v>
      </c>
      <c r="C41" s="7"/>
      <c r="D41" s="7">
        <v>-59</v>
      </c>
    </row>
    <row r="42" spans="1:4" ht="14.65" thickBot="1">
      <c r="A42" t="s">
        <v>113</v>
      </c>
      <c r="B42" s="7">
        <v>380</v>
      </c>
      <c r="C42" s="7">
        <v>-150</v>
      </c>
      <c r="D42" s="7">
        <v>-79</v>
      </c>
    </row>
    <row r="43" spans="1:4" ht="14.65" thickBot="1">
      <c r="A43" t="s">
        <v>114</v>
      </c>
      <c r="B43" s="15">
        <v>7612</v>
      </c>
      <c r="C43" s="12">
        <v>12786</v>
      </c>
      <c r="D43" s="12">
        <v>8964</v>
      </c>
    </row>
    <row r="44" spans="1:4" ht="14.65" thickTop="1">
      <c r="A44" s="3" t="s">
        <v>115</v>
      </c>
    </row>
    <row r="45" spans="1:4">
      <c r="A45" t="s">
        <v>116</v>
      </c>
      <c r="B45" s="2">
        <v>7339</v>
      </c>
      <c r="C45" s="2">
        <v>12986</v>
      </c>
      <c r="D45" s="2">
        <v>9043</v>
      </c>
    </row>
    <row r="46" spans="1:4" ht="28.5">
      <c r="A46" s="1" t="s">
        <v>117</v>
      </c>
    </row>
    <row r="47" spans="1:4">
      <c r="A47" t="s">
        <v>118</v>
      </c>
      <c r="B47" s="4">
        <v>1809</v>
      </c>
      <c r="C47" s="4">
        <v>1762</v>
      </c>
      <c r="D47" s="4">
        <v>1582</v>
      </c>
    </row>
    <row r="48" spans="1:4">
      <c r="A48" t="s">
        <v>119</v>
      </c>
      <c r="B48">
        <v>182</v>
      </c>
      <c r="C48">
        <v>2</v>
      </c>
      <c r="D48">
        <v>5</v>
      </c>
    </row>
    <row r="49" spans="1:4">
      <c r="A49" t="s">
        <v>120</v>
      </c>
      <c r="B49" s="4">
        <v>-1269</v>
      </c>
      <c r="C49">
        <v>-138</v>
      </c>
      <c r="D49">
        <v>-245</v>
      </c>
    </row>
    <row r="50" spans="1:4">
      <c r="A50" t="s">
        <v>121</v>
      </c>
      <c r="B50" s="4">
        <v>2484</v>
      </c>
      <c r="C50" s="4">
        <v>2031</v>
      </c>
      <c r="D50" s="4">
        <v>1663</v>
      </c>
    </row>
    <row r="51" spans="1:4" ht="28.5">
      <c r="A51" s="1" t="s">
        <v>122</v>
      </c>
      <c r="B51">
        <v>-152</v>
      </c>
      <c r="C51">
        <v>432</v>
      </c>
      <c r="D51" s="4">
        <v>-1002</v>
      </c>
    </row>
    <row r="52" spans="1:4">
      <c r="A52" t="s">
        <v>123</v>
      </c>
      <c r="B52">
        <v>132</v>
      </c>
      <c r="C52">
        <v>47</v>
      </c>
      <c r="D52">
        <v>33</v>
      </c>
    </row>
    <row r="53" spans="1:4">
      <c r="A53" t="s">
        <v>124</v>
      </c>
      <c r="B53">
        <v>25</v>
      </c>
      <c r="C53">
        <v>-56</v>
      </c>
      <c r="D53">
        <v>-82</v>
      </c>
    </row>
    <row r="54" spans="1:4">
      <c r="A54" t="s">
        <v>125</v>
      </c>
    </row>
    <row r="55" spans="1:4">
      <c r="A55" t="s">
        <v>9</v>
      </c>
      <c r="B55" s="4">
        <v>2472</v>
      </c>
      <c r="C55" s="4">
        <v>-2066</v>
      </c>
      <c r="D55">
        <v>426</v>
      </c>
    </row>
    <row r="56" spans="1:4">
      <c r="A56" t="s">
        <v>10</v>
      </c>
      <c r="B56">
        <v>8</v>
      </c>
      <c r="C56" s="4">
        <v>-3137</v>
      </c>
      <c r="D56">
        <v>-622</v>
      </c>
    </row>
    <row r="57" spans="1:4">
      <c r="A57" t="s">
        <v>18</v>
      </c>
      <c r="B57">
        <v>603</v>
      </c>
      <c r="C57" s="4">
        <v>-2266</v>
      </c>
      <c r="D57" s="4">
        <v>-1649</v>
      </c>
    </row>
    <row r="58" spans="1:4">
      <c r="A58" t="s">
        <v>22</v>
      </c>
      <c r="B58" s="4">
        <v>-1880</v>
      </c>
      <c r="C58" s="4">
        <v>1036</v>
      </c>
      <c r="D58">
        <v>495</v>
      </c>
    </row>
    <row r="59" spans="1:4">
      <c r="A59" t="s">
        <v>126</v>
      </c>
      <c r="B59">
        <v>1</v>
      </c>
      <c r="C59" s="4">
        <v>-1043</v>
      </c>
      <c r="D59" s="4">
        <v>1091</v>
      </c>
    </row>
    <row r="60" spans="1:4">
      <c r="A60" t="s">
        <v>24</v>
      </c>
      <c r="B60">
        <v>-56</v>
      </c>
      <c r="C60">
        <v>-324</v>
      </c>
      <c r="D60">
        <v>-202</v>
      </c>
    </row>
    <row r="61" spans="1:4" ht="28.9" thickBot="1">
      <c r="A61" s="1" t="s">
        <v>127</v>
      </c>
      <c r="B61" s="7">
        <v>-399</v>
      </c>
      <c r="C61" s="7">
        <v>-170</v>
      </c>
      <c r="D61" s="7"/>
    </row>
    <row r="62" spans="1:4">
      <c r="A62" t="s">
        <v>128</v>
      </c>
      <c r="B62" s="4">
        <v>11299</v>
      </c>
      <c r="C62" s="4">
        <v>9096</v>
      </c>
      <c r="D62" s="4">
        <v>10536</v>
      </c>
    </row>
    <row r="63" spans="1:4">
      <c r="A63" s="3" t="s">
        <v>129</v>
      </c>
    </row>
    <row r="64" spans="1:4">
      <c r="A64" t="s">
        <v>130</v>
      </c>
      <c r="B64" s="4">
        <v>-1450</v>
      </c>
      <c r="C64" s="4">
        <v>-2262</v>
      </c>
      <c r="D64" s="4">
        <v>-1888</v>
      </c>
    </row>
    <row r="65" spans="1:4">
      <c r="A65" t="s">
        <v>131</v>
      </c>
      <c r="B65">
        <v>-668</v>
      </c>
      <c r="C65" s="4">
        <v>-1414</v>
      </c>
      <c r="D65" s="4">
        <v>-5907</v>
      </c>
    </row>
    <row r="66" spans="1:4" ht="28.5">
      <c r="A66" s="1" t="s">
        <v>132</v>
      </c>
      <c r="B66" s="4">
        <v>1566</v>
      </c>
      <c r="C66" s="4">
        <v>2622</v>
      </c>
      <c r="D66" s="4">
        <v>5555</v>
      </c>
    </row>
    <row r="67" spans="1:4" ht="28.5">
      <c r="A67" s="1" t="s">
        <v>133</v>
      </c>
      <c r="B67">
        <v>-235</v>
      </c>
      <c r="C67" s="4">
        <v>-4912</v>
      </c>
      <c r="D67" s="4">
        <v>-1377</v>
      </c>
    </row>
    <row r="68" spans="1:4">
      <c r="A68" t="s">
        <v>134</v>
      </c>
      <c r="B68">
        <v>127</v>
      </c>
      <c r="C68">
        <v>5</v>
      </c>
      <c r="D68">
        <v>3</v>
      </c>
    </row>
    <row r="69" spans="1:4">
      <c r="A69" t="s">
        <v>135</v>
      </c>
      <c r="B69">
        <v>20</v>
      </c>
      <c r="C69">
        <v>132</v>
      </c>
      <c r="D69">
        <v>320</v>
      </c>
    </row>
    <row r="70" spans="1:4">
      <c r="A70" t="s">
        <v>124</v>
      </c>
      <c r="B70">
        <v>19</v>
      </c>
      <c r="C70">
        <v>41</v>
      </c>
      <c r="D70">
        <v>-62</v>
      </c>
    </row>
    <row r="71" spans="1:4" ht="28.9" thickBot="1">
      <c r="A71" s="1" t="s">
        <v>136</v>
      </c>
      <c r="B71" s="6">
        <v>1383</v>
      </c>
      <c r="C71" s="7">
        <v>-16</v>
      </c>
    </row>
    <row r="72" spans="1:4" ht="14.65" thickBot="1">
      <c r="A72" t="s">
        <v>137</v>
      </c>
      <c r="B72" s="7">
        <v>762</v>
      </c>
      <c r="C72" s="6">
        <v>-5804</v>
      </c>
      <c r="D72" s="6">
        <v>-3356</v>
      </c>
    </row>
    <row r="73" spans="1:4">
      <c r="A73" s="3" t="s">
        <v>138</v>
      </c>
    </row>
    <row r="74" spans="1:4">
      <c r="A74" t="s">
        <v>139</v>
      </c>
      <c r="B74" s="4">
        <v>5068</v>
      </c>
      <c r="C74" s="4">
        <v>7000</v>
      </c>
      <c r="D74" s="4">
        <v>2886</v>
      </c>
    </row>
    <row r="75" spans="1:4">
      <c r="A75" t="s">
        <v>140</v>
      </c>
      <c r="B75" s="4">
        <v>-5566</v>
      </c>
      <c r="C75" s="4">
        <v>-7003</v>
      </c>
      <c r="D75" s="4">
        <v>-2885</v>
      </c>
    </row>
    <row r="76" spans="1:4">
      <c r="A76" t="s">
        <v>141</v>
      </c>
      <c r="C76">
        <v>-349</v>
      </c>
    </row>
    <row r="77" spans="1:4">
      <c r="A77" t="s">
        <v>142</v>
      </c>
      <c r="B77" s="4">
        <v>1880</v>
      </c>
      <c r="C77" s="4">
        <v>1477</v>
      </c>
    </row>
    <row r="78" spans="1:4">
      <c r="A78" t="s">
        <v>143</v>
      </c>
      <c r="B78" s="4">
        <v>-1446</v>
      </c>
      <c r="C78" s="4">
        <v>-1540</v>
      </c>
    </row>
    <row r="79" spans="1:4">
      <c r="A79" t="s">
        <v>144</v>
      </c>
      <c r="B79">
        <v>434</v>
      </c>
      <c r="C79">
        <v>356</v>
      </c>
      <c r="D79">
        <v>347</v>
      </c>
    </row>
    <row r="80" spans="1:4">
      <c r="A80" t="s">
        <v>145</v>
      </c>
      <c r="B80" s="4">
        <v>-2973</v>
      </c>
      <c r="C80" s="4">
        <v>-3129</v>
      </c>
      <c r="D80" s="4">
        <v>-3366</v>
      </c>
    </row>
    <row r="81" spans="1:4">
      <c r="A81" t="s">
        <v>146</v>
      </c>
      <c r="B81" s="4">
        <v>-3462</v>
      </c>
      <c r="C81" s="4">
        <v>-3212</v>
      </c>
      <c r="D81" s="4">
        <v>-3008</v>
      </c>
    </row>
    <row r="82" spans="1:4" ht="28.5">
      <c r="A82" s="1" t="s">
        <v>147</v>
      </c>
      <c r="B82">
        <v>-521</v>
      </c>
      <c r="C82">
        <v>-766</v>
      </c>
      <c r="D82">
        <v>-737</v>
      </c>
    </row>
    <row r="83" spans="1:4">
      <c r="A83" t="s">
        <v>124</v>
      </c>
      <c r="B83">
        <v>-19</v>
      </c>
      <c r="C83">
        <v>-34</v>
      </c>
      <c r="D83">
        <v>-35</v>
      </c>
    </row>
    <row r="84" spans="1:4" ht="28.9" thickBot="1">
      <c r="A84" s="1" t="s">
        <v>148</v>
      </c>
      <c r="B84">
        <v>-58</v>
      </c>
      <c r="C84">
        <v>4</v>
      </c>
      <c r="D84" s="7"/>
    </row>
    <row r="85" spans="1:4" ht="14.65" thickBot="1">
      <c r="A85" t="s">
        <v>149</v>
      </c>
      <c r="B85" s="6">
        <v>-6663</v>
      </c>
      <c r="C85" s="6">
        <v>-7196</v>
      </c>
      <c r="D85" s="6">
        <v>-6798</v>
      </c>
    </row>
    <row r="86" spans="1:4" ht="28.5">
      <c r="A86" s="1" t="s">
        <v>150</v>
      </c>
      <c r="B86">
        <v>30</v>
      </c>
      <c r="C86">
        <v>-113</v>
      </c>
      <c r="D86">
        <v>27</v>
      </c>
    </row>
    <row r="87" spans="1:4" ht="28.5">
      <c r="A87" s="10" t="s">
        <v>151</v>
      </c>
      <c r="B87" s="4">
        <v>5428</v>
      </c>
      <c r="C87" s="4">
        <v>-4017</v>
      </c>
      <c r="D87">
        <v>409</v>
      </c>
    </row>
    <row r="88" spans="1:4" ht="43.15" thickBot="1">
      <c r="A88" s="10" t="s">
        <v>152</v>
      </c>
      <c r="B88" s="6">
        <v>3099</v>
      </c>
      <c r="C88" s="4">
        <v>7116</v>
      </c>
      <c r="D88" s="4">
        <v>6707</v>
      </c>
    </row>
    <row r="89" spans="1:4" ht="57.4" thickBot="1">
      <c r="A89" s="10" t="s">
        <v>153</v>
      </c>
      <c r="B89" s="15">
        <v>8527</v>
      </c>
      <c r="C89" s="12">
        <v>3099</v>
      </c>
      <c r="D89" s="12">
        <v>7116</v>
      </c>
    </row>
    <row r="90" spans="1:4" ht="15" thickTop="1" thickBot="1">
      <c r="A90" s="3" t="s">
        <v>154</v>
      </c>
      <c r="B90" s="12">
        <v>18013</v>
      </c>
      <c r="C90" s="12">
        <v>9950</v>
      </c>
      <c r="D90" s="12">
        <v>6077</v>
      </c>
    </row>
    <row r="91" spans="1:4" ht="14.65" thickTop="1"/>
    <row r="92" spans="1:4">
      <c r="A92" s="3" t="s">
        <v>155</v>
      </c>
    </row>
    <row r="93" spans="1:4">
      <c r="A93" t="s">
        <v>156</v>
      </c>
      <c r="B93">
        <v>195</v>
      </c>
      <c r="D93">
        <v>586</v>
      </c>
    </row>
    <row r="94" spans="1:4">
      <c r="A94" t="s">
        <v>157</v>
      </c>
      <c r="B94">
        <v>434</v>
      </c>
      <c r="C94">
        <v>356</v>
      </c>
      <c r="D94">
        <v>345</v>
      </c>
    </row>
    <row r="95" spans="1:4">
      <c r="A95" t="s">
        <v>145</v>
      </c>
      <c r="B95" s="4">
        <v>-2218</v>
      </c>
      <c r="C95" s="4">
        <v>-1514</v>
      </c>
      <c r="D95" s="4">
        <v>-1958</v>
      </c>
    </row>
    <row r="96" spans="1:4">
      <c r="A96" t="s">
        <v>158</v>
      </c>
      <c r="B96" s="4">
        <v>2600</v>
      </c>
      <c r="C96" s="4">
        <v>2119</v>
      </c>
      <c r="D96" s="4">
        <v>1754</v>
      </c>
    </row>
    <row r="97" spans="1:4" ht="28.5">
      <c r="A97" s="1" t="s">
        <v>159</v>
      </c>
      <c r="B97">
        <v>-521</v>
      </c>
      <c r="C97">
        <v>-766</v>
      </c>
      <c r="D97">
        <v>-737</v>
      </c>
    </row>
    <row r="98" spans="1:4" ht="14.65" thickBot="1">
      <c r="A98" t="s">
        <v>160</v>
      </c>
      <c r="B98" s="7"/>
      <c r="C98" s="7"/>
      <c r="D98" s="7">
        <v>10</v>
      </c>
    </row>
    <row r="99" spans="1:4" ht="14.65" thickBot="1">
      <c r="A99" t="s">
        <v>161</v>
      </c>
      <c r="B99" s="7">
        <v>490</v>
      </c>
      <c r="C99" s="7">
        <v>195</v>
      </c>
      <c r="D99" s="7"/>
    </row>
    <row r="101" spans="1:4">
      <c r="A101" s="3" t="s">
        <v>162</v>
      </c>
    </row>
    <row r="102" spans="1:4">
      <c r="A102" t="s">
        <v>156</v>
      </c>
      <c r="B102" s="4">
        <v>17840</v>
      </c>
      <c r="C102" s="4">
        <v>9822</v>
      </c>
      <c r="D102" s="4">
        <v>5284</v>
      </c>
    </row>
    <row r="103" spans="1:4">
      <c r="A103" t="s">
        <v>99</v>
      </c>
      <c r="B103">
        <v>-755</v>
      </c>
      <c r="C103" s="4">
        <v>12936</v>
      </c>
      <c r="D103" s="4">
        <v>9043</v>
      </c>
    </row>
    <row r="104" spans="1:4">
      <c r="A104" t="s">
        <v>145</v>
      </c>
      <c r="B104">
        <v>-755</v>
      </c>
      <c r="C104" s="4">
        <v>-1615</v>
      </c>
      <c r="D104" s="4">
        <v>-1408</v>
      </c>
    </row>
    <row r="105" spans="1:4" ht="14.65" thickBot="1">
      <c r="A105" t="s">
        <v>163</v>
      </c>
      <c r="B105" s="6">
        <v>-3584</v>
      </c>
      <c r="C105" s="6">
        <v>-3303</v>
      </c>
      <c r="D105" s="6">
        <v>-3097</v>
      </c>
    </row>
    <row r="106" spans="1:4" ht="14.65" thickBot="1">
      <c r="A106" t="s">
        <v>161</v>
      </c>
      <c r="B106" s="6">
        <v>20733</v>
      </c>
      <c r="C106" s="6">
        <v>17840</v>
      </c>
      <c r="D106" s="6">
        <v>9822</v>
      </c>
    </row>
    <row r="108" spans="1:4">
      <c r="A108" s="3" t="s">
        <v>164</v>
      </c>
    </row>
    <row r="109" spans="1:4">
      <c r="A109" t="s">
        <v>156</v>
      </c>
      <c r="B109">
        <v>-22</v>
      </c>
      <c r="C109">
        <v>128</v>
      </c>
      <c r="D109">
        <v>207</v>
      </c>
    </row>
    <row r="110" spans="1:4" ht="14.65" thickBot="1">
      <c r="A110" t="s">
        <v>165</v>
      </c>
      <c r="B110" s="7">
        <v>380</v>
      </c>
      <c r="C110" s="7">
        <v>-150</v>
      </c>
      <c r="D110" s="7">
        <v>-79</v>
      </c>
    </row>
    <row r="111" spans="1:4" ht="14.65" thickBot="1">
      <c r="A111" t="s">
        <v>161</v>
      </c>
      <c r="B111" s="7">
        <v>358</v>
      </c>
      <c r="C111" s="7">
        <v>-22</v>
      </c>
      <c r="D111" s="7">
        <v>128</v>
      </c>
    </row>
    <row r="113" spans="1:4" ht="14.65" thickBot="1">
      <c r="A113" s="3" t="s">
        <v>166</v>
      </c>
      <c r="B113" s="12">
        <v>21581</v>
      </c>
      <c r="C113" s="12">
        <v>18013</v>
      </c>
      <c r="D113" s="12">
        <v>9950</v>
      </c>
    </row>
    <row r="114" spans="1:4" ht="14.65" thickTop="1"/>
    <row r="115" spans="1:4" ht="14.65" thickBot="1">
      <c r="A115" s="3" t="s">
        <v>167</v>
      </c>
      <c r="B115" s="13">
        <v>3.1</v>
      </c>
      <c r="C115" s="13">
        <v>2.86</v>
      </c>
      <c r="D115" s="13">
        <v>2.66</v>
      </c>
    </row>
    <row r="116" spans="1:4" ht="14.65" thickTop="1"/>
  </sheetData>
  <mergeCells count="3">
    <mergeCell ref="A1:D1"/>
    <mergeCell ref="A2:D2"/>
    <mergeCell ref="A3: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02C4D-4C11-44BD-A5BA-96579650D232}">
  <dimension ref="A1:D116"/>
  <sheetViews>
    <sheetView topLeftCell="A61" workbookViewId="0">
      <selection activeCell="B5" sqref="B5"/>
    </sheetView>
  </sheetViews>
  <sheetFormatPr defaultColWidth="11.42578125" defaultRowHeight="14.25"/>
  <cols>
    <col min="1" max="1" width="42.42578125" customWidth="1"/>
    <col min="2" max="2" width="22.28515625" customWidth="1"/>
    <col min="3" max="3" width="21.42578125" customWidth="1"/>
    <col min="4" max="4" width="21" customWidth="1"/>
  </cols>
  <sheetData>
    <row r="1" spans="1:4">
      <c r="A1" s="53" t="s">
        <v>0</v>
      </c>
      <c r="B1" s="53"/>
      <c r="C1" s="53"/>
      <c r="D1" s="53"/>
    </row>
    <row r="2" spans="1:4">
      <c r="A2" s="53" t="s">
        <v>1</v>
      </c>
      <c r="B2" s="53"/>
      <c r="C2" s="53"/>
      <c r="D2" s="53"/>
    </row>
    <row r="3" spans="1:4">
      <c r="A3" s="53" t="s">
        <v>41</v>
      </c>
      <c r="B3" s="53"/>
      <c r="C3" s="53"/>
      <c r="D3" s="53"/>
    </row>
    <row r="4" spans="1:4">
      <c r="B4" s="3" t="s">
        <v>43</v>
      </c>
      <c r="C4" s="3" t="s">
        <v>80</v>
      </c>
      <c r="D4" s="3" t="s">
        <v>81</v>
      </c>
    </row>
    <row r="5" spans="1:4">
      <c r="A5" t="s">
        <v>168</v>
      </c>
    </row>
    <row r="6" spans="1:4">
      <c r="A6" t="s">
        <v>169</v>
      </c>
      <c r="B6" s="2">
        <v>30028</v>
      </c>
      <c r="C6" s="2">
        <v>37171</v>
      </c>
      <c r="D6" s="2">
        <v>26741</v>
      </c>
    </row>
    <row r="7" spans="1:4" ht="14.65" thickBot="1">
      <c r="A7" t="s">
        <v>170</v>
      </c>
      <c r="B7" s="6">
        <v>5792</v>
      </c>
      <c r="C7" s="6">
        <v>7029</v>
      </c>
      <c r="D7" s="6">
        <v>6825</v>
      </c>
    </row>
    <row r="8" spans="1:4" ht="14.65" thickBot="1">
      <c r="A8" t="s">
        <v>171</v>
      </c>
      <c r="B8" s="6">
        <v>35820</v>
      </c>
      <c r="C8" s="6">
        <v>44200</v>
      </c>
      <c r="D8" s="6">
        <v>33566</v>
      </c>
    </row>
    <row r="9" spans="1:4">
      <c r="A9" t="s">
        <v>172</v>
      </c>
    </row>
    <row r="10" spans="1:4">
      <c r="A10" t="s">
        <v>173</v>
      </c>
      <c r="B10" s="4">
        <v>15869</v>
      </c>
      <c r="C10" s="4">
        <v>18635</v>
      </c>
      <c r="D10" s="4">
        <v>14262</v>
      </c>
    </row>
    <row r="11" spans="1:4">
      <c r="A11" t="s">
        <v>174</v>
      </c>
      <c r="B11" s="4">
        <v>8818</v>
      </c>
      <c r="C11" s="4">
        <v>8194</v>
      </c>
      <c r="D11" s="4">
        <v>7176</v>
      </c>
    </row>
    <row r="12" spans="1:4">
      <c r="A12" t="s">
        <v>175</v>
      </c>
      <c r="B12" s="4">
        <v>2483</v>
      </c>
      <c r="C12" s="4">
        <v>2570</v>
      </c>
      <c r="D12" s="4">
        <v>2339</v>
      </c>
    </row>
    <row r="13" spans="1:4" ht="14.65" thickBot="1">
      <c r="A13" t="s">
        <v>176</v>
      </c>
      <c r="B13" s="7">
        <v>862</v>
      </c>
      <c r="C13" s="6">
        <v>-1059</v>
      </c>
      <c r="D13" s="7"/>
    </row>
    <row r="14" spans="1:4" ht="14.65" thickBot="1">
      <c r="A14" t="s">
        <v>177</v>
      </c>
      <c r="B14" s="6">
        <v>28032</v>
      </c>
      <c r="C14" s="6">
        <v>28340</v>
      </c>
      <c r="D14" s="6">
        <v>23777</v>
      </c>
    </row>
    <row r="15" spans="1:4">
      <c r="A15" t="s">
        <v>178</v>
      </c>
      <c r="B15" s="4">
        <v>7788</v>
      </c>
      <c r="C15" s="4">
        <v>15860</v>
      </c>
      <c r="D15" s="4">
        <v>9789</v>
      </c>
    </row>
    <row r="16" spans="1:4">
      <c r="A16" t="s">
        <v>179</v>
      </c>
      <c r="B16">
        <v>-694</v>
      </c>
      <c r="C16">
        <v>-490</v>
      </c>
      <c r="D16">
        <v>-559</v>
      </c>
    </row>
    <row r="17" spans="1:4" ht="14.65" thickBot="1">
      <c r="A17" t="s">
        <v>180</v>
      </c>
      <c r="B17" s="7">
        <v>349</v>
      </c>
      <c r="C17">
        <v>-372</v>
      </c>
      <c r="D17" s="4">
        <v>1044</v>
      </c>
    </row>
    <row r="18" spans="1:4" ht="85.5" customHeight="1">
      <c r="A18" t="s">
        <v>181</v>
      </c>
      <c r="B18" s="4">
        <v>7443</v>
      </c>
      <c r="C18" s="4">
        <v>14998</v>
      </c>
      <c r="D18" s="4">
        <v>10274</v>
      </c>
    </row>
    <row r="19" spans="1:4" ht="14.65" thickBot="1">
      <c r="A19" t="s">
        <v>182</v>
      </c>
      <c r="B19" s="7">
        <v>-104</v>
      </c>
      <c r="C19" s="6">
        <v>-2012</v>
      </c>
      <c r="D19" s="6">
        <v>-1231</v>
      </c>
    </row>
    <row r="20" spans="1:4">
      <c r="A20" t="s">
        <v>183</v>
      </c>
      <c r="B20" s="4">
        <v>7339</v>
      </c>
      <c r="C20" s="4">
        <v>12986</v>
      </c>
      <c r="D20" s="4">
        <v>9043</v>
      </c>
    </row>
    <row r="21" spans="1:4" ht="14.65" thickBot="1">
      <c r="A21" t="s">
        <v>184</v>
      </c>
      <c r="B21" s="7">
        <v>-107</v>
      </c>
      <c r="C21" s="7">
        <v>-50</v>
      </c>
      <c r="D21" s="7"/>
    </row>
    <row r="22" spans="1:4" ht="14.65" thickBot="1">
      <c r="A22" t="s">
        <v>185</v>
      </c>
      <c r="B22" s="9">
        <v>7232</v>
      </c>
      <c r="C22" s="9">
        <v>12936</v>
      </c>
      <c r="D22" s="9">
        <v>9043</v>
      </c>
    </row>
    <row r="23" spans="1:4" ht="14.65" thickTop="1"/>
    <row r="24" spans="1:4">
      <c r="A24" t="s">
        <v>186</v>
      </c>
    </row>
    <row r="25" spans="1:4">
      <c r="A25" t="s">
        <v>187</v>
      </c>
      <c r="B25" s="11">
        <v>6.57</v>
      </c>
      <c r="C25" s="11">
        <v>11.56</v>
      </c>
      <c r="D25" s="11">
        <v>7.99</v>
      </c>
    </row>
    <row r="26" spans="1:4" ht="14.65" thickBot="1">
      <c r="A26" t="s">
        <v>188</v>
      </c>
      <c r="B26" s="7">
        <v>-0.1</v>
      </c>
      <c r="C26" s="7">
        <v>-0.04</v>
      </c>
      <c r="D26" s="7"/>
    </row>
    <row r="27" spans="1:4" ht="14.65" thickBot="1">
      <c r="A27" t="s">
        <v>185</v>
      </c>
      <c r="B27" s="13">
        <v>6.47</v>
      </c>
      <c r="C27" s="13">
        <v>11.52</v>
      </c>
      <c r="D27" s="13">
        <v>7.99</v>
      </c>
    </row>
    <row r="28" spans="1:4" ht="14.65" thickTop="1">
      <c r="A28" t="s">
        <v>189</v>
      </c>
    </row>
    <row r="29" spans="1:4">
      <c r="A29" t="s">
        <v>187</v>
      </c>
      <c r="B29" s="11">
        <v>6.52</v>
      </c>
      <c r="C29" s="11">
        <v>11.41</v>
      </c>
      <c r="D29" s="11">
        <v>7.87</v>
      </c>
    </row>
    <row r="30" spans="1:4" ht="14.65" thickBot="1">
      <c r="A30" t="s">
        <v>188</v>
      </c>
      <c r="B30" s="7">
        <v>-0.1</v>
      </c>
      <c r="C30" s="7">
        <v>-0.04</v>
      </c>
      <c r="D30" s="7"/>
    </row>
    <row r="31" spans="1:4" ht="14.65" thickBot="1">
      <c r="A31" t="s">
        <v>185</v>
      </c>
      <c r="B31" s="13">
        <v>6.42</v>
      </c>
      <c r="C31" s="13">
        <v>11.37</v>
      </c>
      <c r="D31" s="13">
        <v>7.87</v>
      </c>
    </row>
    <row r="32" spans="1:4" ht="14.65" thickTop="1">
      <c r="A32" t="s">
        <v>190</v>
      </c>
    </row>
    <row r="33" spans="1:4" ht="14.65" thickBot="1">
      <c r="A33" t="s">
        <v>191</v>
      </c>
      <c r="B33" s="16">
        <v>1117</v>
      </c>
      <c r="C33" s="16">
        <v>1123</v>
      </c>
      <c r="D33" s="16">
        <v>1131</v>
      </c>
    </row>
    <row r="34" spans="1:4" ht="15" thickTop="1" thickBot="1">
      <c r="A34" t="s">
        <v>192</v>
      </c>
      <c r="B34" s="16">
        <v>1126</v>
      </c>
      <c r="C34" s="16">
        <v>1137</v>
      </c>
      <c r="D34" s="16">
        <v>1149</v>
      </c>
    </row>
    <row r="35" spans="1:4" ht="14.65" thickTop="1">
      <c r="A35" t="s">
        <v>185</v>
      </c>
      <c r="B35" s="14">
        <v>7232</v>
      </c>
      <c r="C35" s="2">
        <v>12936</v>
      </c>
      <c r="D35" s="2">
        <v>9043</v>
      </c>
    </row>
    <row r="36" spans="1:4" ht="85.5" customHeight="1">
      <c r="A36" s="1" t="s">
        <v>193</v>
      </c>
    </row>
    <row r="37" spans="1:4">
      <c r="A37" t="s">
        <v>194</v>
      </c>
      <c r="B37">
        <v>140</v>
      </c>
      <c r="C37">
        <v>-433</v>
      </c>
      <c r="D37">
        <v>40</v>
      </c>
    </row>
    <row r="38" spans="1:4" ht="114" customHeight="1">
      <c r="A38" s="1" t="s">
        <v>195</v>
      </c>
      <c r="B38">
        <v>54</v>
      </c>
      <c r="C38">
        <v>-113</v>
      </c>
      <c r="D38">
        <v>-5</v>
      </c>
    </row>
    <row r="39" spans="1:4">
      <c r="A39" t="s">
        <v>196</v>
      </c>
      <c r="B39">
        <v>99</v>
      </c>
      <c r="C39">
        <v>361</v>
      </c>
      <c r="D39">
        <v>-53</v>
      </c>
    </row>
    <row r="40" spans="1:4">
      <c r="A40" t="s">
        <v>197</v>
      </c>
      <c r="B40">
        <v>10</v>
      </c>
      <c r="C40">
        <v>35</v>
      </c>
      <c r="D40">
        <v>-2</v>
      </c>
    </row>
    <row r="41" spans="1:4" ht="14.65" thickBot="1">
      <c r="A41" t="s">
        <v>198</v>
      </c>
      <c r="B41" s="7">
        <v>77</v>
      </c>
      <c r="C41" s="7"/>
      <c r="D41" s="7">
        <v>-59</v>
      </c>
    </row>
    <row r="42" spans="1:4" ht="14.65" thickBot="1">
      <c r="A42" t="s">
        <v>199</v>
      </c>
      <c r="B42" s="7">
        <v>380</v>
      </c>
      <c r="C42" s="7">
        <v>-150</v>
      </c>
      <c r="D42" s="7">
        <v>-79</v>
      </c>
    </row>
    <row r="43" spans="1:4" ht="14.65" thickBot="1">
      <c r="A43" t="s">
        <v>200</v>
      </c>
      <c r="B43" s="15">
        <v>7612</v>
      </c>
      <c r="C43" s="12">
        <v>12786</v>
      </c>
      <c r="D43" s="12">
        <v>8964</v>
      </c>
    </row>
    <row r="44" spans="1:4" ht="14.65" thickTop="1">
      <c r="A44" s="3" t="s">
        <v>201</v>
      </c>
    </row>
    <row r="45" spans="1:4">
      <c r="A45" t="s">
        <v>202</v>
      </c>
      <c r="B45" s="2">
        <v>7339</v>
      </c>
      <c r="C45" s="2">
        <v>12986</v>
      </c>
      <c r="D45" s="2">
        <v>9043</v>
      </c>
    </row>
    <row r="46" spans="1:4" ht="99.75" customHeight="1">
      <c r="A46" s="1" t="s">
        <v>203</v>
      </c>
    </row>
    <row r="47" spans="1:4">
      <c r="A47" t="s">
        <v>204</v>
      </c>
      <c r="B47" s="4">
        <v>1809</v>
      </c>
      <c r="C47" s="4">
        <v>1762</v>
      </c>
      <c r="D47" s="4">
        <v>1582</v>
      </c>
    </row>
    <row r="48" spans="1:4">
      <c r="A48" t="s">
        <v>205</v>
      </c>
      <c r="B48">
        <v>182</v>
      </c>
      <c r="C48">
        <v>2</v>
      </c>
      <c r="D48">
        <v>5</v>
      </c>
    </row>
    <row r="49" spans="1:4">
      <c r="A49" t="s">
        <v>206</v>
      </c>
      <c r="B49" s="4">
        <v>-1269</v>
      </c>
      <c r="C49">
        <v>-138</v>
      </c>
      <c r="D49">
        <v>-245</v>
      </c>
    </row>
    <row r="50" spans="1:4">
      <c r="A50" t="s">
        <v>207</v>
      </c>
      <c r="B50" s="4">
        <v>2484</v>
      </c>
      <c r="C50" s="4">
        <v>2031</v>
      </c>
      <c r="D50" s="4">
        <v>1663</v>
      </c>
    </row>
    <row r="51" spans="1:4" ht="85.5" customHeight="1">
      <c r="A51" t="s">
        <v>208</v>
      </c>
      <c r="B51">
        <v>-152</v>
      </c>
      <c r="C51">
        <v>432</v>
      </c>
      <c r="D51" s="4">
        <v>-1002</v>
      </c>
    </row>
    <row r="52" spans="1:4">
      <c r="A52" t="s">
        <v>209</v>
      </c>
      <c r="B52">
        <v>132</v>
      </c>
      <c r="C52">
        <v>47</v>
      </c>
      <c r="D52">
        <v>33</v>
      </c>
    </row>
    <row r="53" spans="1:4">
      <c r="A53" t="s">
        <v>210</v>
      </c>
      <c r="B53">
        <v>25</v>
      </c>
      <c r="C53">
        <v>-56</v>
      </c>
      <c r="D53">
        <v>-82</v>
      </c>
    </row>
    <row r="54" spans="1:4">
      <c r="A54" t="s">
        <v>211</v>
      </c>
    </row>
    <row r="55" spans="1:4">
      <c r="A55" t="s">
        <v>212</v>
      </c>
      <c r="B55" s="4">
        <v>2472</v>
      </c>
      <c r="C55" s="4">
        <v>-2066</v>
      </c>
      <c r="D55">
        <v>426</v>
      </c>
    </row>
    <row r="56" spans="1:4">
      <c r="A56" t="s">
        <v>49</v>
      </c>
      <c r="B56">
        <v>8</v>
      </c>
      <c r="C56" s="4">
        <v>-3137</v>
      </c>
      <c r="D56">
        <v>-622</v>
      </c>
    </row>
    <row r="57" spans="1:4">
      <c r="A57" t="s">
        <v>213</v>
      </c>
      <c r="B57">
        <v>603</v>
      </c>
      <c r="C57" s="4">
        <v>-2266</v>
      </c>
      <c r="D57" s="4">
        <v>-1649</v>
      </c>
    </row>
    <row r="58" spans="1:4">
      <c r="A58" t="s">
        <v>214</v>
      </c>
      <c r="B58" s="4">
        <v>-1880</v>
      </c>
      <c r="C58" s="4">
        <v>1036</v>
      </c>
      <c r="D58">
        <v>495</v>
      </c>
    </row>
    <row r="59" spans="1:4">
      <c r="A59" t="s">
        <v>215</v>
      </c>
      <c r="B59">
        <v>1</v>
      </c>
      <c r="C59" s="4">
        <v>-1043</v>
      </c>
      <c r="D59" s="4">
        <v>1091</v>
      </c>
    </row>
    <row r="60" spans="1:4">
      <c r="A60" t="s">
        <v>216</v>
      </c>
      <c r="B60">
        <v>-56</v>
      </c>
      <c r="C60">
        <v>-324</v>
      </c>
      <c r="D60">
        <v>-202</v>
      </c>
    </row>
    <row r="61" spans="1:4" ht="100.15" customHeight="1" thickBot="1">
      <c r="A61" t="s">
        <v>217</v>
      </c>
      <c r="B61" s="7">
        <v>-399</v>
      </c>
      <c r="C61" s="7">
        <v>-170</v>
      </c>
      <c r="D61" s="7"/>
    </row>
    <row r="62" spans="1:4">
      <c r="A62" t="s">
        <v>218</v>
      </c>
      <c r="B62" s="4">
        <v>11299</v>
      </c>
      <c r="C62" s="4">
        <v>9096</v>
      </c>
      <c r="D62" s="4">
        <v>10536</v>
      </c>
    </row>
    <row r="63" spans="1:4">
      <c r="A63" s="3" t="s">
        <v>219</v>
      </c>
    </row>
    <row r="64" spans="1:4">
      <c r="A64" t="s">
        <v>220</v>
      </c>
      <c r="B64" s="4">
        <v>-1450</v>
      </c>
      <c r="C64" s="4">
        <v>-2262</v>
      </c>
      <c r="D64" s="4">
        <v>-1888</v>
      </c>
    </row>
    <row r="65" spans="1:4">
      <c r="A65" t="s">
        <v>221</v>
      </c>
      <c r="B65">
        <v>-668</v>
      </c>
      <c r="C65" s="4">
        <v>-1414</v>
      </c>
      <c r="D65" s="4">
        <v>-5907</v>
      </c>
    </row>
    <row r="66" spans="1:4" ht="114" customHeight="1">
      <c r="A66" t="s">
        <v>222</v>
      </c>
      <c r="B66" s="4">
        <v>1566</v>
      </c>
      <c r="C66" s="4">
        <v>2622</v>
      </c>
      <c r="D66" s="4">
        <v>5555</v>
      </c>
    </row>
    <row r="67" spans="1:4" ht="71.25" customHeight="1">
      <c r="A67" t="s">
        <v>223</v>
      </c>
      <c r="B67">
        <v>-235</v>
      </c>
      <c r="C67" s="4">
        <v>-4912</v>
      </c>
      <c r="D67" s="4">
        <v>-1377</v>
      </c>
    </row>
    <row r="68" spans="1:4">
      <c r="A68" t="s">
        <v>224</v>
      </c>
      <c r="B68">
        <v>127</v>
      </c>
      <c r="C68">
        <v>5</v>
      </c>
      <c r="D68">
        <v>3</v>
      </c>
    </row>
    <row r="69" spans="1:4">
      <c r="A69" t="s">
        <v>225</v>
      </c>
      <c r="B69">
        <v>20</v>
      </c>
      <c r="C69">
        <v>132</v>
      </c>
      <c r="D69">
        <v>320</v>
      </c>
    </row>
    <row r="70" spans="1:4">
      <c r="A70" t="s">
        <v>210</v>
      </c>
      <c r="B70">
        <v>19</v>
      </c>
      <c r="C70">
        <v>41</v>
      </c>
      <c r="D70">
        <v>-62</v>
      </c>
    </row>
    <row r="71" spans="1:4" ht="45" customHeight="1" thickBot="1">
      <c r="A71" s="1" t="s">
        <v>226</v>
      </c>
      <c r="B71" s="6">
        <v>1383</v>
      </c>
      <c r="C71" s="7">
        <v>-16</v>
      </c>
    </row>
    <row r="72" spans="1:4" ht="14.65" thickBot="1">
      <c r="A72" t="s">
        <v>227</v>
      </c>
      <c r="B72" s="7">
        <v>762</v>
      </c>
      <c r="C72" s="6">
        <v>-5804</v>
      </c>
      <c r="D72" s="6">
        <v>-3356</v>
      </c>
    </row>
    <row r="73" spans="1:4">
      <c r="A73" s="3" t="s">
        <v>228</v>
      </c>
    </row>
    <row r="74" spans="1:4">
      <c r="A74" t="s">
        <v>229</v>
      </c>
      <c r="B74" s="4">
        <v>5068</v>
      </c>
      <c r="C74" s="4">
        <v>7000</v>
      </c>
      <c r="D74" s="4">
        <v>2886</v>
      </c>
    </row>
    <row r="75" spans="1:4">
      <c r="A75" t="s">
        <v>230</v>
      </c>
      <c r="B75" s="4">
        <v>-5566</v>
      </c>
      <c r="C75" s="4">
        <v>-7003</v>
      </c>
      <c r="D75" s="4">
        <v>-2885</v>
      </c>
    </row>
    <row r="76" spans="1:4">
      <c r="A76" t="s">
        <v>231</v>
      </c>
      <c r="C76">
        <v>-349</v>
      </c>
    </row>
    <row r="77" spans="1:4">
      <c r="A77" t="s">
        <v>232</v>
      </c>
      <c r="B77" s="4">
        <v>1880</v>
      </c>
      <c r="C77" s="4">
        <v>1477</v>
      </c>
    </row>
    <row r="78" spans="1:4">
      <c r="A78" t="s">
        <v>233</v>
      </c>
      <c r="B78" s="4">
        <v>-1446</v>
      </c>
      <c r="C78" s="4">
        <v>-1540</v>
      </c>
    </row>
    <row r="79" spans="1:4">
      <c r="A79" t="s">
        <v>234</v>
      </c>
      <c r="B79">
        <v>434</v>
      </c>
      <c r="C79">
        <v>356</v>
      </c>
      <c r="D79">
        <v>347</v>
      </c>
    </row>
    <row r="80" spans="1:4">
      <c r="A80" t="s">
        <v>235</v>
      </c>
      <c r="B80" s="4">
        <v>-2973</v>
      </c>
      <c r="C80" s="4">
        <v>-3129</v>
      </c>
      <c r="D80" s="4">
        <v>-3366</v>
      </c>
    </row>
    <row r="81" spans="1:4">
      <c r="A81" t="s">
        <v>236</v>
      </c>
      <c r="B81" s="4">
        <v>-3462</v>
      </c>
      <c r="C81" s="4">
        <v>-3212</v>
      </c>
      <c r="D81" s="4">
        <v>-3008</v>
      </c>
    </row>
    <row r="82" spans="1:4" ht="99.75" customHeight="1">
      <c r="A82" t="s">
        <v>237</v>
      </c>
      <c r="B82">
        <v>-521</v>
      </c>
      <c r="C82">
        <v>-766</v>
      </c>
      <c r="D82">
        <v>-737</v>
      </c>
    </row>
    <row r="83" spans="1:4">
      <c r="A83" t="s">
        <v>210</v>
      </c>
      <c r="B83">
        <v>-19</v>
      </c>
      <c r="C83">
        <v>-34</v>
      </c>
      <c r="D83">
        <v>-35</v>
      </c>
    </row>
    <row r="84" spans="1:4" ht="114.4" customHeight="1" thickBot="1">
      <c r="A84" s="1" t="s">
        <v>238</v>
      </c>
      <c r="B84">
        <v>-58</v>
      </c>
      <c r="C84">
        <v>4</v>
      </c>
      <c r="D84" s="7"/>
    </row>
    <row r="85" spans="1:4" ht="28.9" thickBot="1">
      <c r="A85" s="1" t="s">
        <v>239</v>
      </c>
      <c r="B85" s="6">
        <v>-6663</v>
      </c>
      <c r="C85" s="6">
        <v>-7196</v>
      </c>
      <c r="D85" s="6">
        <v>-6798</v>
      </c>
    </row>
    <row r="86" spans="1:4" ht="85.5" customHeight="1">
      <c r="A86" s="1" t="s">
        <v>240</v>
      </c>
      <c r="B86">
        <v>30</v>
      </c>
      <c r="C86">
        <v>-113</v>
      </c>
      <c r="D86">
        <v>27</v>
      </c>
    </row>
    <row r="87" spans="1:4" ht="85.5" customHeight="1">
      <c r="A87" s="10" t="s">
        <v>241</v>
      </c>
      <c r="B87" s="4">
        <v>5428</v>
      </c>
      <c r="C87" s="4">
        <v>-4017</v>
      </c>
      <c r="D87">
        <v>409</v>
      </c>
    </row>
    <row r="88" spans="1:4" ht="171.4" customHeight="1" thickBot="1">
      <c r="A88" s="10" t="s">
        <v>242</v>
      </c>
      <c r="B88" s="6">
        <v>3099</v>
      </c>
      <c r="C88" s="4">
        <v>7116</v>
      </c>
      <c r="D88" s="4">
        <v>6707</v>
      </c>
    </row>
    <row r="89" spans="1:4" ht="256.89999999999998" customHeight="1" thickBot="1">
      <c r="A89" s="10" t="s">
        <v>243</v>
      </c>
      <c r="B89" s="15">
        <v>8527</v>
      </c>
      <c r="C89" s="12">
        <v>3099</v>
      </c>
      <c r="D89" s="12">
        <v>7116</v>
      </c>
    </row>
    <row r="90" spans="1:4" ht="15" thickTop="1" thickBot="1">
      <c r="A90" s="3" t="s">
        <v>244</v>
      </c>
      <c r="B90" s="12">
        <v>18013</v>
      </c>
      <c r="C90" s="12">
        <v>9950</v>
      </c>
      <c r="D90" s="12">
        <v>6077</v>
      </c>
    </row>
    <row r="91" spans="1:4" ht="14.65" thickTop="1"/>
    <row r="92" spans="1:4">
      <c r="A92" s="3" t="s">
        <v>245</v>
      </c>
    </row>
    <row r="93" spans="1:4">
      <c r="A93" t="s">
        <v>246</v>
      </c>
      <c r="B93">
        <v>195</v>
      </c>
      <c r="D93">
        <v>586</v>
      </c>
    </row>
    <row r="94" spans="1:4">
      <c r="A94" t="s">
        <v>247</v>
      </c>
      <c r="B94">
        <v>434</v>
      </c>
      <c r="C94">
        <v>356</v>
      </c>
      <c r="D94">
        <v>345</v>
      </c>
    </row>
    <row r="95" spans="1:4">
      <c r="A95" t="s">
        <v>235</v>
      </c>
      <c r="B95" s="4">
        <v>-2218</v>
      </c>
      <c r="C95" s="4">
        <v>-1514</v>
      </c>
      <c r="D95" s="4">
        <v>-1958</v>
      </c>
    </row>
    <row r="96" spans="1:4">
      <c r="A96" t="s">
        <v>248</v>
      </c>
      <c r="B96" s="4">
        <v>2600</v>
      </c>
      <c r="C96" s="4">
        <v>2119</v>
      </c>
      <c r="D96" s="4">
        <v>1754</v>
      </c>
    </row>
    <row r="97" spans="1:4" ht="85.5" customHeight="1">
      <c r="A97" t="s">
        <v>249</v>
      </c>
      <c r="B97">
        <v>-521</v>
      </c>
      <c r="C97">
        <v>-766</v>
      </c>
      <c r="D97">
        <v>-737</v>
      </c>
    </row>
    <row r="98" spans="1:4" ht="14.65" thickBot="1">
      <c r="A98" t="s">
        <v>250</v>
      </c>
      <c r="B98" s="7"/>
      <c r="C98" s="7"/>
      <c r="D98" s="7">
        <v>10</v>
      </c>
    </row>
    <row r="99" spans="1:4" ht="14.65" thickBot="1">
      <c r="A99" t="s">
        <v>251</v>
      </c>
      <c r="B99" s="7">
        <v>490</v>
      </c>
      <c r="C99" s="7">
        <v>195</v>
      </c>
      <c r="D99" s="7"/>
    </row>
    <row r="101" spans="1:4">
      <c r="A101" s="3" t="s">
        <v>252</v>
      </c>
    </row>
    <row r="102" spans="1:4">
      <c r="A102" t="s">
        <v>246</v>
      </c>
      <c r="B102" s="4">
        <v>17840</v>
      </c>
      <c r="C102" s="4">
        <v>9822</v>
      </c>
      <c r="D102" s="4">
        <v>5284</v>
      </c>
    </row>
    <row r="103" spans="1:4">
      <c r="A103" t="s">
        <v>185</v>
      </c>
      <c r="B103">
        <v>-755</v>
      </c>
      <c r="C103" s="4">
        <v>12936</v>
      </c>
      <c r="D103" s="4">
        <v>9043</v>
      </c>
    </row>
    <row r="104" spans="1:4">
      <c r="A104" t="s">
        <v>235</v>
      </c>
      <c r="B104">
        <v>-755</v>
      </c>
      <c r="C104" s="4">
        <v>-1615</v>
      </c>
      <c r="D104" s="4">
        <v>-1408</v>
      </c>
    </row>
    <row r="105" spans="1:4" ht="14.65" thickBot="1">
      <c r="A105" t="s">
        <v>253</v>
      </c>
      <c r="B105" s="6">
        <v>-3584</v>
      </c>
      <c r="C105" s="6">
        <v>-3303</v>
      </c>
      <c r="D105" s="6">
        <v>-3097</v>
      </c>
    </row>
    <row r="106" spans="1:4" ht="14.65" thickBot="1">
      <c r="A106" t="s">
        <v>251</v>
      </c>
      <c r="B106" s="6">
        <v>20733</v>
      </c>
      <c r="C106" s="6">
        <v>17840</v>
      </c>
      <c r="D106" s="6">
        <v>9822</v>
      </c>
    </row>
    <row r="108" spans="1:4">
      <c r="A108" s="3" t="s">
        <v>254</v>
      </c>
    </row>
    <row r="109" spans="1:4">
      <c r="A109" t="s">
        <v>246</v>
      </c>
      <c r="B109">
        <v>-22</v>
      </c>
      <c r="C109">
        <v>128</v>
      </c>
      <c r="D109">
        <v>207</v>
      </c>
    </row>
    <row r="110" spans="1:4" ht="14.65" thickBot="1">
      <c r="A110" t="s">
        <v>255</v>
      </c>
      <c r="B110" s="7">
        <v>380</v>
      </c>
      <c r="C110" s="7">
        <v>-150</v>
      </c>
      <c r="D110" s="7">
        <v>-79</v>
      </c>
    </row>
    <row r="111" spans="1:4" ht="14.65" thickBot="1">
      <c r="A111" t="s">
        <v>251</v>
      </c>
      <c r="B111" s="7">
        <v>358</v>
      </c>
      <c r="C111" s="7">
        <v>-22</v>
      </c>
      <c r="D111" s="7">
        <v>128</v>
      </c>
    </row>
    <row r="113" spans="1:4" ht="14.65" thickBot="1">
      <c r="A113" s="3" t="s">
        <v>256</v>
      </c>
      <c r="B113" s="12">
        <v>21581</v>
      </c>
      <c r="C113" s="12">
        <v>18013</v>
      </c>
      <c r="D113" s="12">
        <v>9950</v>
      </c>
    </row>
    <row r="114" spans="1:4" ht="14.65" thickTop="1"/>
    <row r="115" spans="1:4" ht="14.65" thickBot="1">
      <c r="A115" s="3" t="s">
        <v>257</v>
      </c>
      <c r="B115" s="13">
        <v>3.1</v>
      </c>
      <c r="C115" s="13">
        <v>2.86</v>
      </c>
      <c r="D115" s="13">
        <v>2.66</v>
      </c>
    </row>
    <row r="116" spans="1:4" ht="14.65" thickTop="1"/>
  </sheetData>
  <mergeCells count="3">
    <mergeCell ref="A1:D1"/>
    <mergeCell ref="A2:D2"/>
    <mergeCell ref="A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1375A-AA38-46EB-AD4F-E7FD4AB763EE}">
  <dimension ref="A1:F48"/>
  <sheetViews>
    <sheetView topLeftCell="A3" workbookViewId="0">
      <selection activeCell="C6" sqref="C6"/>
    </sheetView>
  </sheetViews>
  <sheetFormatPr defaultColWidth="11.42578125" defaultRowHeight="14.25"/>
  <cols>
    <col min="1" max="1" width="43" customWidth="1"/>
    <col min="2" max="2" width="22.140625" hidden="1" customWidth="1"/>
    <col min="3" max="3" width="22.140625" customWidth="1"/>
    <col min="4" max="4" width="21.42578125" hidden="1" customWidth="1"/>
    <col min="5" max="5" width="23.7109375" customWidth="1"/>
    <col min="6" max="6" width="46.7109375" customWidth="1"/>
  </cols>
  <sheetData>
    <row r="1" spans="1:6">
      <c r="A1" s="53" t="s">
        <v>0</v>
      </c>
      <c r="B1" s="53"/>
      <c r="C1" s="53"/>
      <c r="D1" s="53"/>
    </row>
    <row r="2" spans="1:6">
      <c r="A2" s="53" t="s">
        <v>1</v>
      </c>
      <c r="B2" s="53"/>
      <c r="C2" s="53"/>
      <c r="D2" s="53"/>
    </row>
    <row r="3" spans="1:6">
      <c r="A3" s="53" t="s">
        <v>41</v>
      </c>
      <c r="B3" s="53"/>
      <c r="C3" s="53"/>
      <c r="D3" s="53"/>
    </row>
    <row r="4" spans="1:6">
      <c r="A4" s="3" t="s">
        <v>42</v>
      </c>
      <c r="B4" s="3" t="s">
        <v>43</v>
      </c>
      <c r="C4" s="3"/>
      <c r="D4" s="3" t="s">
        <v>44</v>
      </c>
    </row>
    <row r="5" spans="1:6">
      <c r="A5" s="5" t="s">
        <v>45</v>
      </c>
      <c r="C5" s="18"/>
      <c r="E5" s="18"/>
    </row>
    <row r="6" spans="1:6">
      <c r="A6" t="s">
        <v>46</v>
      </c>
      <c r="B6" s="2">
        <v>8450</v>
      </c>
      <c r="C6" s="19">
        <f>B6/B$19</f>
        <v>0.1655564263322884</v>
      </c>
      <c r="D6" s="2">
        <v>2773</v>
      </c>
      <c r="E6" s="19">
        <f>D6/D$19</f>
        <v>5.6575672256906191E-2</v>
      </c>
      <c r="F6" s="17"/>
    </row>
    <row r="7" spans="1:6">
      <c r="A7" t="s">
        <v>47</v>
      </c>
      <c r="B7" s="4">
        <v>2874</v>
      </c>
      <c r="C7" s="19">
        <f t="shared" ref="C7:C18" si="0">B7/$B$19</f>
        <v>5.6308777429467084E-2</v>
      </c>
      <c r="D7" s="4">
        <v>3609</v>
      </c>
      <c r="E7" s="19">
        <f t="shared" ref="E7:E44" si="1">D7/D$19</f>
        <v>7.3632023503488797E-2</v>
      </c>
    </row>
    <row r="8" spans="1:6">
      <c r="A8" t="s">
        <v>48</v>
      </c>
      <c r="B8" s="4">
        <v>3183</v>
      </c>
      <c r="C8" s="19">
        <f t="shared" si="0"/>
        <v>6.23628526645768E-2</v>
      </c>
      <c r="D8" s="4">
        <v>5643</v>
      </c>
      <c r="E8" s="19">
        <f t="shared" si="1"/>
        <v>0.11513037091443261</v>
      </c>
    </row>
    <row r="9" spans="1:6">
      <c r="A9" t="s">
        <v>49</v>
      </c>
      <c r="B9" s="4">
        <v>6422</v>
      </c>
      <c r="C9" s="19">
        <f t="shared" si="0"/>
        <v>0.12582288401253919</v>
      </c>
      <c r="D9" s="4">
        <v>6341</v>
      </c>
      <c r="E9" s="19">
        <f t="shared" si="1"/>
        <v>0.12937120006528746</v>
      </c>
    </row>
    <row r="10" spans="1:6">
      <c r="A10" t="s">
        <v>50</v>
      </c>
      <c r="B10">
        <v>341</v>
      </c>
      <c r="C10" s="19">
        <f t="shared" si="0"/>
        <v>6.681034482758621E-3</v>
      </c>
      <c r="D10">
        <v>733</v>
      </c>
      <c r="E10" s="19">
        <f t="shared" si="1"/>
        <v>1.4954910841800301E-2</v>
      </c>
    </row>
    <row r="11" spans="1:6" ht="14.65" thickBot="1">
      <c r="A11" s="5" t="s">
        <v>51</v>
      </c>
      <c r="B11" s="6">
        <v>1194</v>
      </c>
      <c r="C11" s="20">
        <f t="shared" si="0"/>
        <v>2.3393416927899688E-2</v>
      </c>
      <c r="D11" s="6">
        <v>1625</v>
      </c>
      <c r="E11" s="20">
        <f t="shared" si="1"/>
        <v>3.3153792793895624E-2</v>
      </c>
    </row>
    <row r="12" spans="1:6">
      <c r="A12" t="s">
        <v>52</v>
      </c>
      <c r="B12" s="4">
        <v>22464</v>
      </c>
      <c r="C12" s="19">
        <f t="shared" si="0"/>
        <v>0.44012539184952976</v>
      </c>
      <c r="D12" s="4">
        <v>20724</v>
      </c>
      <c r="E12" s="19">
        <f t="shared" si="1"/>
        <v>0.42281797037581098</v>
      </c>
    </row>
    <row r="13" spans="1:6">
      <c r="A13" t="s">
        <v>53</v>
      </c>
      <c r="B13" s="4">
        <v>3310</v>
      </c>
      <c r="C13" s="19">
        <f t="shared" si="0"/>
        <v>6.4851097178683384E-2</v>
      </c>
      <c r="D13" s="4">
        <v>1803</v>
      </c>
      <c r="E13" s="19">
        <f t="shared" si="1"/>
        <v>3.678540825070388E-2</v>
      </c>
    </row>
    <row r="14" spans="1:6">
      <c r="A14" t="s">
        <v>54</v>
      </c>
      <c r="B14" s="4">
        <v>5042</v>
      </c>
      <c r="C14" s="19">
        <f t="shared" si="0"/>
        <v>9.8785266457680251E-2</v>
      </c>
      <c r="D14" s="4">
        <v>5168</v>
      </c>
      <c r="E14" s="19">
        <f t="shared" si="1"/>
        <v>0.10543926225160158</v>
      </c>
    </row>
    <row r="15" spans="1:6">
      <c r="A15" t="s">
        <v>55</v>
      </c>
      <c r="B15" s="4">
        <v>10642</v>
      </c>
      <c r="C15" s="19">
        <f t="shared" si="0"/>
        <v>0.20850313479623825</v>
      </c>
      <c r="D15" s="4">
        <v>10508</v>
      </c>
      <c r="E15" s="19">
        <f t="shared" si="1"/>
        <v>0.21438772595584935</v>
      </c>
    </row>
    <row r="16" spans="1:6">
      <c r="A16" t="s">
        <v>56</v>
      </c>
      <c r="B16" s="4">
        <v>1408</v>
      </c>
      <c r="C16" s="19">
        <f t="shared" si="0"/>
        <v>2.7586206896551724E-2</v>
      </c>
      <c r="D16" s="4">
        <v>1882</v>
      </c>
      <c r="E16" s="19">
        <f t="shared" si="1"/>
        <v>3.8397192638837882E-2</v>
      </c>
    </row>
    <row r="17" spans="1:5">
      <c r="A17" t="s">
        <v>50</v>
      </c>
      <c r="B17">
        <v>88</v>
      </c>
      <c r="C17" s="19">
        <f t="shared" si="0"/>
        <v>1.7241379310344827E-3</v>
      </c>
      <c r="D17" s="4">
        <v>1200</v>
      </c>
      <c r="E17" s="19">
        <f t="shared" si="1"/>
        <v>2.448280083241523E-2</v>
      </c>
    </row>
    <row r="18" spans="1:5" ht="14.65" thickBot="1">
      <c r="A18" t="s">
        <v>57</v>
      </c>
      <c r="B18" s="6">
        <v>8086</v>
      </c>
      <c r="C18" s="20">
        <f t="shared" si="0"/>
        <v>0.15842476489028212</v>
      </c>
      <c r="D18" s="6">
        <v>7729</v>
      </c>
      <c r="E18" s="20">
        <f t="shared" si="1"/>
        <v>0.15768963969478109</v>
      </c>
    </row>
    <row r="19" spans="1:5" ht="14.65" thickBot="1">
      <c r="A19" t="s">
        <v>58</v>
      </c>
      <c r="B19" s="8">
        <v>51040</v>
      </c>
      <c r="C19" s="21">
        <f>B19/$B$19</f>
        <v>1</v>
      </c>
      <c r="D19" s="8">
        <v>49014</v>
      </c>
      <c r="E19" s="23">
        <f t="shared" si="1"/>
        <v>1</v>
      </c>
    </row>
    <row r="20" spans="1:5" ht="14.65" thickTop="1">
      <c r="A20" s="3" t="s">
        <v>59</v>
      </c>
      <c r="C20" s="19"/>
      <c r="E20" s="19"/>
    </row>
    <row r="21" spans="1:5">
      <c r="A21" t="s">
        <v>60</v>
      </c>
      <c r="C21" s="19"/>
      <c r="E21" s="19"/>
    </row>
    <row r="22" spans="1:5">
      <c r="A22" t="s">
        <v>61</v>
      </c>
      <c r="B22" s="2">
        <v>1912</v>
      </c>
      <c r="C22" s="19">
        <f t="shared" ref="C22:C44" si="2">B22/$B$19</f>
        <v>3.7460815047021943E-2</v>
      </c>
      <c r="D22" s="2">
        <v>3796</v>
      </c>
      <c r="E22" s="19">
        <f t="shared" si="1"/>
        <v>7.7447259966540172E-2</v>
      </c>
    </row>
    <row r="23" spans="1:5">
      <c r="A23" t="s">
        <v>62</v>
      </c>
      <c r="B23" s="4">
        <v>1685</v>
      </c>
      <c r="C23" s="19">
        <f t="shared" si="2"/>
        <v>3.3013322884012541E-2</v>
      </c>
      <c r="D23" s="4">
        <v>1486</v>
      </c>
      <c r="E23" s="19">
        <f t="shared" si="1"/>
        <v>3.0317868364140858E-2</v>
      </c>
    </row>
    <row r="24" spans="1:5">
      <c r="A24" t="s">
        <v>63</v>
      </c>
      <c r="B24">
        <v>293</v>
      </c>
      <c r="C24" s="19">
        <f t="shared" si="2"/>
        <v>5.7405956112852666E-3</v>
      </c>
      <c r="D24">
        <v>369</v>
      </c>
      <c r="E24" s="19">
        <f t="shared" si="1"/>
        <v>7.528461255967683E-3</v>
      </c>
    </row>
    <row r="25" spans="1:5">
      <c r="A25" t="s">
        <v>64</v>
      </c>
      <c r="B25">
        <v>914</v>
      </c>
      <c r="C25" s="19">
        <f t="shared" si="2"/>
        <v>1.7907523510971787E-2</v>
      </c>
      <c r="D25" s="4">
        <v>1945</v>
      </c>
      <c r="E25" s="19">
        <f t="shared" si="1"/>
        <v>3.968253968253968E-2</v>
      </c>
    </row>
    <row r="26" spans="1:5">
      <c r="A26" t="s">
        <v>65</v>
      </c>
      <c r="B26">
        <v>333</v>
      </c>
      <c r="C26" s="19">
        <f t="shared" si="2"/>
        <v>6.5242946708463949E-3</v>
      </c>
      <c r="D26">
        <v>581</v>
      </c>
      <c r="E26" s="19">
        <f t="shared" si="1"/>
        <v>1.1853756069694374E-2</v>
      </c>
    </row>
    <row r="27" spans="1:5" ht="14.65" thickBot="1">
      <c r="A27" t="s">
        <v>66</v>
      </c>
      <c r="B27" s="6">
        <v>4491</v>
      </c>
      <c r="C27" s="20">
        <f t="shared" si="2"/>
        <v>8.7989811912225699E-2</v>
      </c>
      <c r="D27" s="6">
        <v>3689</v>
      </c>
      <c r="E27" s="20">
        <f t="shared" si="1"/>
        <v>7.5264210225649816E-2</v>
      </c>
    </row>
    <row r="28" spans="1:5">
      <c r="A28" t="s">
        <v>67</v>
      </c>
      <c r="B28" s="4">
        <v>9628</v>
      </c>
      <c r="C28" s="19">
        <f t="shared" si="2"/>
        <v>0.18863636363636363</v>
      </c>
      <c r="D28" s="4">
        <v>11866</v>
      </c>
      <c r="E28" s="19">
        <f t="shared" si="1"/>
        <v>0.24209409556453257</v>
      </c>
    </row>
    <row r="29" spans="1:5">
      <c r="A29" t="s">
        <v>63</v>
      </c>
      <c r="B29">
        <v>99</v>
      </c>
      <c r="C29" s="24">
        <f t="shared" si="2"/>
        <v>1.9396551724137931E-3</v>
      </c>
      <c r="D29">
        <v>144</v>
      </c>
      <c r="E29" s="24">
        <f t="shared" si="1"/>
        <v>2.9379360998898272E-3</v>
      </c>
    </row>
    <row r="30" spans="1:5">
      <c r="A30" t="s">
        <v>68</v>
      </c>
      <c r="B30" s="4">
        <v>1080</v>
      </c>
      <c r="C30" s="19">
        <f t="shared" si="2"/>
        <v>2.115987460815047E-2</v>
      </c>
      <c r="D30" s="4">
        <v>1472</v>
      </c>
      <c r="E30" s="19">
        <f t="shared" si="1"/>
        <v>3.0032235687762681E-2</v>
      </c>
    </row>
    <row r="31" spans="1:5">
      <c r="A31" t="s">
        <v>69</v>
      </c>
      <c r="B31" s="4">
        <v>14484</v>
      </c>
      <c r="C31" s="19">
        <f t="shared" si="2"/>
        <v>0.28377742946708462</v>
      </c>
      <c r="D31" s="4">
        <v>13537</v>
      </c>
      <c r="E31" s="19">
        <f t="shared" si="1"/>
        <v>0.27618639572367076</v>
      </c>
    </row>
    <row r="32" spans="1:5">
      <c r="A32" t="s">
        <v>65</v>
      </c>
      <c r="B32">
        <v>38</v>
      </c>
      <c r="C32" s="24">
        <f t="shared" si="2"/>
        <v>7.4451410658307206E-4</v>
      </c>
      <c r="D32">
        <v>119</v>
      </c>
      <c r="E32" s="24">
        <f t="shared" si="1"/>
        <v>2.42787774921451E-3</v>
      </c>
    </row>
    <row r="33" spans="1:6" ht="14.65" thickBot="1">
      <c r="A33" t="s">
        <v>70</v>
      </c>
      <c r="B33" s="6">
        <v>4130</v>
      </c>
      <c r="C33" s="20">
        <f t="shared" si="2"/>
        <v>8.0916927899686519E-2</v>
      </c>
      <c r="D33" s="6">
        <v>3863</v>
      </c>
      <c r="E33" s="20">
        <f t="shared" si="1"/>
        <v>7.8814216346350024E-2</v>
      </c>
    </row>
    <row r="34" spans="1:6" ht="14.65" thickBot="1">
      <c r="A34" t="s">
        <v>71</v>
      </c>
      <c r="B34" s="6">
        <v>29459</v>
      </c>
      <c r="C34" s="20">
        <f t="shared" si="2"/>
        <v>0.57717476489028208</v>
      </c>
      <c r="D34" s="6">
        <v>31001</v>
      </c>
      <c r="E34" s="22">
        <f t="shared" si="1"/>
        <v>0.63249275717142039</v>
      </c>
    </row>
    <row r="35" spans="1:6">
      <c r="C35" s="19"/>
      <c r="E35" s="19"/>
    </row>
    <row r="36" spans="1:6">
      <c r="A36" t="s">
        <v>72</v>
      </c>
      <c r="C36" s="19"/>
      <c r="E36" s="19"/>
    </row>
    <row r="37" spans="1:6">
      <c r="C37" s="19"/>
      <c r="E37" s="19"/>
    </row>
    <row r="38" spans="1:6">
      <c r="A38" t="s">
        <v>73</v>
      </c>
      <c r="C38" s="19"/>
      <c r="E38" s="19"/>
    </row>
    <row r="39" spans="1:6" ht="28.5">
      <c r="A39" s="1" t="s">
        <v>74</v>
      </c>
      <c r="C39" s="19"/>
      <c r="E39" s="19"/>
    </row>
    <row r="40" spans="1:6" ht="57">
      <c r="A40" s="1" t="s">
        <v>75</v>
      </c>
      <c r="B40">
        <v>490</v>
      </c>
      <c r="C40" s="19">
        <f t="shared" si="2"/>
        <v>9.6003134796238242E-3</v>
      </c>
      <c r="D40">
        <v>195</v>
      </c>
      <c r="E40" s="24">
        <f t="shared" si="1"/>
        <v>3.9784551352674748E-3</v>
      </c>
      <c r="F40" s="1" t="s">
        <v>258</v>
      </c>
    </row>
    <row r="41" spans="1:6">
      <c r="A41" t="s">
        <v>76</v>
      </c>
      <c r="B41" s="4">
        <v>20733</v>
      </c>
      <c r="C41" s="19">
        <f t="shared" si="2"/>
        <v>0.40621081504702194</v>
      </c>
      <c r="D41" s="4">
        <v>17840</v>
      </c>
      <c r="E41" s="19">
        <f t="shared" si="1"/>
        <v>0.36397763904190639</v>
      </c>
    </row>
    <row r="42" spans="1:6" ht="14.65" thickBot="1">
      <c r="A42" t="s">
        <v>77</v>
      </c>
      <c r="B42" s="7">
        <v>358</v>
      </c>
      <c r="C42" s="20">
        <f t="shared" si="2"/>
        <v>7.0141065830721001E-3</v>
      </c>
      <c r="D42" s="7">
        <v>-22</v>
      </c>
      <c r="E42" s="25">
        <f t="shared" si="1"/>
        <v>-4.488513485942792E-4</v>
      </c>
    </row>
    <row r="43" spans="1:6" ht="14.65" thickBot="1">
      <c r="A43" t="s">
        <v>78</v>
      </c>
      <c r="B43" s="6">
        <v>21581</v>
      </c>
      <c r="C43" s="22">
        <f t="shared" si="2"/>
        <v>0.42282523510971787</v>
      </c>
      <c r="D43" s="6">
        <v>18013</v>
      </c>
      <c r="E43" s="22">
        <f t="shared" si="1"/>
        <v>0.36750724282857961</v>
      </c>
    </row>
    <row r="44" spans="1:6" ht="14.65" thickBot="1">
      <c r="A44" t="s">
        <v>79</v>
      </c>
      <c r="B44" s="9">
        <v>51040</v>
      </c>
      <c r="C44" s="21">
        <f t="shared" si="2"/>
        <v>1</v>
      </c>
      <c r="D44" s="9">
        <v>49014</v>
      </c>
      <c r="E44" s="23">
        <f t="shared" si="1"/>
        <v>1</v>
      </c>
    </row>
    <row r="45" spans="1:6" ht="14.65" thickTop="1"/>
    <row r="46" spans="1:6" ht="54" customHeight="1">
      <c r="C46" s="1" t="s">
        <v>259</v>
      </c>
      <c r="E46" s="1" t="s">
        <v>259</v>
      </c>
      <c r="F46" s="1" t="s">
        <v>260</v>
      </c>
    </row>
    <row r="47" spans="1:6" ht="57">
      <c r="C47" s="1" t="s">
        <v>261</v>
      </c>
      <c r="E47" s="1" t="s">
        <v>261</v>
      </c>
    </row>
    <row r="48" spans="1:6" ht="57">
      <c r="C48" s="1" t="s">
        <v>262</v>
      </c>
      <c r="E48" s="1" t="s">
        <v>263</v>
      </c>
    </row>
  </sheetData>
  <mergeCells count="3">
    <mergeCell ref="A1:D1"/>
    <mergeCell ref="A2:D2"/>
    <mergeCell ref="A3:D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D305-668A-47CF-A7DF-5B57D509A4DC}">
  <dimension ref="A1:G116"/>
  <sheetViews>
    <sheetView workbookViewId="0">
      <selection activeCell="C22" sqref="C22"/>
    </sheetView>
  </sheetViews>
  <sheetFormatPr defaultColWidth="11.42578125" defaultRowHeight="14.25"/>
  <cols>
    <col min="1" max="1" width="42.42578125" customWidth="1"/>
    <col min="2" max="3" width="22.28515625" customWidth="1"/>
    <col min="4" max="5" width="21.42578125" customWidth="1"/>
    <col min="6" max="6" width="21" customWidth="1"/>
  </cols>
  <sheetData>
    <row r="1" spans="1:7">
      <c r="A1" s="53" t="s">
        <v>0</v>
      </c>
      <c r="B1" s="53"/>
      <c r="C1" s="53"/>
      <c r="D1" s="53"/>
      <c r="E1" s="53"/>
      <c r="F1" s="53"/>
    </row>
    <row r="2" spans="1:7">
      <c r="A2" s="53" t="s">
        <v>1</v>
      </c>
      <c r="B2" s="53"/>
      <c r="C2" s="53"/>
      <c r="D2" s="53"/>
      <c r="E2" s="53"/>
      <c r="F2" s="53"/>
    </row>
    <row r="3" spans="1:7">
      <c r="A3" s="53" t="s">
        <v>41</v>
      </c>
      <c r="B3" s="53"/>
      <c r="C3" s="53"/>
      <c r="D3" s="53"/>
      <c r="E3" s="53"/>
      <c r="F3" s="53"/>
    </row>
    <row r="4" spans="1:7">
      <c r="B4" s="3" t="s">
        <v>43</v>
      </c>
      <c r="C4" s="3"/>
      <c r="D4" s="3" t="s">
        <v>80</v>
      </c>
      <c r="E4" s="3"/>
      <c r="F4" s="3" t="s">
        <v>81</v>
      </c>
    </row>
    <row r="5" spans="1:7">
      <c r="A5" t="s">
        <v>168</v>
      </c>
    </row>
    <row r="6" spans="1:7">
      <c r="A6" t="s">
        <v>169</v>
      </c>
      <c r="B6" s="2">
        <v>30028</v>
      </c>
      <c r="C6" s="26">
        <f t="shared" ref="C6:E21" si="0">B6/B$22</f>
        <v>4.1521017699115044</v>
      </c>
      <c r="D6" s="2">
        <v>37171</v>
      </c>
      <c r="E6" s="26">
        <f t="shared" si="0"/>
        <v>2.8734539270253556</v>
      </c>
      <c r="F6" s="2">
        <v>26741</v>
      </c>
      <c r="G6" s="26">
        <f t="shared" ref="G6" si="1">F6/F$22</f>
        <v>2.9570938847727524</v>
      </c>
    </row>
    <row r="7" spans="1:7" ht="14.65" thickBot="1">
      <c r="A7" t="s">
        <v>170</v>
      </c>
      <c r="B7" s="6">
        <v>5792</v>
      </c>
      <c r="C7" s="26">
        <f t="shared" si="0"/>
        <v>0.80088495575221241</v>
      </c>
      <c r="D7" s="6">
        <v>7029</v>
      </c>
      <c r="E7" s="26">
        <f t="shared" si="0"/>
        <v>0.54336734693877553</v>
      </c>
      <c r="F7" s="6">
        <v>6825</v>
      </c>
      <c r="G7" s="26">
        <f t="shared" ref="G7" si="2">F7/F$22</f>
        <v>0.75472741346898153</v>
      </c>
    </row>
    <row r="8" spans="1:7" ht="14.65" thickBot="1">
      <c r="A8" t="s">
        <v>171</v>
      </c>
      <c r="B8" s="6">
        <v>35820</v>
      </c>
      <c r="C8" s="26">
        <f t="shared" si="0"/>
        <v>4.9529867256637168</v>
      </c>
      <c r="D8" s="6">
        <v>44200</v>
      </c>
      <c r="E8" s="26">
        <f t="shared" si="0"/>
        <v>3.416821273964131</v>
      </c>
      <c r="F8" s="6">
        <v>33566</v>
      </c>
      <c r="G8" s="26">
        <f t="shared" ref="G8" si="3">F8/F$22</f>
        <v>3.711821298241734</v>
      </c>
    </row>
    <row r="9" spans="1:7">
      <c r="A9" t="s">
        <v>172</v>
      </c>
      <c r="C9" s="26">
        <f t="shared" si="0"/>
        <v>0</v>
      </c>
      <c r="E9" s="26">
        <f t="shared" si="0"/>
        <v>0</v>
      </c>
      <c r="G9" s="26">
        <f t="shared" ref="G9" si="4">F9/F$22</f>
        <v>0</v>
      </c>
    </row>
    <row r="10" spans="1:7">
      <c r="A10" t="s">
        <v>173</v>
      </c>
      <c r="B10" s="4">
        <v>15869</v>
      </c>
      <c r="C10" s="26">
        <f t="shared" si="0"/>
        <v>2.1942754424778763</v>
      </c>
      <c r="D10" s="4">
        <v>18635</v>
      </c>
      <c r="E10" s="26">
        <f t="shared" si="0"/>
        <v>1.4405534941249227</v>
      </c>
      <c r="F10" s="4">
        <v>14262</v>
      </c>
      <c r="G10" s="26">
        <f t="shared" ref="G10" si="5">F10/F$22</f>
        <v>1.5771314829149619</v>
      </c>
    </row>
    <row r="11" spans="1:7">
      <c r="A11" t="s">
        <v>174</v>
      </c>
      <c r="B11" s="4">
        <v>8818</v>
      </c>
      <c r="C11" s="26">
        <f t="shared" si="0"/>
        <v>1.2193030973451326</v>
      </c>
      <c r="D11" s="4">
        <v>8194</v>
      </c>
      <c r="E11" s="26">
        <f t="shared" si="0"/>
        <v>0.63342609771181202</v>
      </c>
      <c r="F11" s="4">
        <v>7176</v>
      </c>
      <c r="G11" s="26">
        <f t="shared" ref="G11" si="6">F11/F$22</f>
        <v>0.79354196616167205</v>
      </c>
    </row>
    <row r="12" spans="1:7">
      <c r="A12" t="s">
        <v>175</v>
      </c>
      <c r="B12" s="4">
        <v>2483</v>
      </c>
      <c r="C12" s="26">
        <f t="shared" si="0"/>
        <v>0.34333517699115046</v>
      </c>
      <c r="D12" s="4">
        <v>2570</v>
      </c>
      <c r="E12" s="26">
        <f t="shared" si="0"/>
        <v>0.19867037724180581</v>
      </c>
      <c r="F12" s="4">
        <v>2339</v>
      </c>
      <c r="G12" s="26">
        <f t="shared" ref="G12" si="7">F12/F$22</f>
        <v>0.25865310184673229</v>
      </c>
    </row>
    <row r="13" spans="1:7" ht="14.65" thickBot="1">
      <c r="A13" t="s">
        <v>176</v>
      </c>
      <c r="B13" s="7">
        <v>862</v>
      </c>
      <c r="C13" s="26">
        <f t="shared" si="0"/>
        <v>0.11919247787610619</v>
      </c>
      <c r="D13" s="6">
        <v>-1059</v>
      </c>
      <c r="E13" s="26">
        <f t="shared" si="0"/>
        <v>-8.1864564007421148E-2</v>
      </c>
      <c r="F13" s="7"/>
      <c r="G13" s="26">
        <f t="shared" ref="G13" si="8">F13/F$22</f>
        <v>0</v>
      </c>
    </row>
    <row r="14" spans="1:7" ht="14.65" thickBot="1">
      <c r="A14" t="s">
        <v>177</v>
      </c>
      <c r="B14" s="6">
        <v>28032</v>
      </c>
      <c r="C14" s="26">
        <f t="shared" si="0"/>
        <v>3.8761061946902653</v>
      </c>
      <c r="D14" s="6">
        <v>28340</v>
      </c>
      <c r="E14" s="26">
        <f t="shared" si="0"/>
        <v>2.1907854050711193</v>
      </c>
      <c r="F14" s="6">
        <v>23777</v>
      </c>
      <c r="G14" s="26">
        <f t="shared" ref="G14" si="9">F14/F$22</f>
        <v>2.6293265509233663</v>
      </c>
    </row>
    <row r="15" spans="1:7">
      <c r="A15" t="s">
        <v>178</v>
      </c>
      <c r="B15" s="4">
        <v>7788</v>
      </c>
      <c r="C15" s="26">
        <f t="shared" si="0"/>
        <v>1.0768805309734513</v>
      </c>
      <c r="D15" s="4">
        <v>15860</v>
      </c>
      <c r="E15" s="26">
        <f t="shared" si="0"/>
        <v>1.2260358688930117</v>
      </c>
      <c r="F15" s="4">
        <v>9789</v>
      </c>
      <c r="G15" s="26">
        <f t="shared" ref="G15" si="10">F15/F$22</f>
        <v>1.0824947473183677</v>
      </c>
    </row>
    <row r="16" spans="1:7">
      <c r="A16" t="s">
        <v>179</v>
      </c>
      <c r="B16">
        <v>-694</v>
      </c>
      <c r="C16" s="26">
        <f t="shared" si="0"/>
        <v>-9.5962389380530977E-2</v>
      </c>
      <c r="D16">
        <v>-490</v>
      </c>
      <c r="E16" s="26">
        <f t="shared" si="0"/>
        <v>-3.787878787878788E-2</v>
      </c>
      <c r="F16">
        <v>-559</v>
      </c>
      <c r="G16" s="26">
        <f t="shared" ref="G16" si="11">F16/F$22</f>
        <v>-6.1815769103173726E-2</v>
      </c>
    </row>
    <row r="17" spans="1:7" ht="14.65" thickBot="1">
      <c r="A17" t="s">
        <v>180</v>
      </c>
      <c r="B17" s="7">
        <v>349</v>
      </c>
      <c r="C17" s="26">
        <f t="shared" si="0"/>
        <v>4.8257743362831861E-2</v>
      </c>
      <c r="D17">
        <v>-372</v>
      </c>
      <c r="E17" s="26">
        <f t="shared" si="0"/>
        <v>-2.8756957328385901E-2</v>
      </c>
      <c r="F17" s="4">
        <v>1044</v>
      </c>
      <c r="G17" s="26">
        <f t="shared" ref="G17" si="12">F17/F$22</f>
        <v>0.11544841313723322</v>
      </c>
    </row>
    <row r="18" spans="1:7" ht="24.4" customHeight="1">
      <c r="A18" s="1" t="s">
        <v>181</v>
      </c>
      <c r="B18" s="4">
        <v>7443</v>
      </c>
      <c r="C18" s="26">
        <f t="shared" si="0"/>
        <v>1.0291758849557522</v>
      </c>
      <c r="D18" s="4">
        <v>14998</v>
      </c>
      <c r="E18" s="26">
        <f t="shared" si="0"/>
        <v>1.159400123685838</v>
      </c>
      <c r="F18" s="4">
        <v>10274</v>
      </c>
      <c r="G18" s="26">
        <f t="shared" ref="G18" si="13">F18/F$22</f>
        <v>1.1361273913524272</v>
      </c>
    </row>
    <row r="19" spans="1:7" ht="14.65" thickBot="1">
      <c r="A19" t="s">
        <v>182</v>
      </c>
      <c r="B19" s="7">
        <v>-104</v>
      </c>
      <c r="C19" s="26">
        <f t="shared" si="0"/>
        <v>-1.4380530973451327E-2</v>
      </c>
      <c r="D19" s="6">
        <v>-2012</v>
      </c>
      <c r="E19" s="26">
        <f t="shared" si="0"/>
        <v>-0.15553494124922695</v>
      </c>
      <c r="F19" s="6">
        <v>-1231</v>
      </c>
      <c r="G19" s="26">
        <f t="shared" ref="G19" si="14">F19/F$22</f>
        <v>-0.1361273913524273</v>
      </c>
    </row>
    <row r="20" spans="1:7">
      <c r="A20" t="s">
        <v>183</v>
      </c>
      <c r="B20" s="4">
        <v>7339</v>
      </c>
      <c r="C20" s="26">
        <f t="shared" si="0"/>
        <v>1.0147953539823009</v>
      </c>
      <c r="D20" s="4">
        <v>12986</v>
      </c>
      <c r="E20" s="26">
        <f t="shared" si="0"/>
        <v>1.0038651824366109</v>
      </c>
      <c r="F20" s="4">
        <v>9043</v>
      </c>
      <c r="G20" s="26">
        <f t="shared" ref="G20" si="15">F20/F$22</f>
        <v>1</v>
      </c>
    </row>
    <row r="21" spans="1:7" ht="14.65" thickBot="1">
      <c r="A21" t="s">
        <v>184</v>
      </c>
      <c r="B21" s="7">
        <v>-107</v>
      </c>
      <c r="C21" s="26">
        <f t="shared" si="0"/>
        <v>-1.4795353982300885E-2</v>
      </c>
      <c r="D21" s="7">
        <v>-50</v>
      </c>
      <c r="E21" s="26">
        <f t="shared" si="0"/>
        <v>-3.8651824366110082E-3</v>
      </c>
      <c r="F21" s="7"/>
      <c r="G21" s="26">
        <f t="shared" ref="G21" si="16">F21/F$22</f>
        <v>0</v>
      </c>
    </row>
    <row r="22" spans="1:7" ht="14.65" thickBot="1">
      <c r="A22" t="s">
        <v>185</v>
      </c>
      <c r="B22" s="9">
        <v>7232</v>
      </c>
      <c r="C22" s="26">
        <f>B22/B$22</f>
        <v>1</v>
      </c>
      <c r="D22" s="9">
        <v>12936</v>
      </c>
      <c r="E22" s="26">
        <f>D22/D$22</f>
        <v>1</v>
      </c>
      <c r="F22" s="9">
        <v>9043</v>
      </c>
      <c r="G22" s="26">
        <f>F22/F$22</f>
        <v>1</v>
      </c>
    </row>
    <row r="23" spans="1:7" ht="14.65" thickTop="1">
      <c r="C23" s="26"/>
      <c r="E23" s="26"/>
      <c r="G23" s="26"/>
    </row>
    <row r="24" spans="1:7" ht="14.65" thickTop="1">
      <c r="A24" t="s">
        <v>186</v>
      </c>
      <c r="C24" s="26">
        <f t="shared" ref="C24:E86" si="17">B24/B$22</f>
        <v>0</v>
      </c>
      <c r="E24" s="26">
        <f t="shared" si="17"/>
        <v>0</v>
      </c>
      <c r="G24" s="26">
        <f t="shared" ref="G24" si="18">F24/F$22</f>
        <v>0</v>
      </c>
    </row>
    <row r="25" spans="1:7">
      <c r="A25" t="s">
        <v>187</v>
      </c>
      <c r="B25" s="11">
        <v>6.57</v>
      </c>
      <c r="C25" s="26">
        <f t="shared" si="17"/>
        <v>9.0846238938053104E-4</v>
      </c>
      <c r="D25" s="11">
        <v>11.56</v>
      </c>
      <c r="E25" s="26">
        <f t="shared" si="17"/>
        <v>8.9363017934446514E-4</v>
      </c>
      <c r="F25" s="11">
        <v>7.99</v>
      </c>
      <c r="G25" s="26">
        <f t="shared" ref="G25" si="19">F25/F$22</f>
        <v>8.8355634192192856E-4</v>
      </c>
    </row>
    <row r="26" spans="1:7" ht="14.65" thickBot="1">
      <c r="A26" t="s">
        <v>188</v>
      </c>
      <c r="B26" s="7">
        <v>-0.1</v>
      </c>
      <c r="C26" s="26">
        <f t="shared" si="17"/>
        <v>-1.3827433628318586E-5</v>
      </c>
      <c r="D26" s="7">
        <v>-0.04</v>
      </c>
      <c r="E26" s="26">
        <f t="shared" si="17"/>
        <v>-3.0921459492888066E-6</v>
      </c>
      <c r="F26" s="7"/>
      <c r="G26" s="26">
        <f t="shared" ref="G26" si="20">F26/F$22</f>
        <v>0</v>
      </c>
    </row>
    <row r="27" spans="1:7" ht="14.65" thickBot="1">
      <c r="A27" t="s">
        <v>185</v>
      </c>
      <c r="B27" s="13">
        <v>6.47</v>
      </c>
      <c r="C27" s="26">
        <f t="shared" si="17"/>
        <v>8.9463495575221234E-4</v>
      </c>
      <c r="D27" s="13">
        <v>11.52</v>
      </c>
      <c r="E27" s="26">
        <f t="shared" si="17"/>
        <v>8.9053803339517624E-4</v>
      </c>
      <c r="F27" s="13">
        <v>7.99</v>
      </c>
      <c r="G27" s="26">
        <f t="shared" ref="G27" si="21">F27/F$22</f>
        <v>8.8355634192192856E-4</v>
      </c>
    </row>
    <row r="28" spans="1:7" ht="14.65" thickTop="1">
      <c r="A28" t="s">
        <v>189</v>
      </c>
      <c r="C28" s="26">
        <f t="shared" si="17"/>
        <v>0</v>
      </c>
      <c r="E28" s="26">
        <f t="shared" si="17"/>
        <v>0</v>
      </c>
      <c r="G28" s="26">
        <f t="shared" ref="G28" si="22">F28/F$22</f>
        <v>0</v>
      </c>
    </row>
    <row r="29" spans="1:7">
      <c r="A29" t="s">
        <v>187</v>
      </c>
      <c r="B29" s="11">
        <v>6.52</v>
      </c>
      <c r="C29" s="26">
        <f t="shared" si="17"/>
        <v>9.0154867256637158E-4</v>
      </c>
      <c r="D29" s="11">
        <v>11.41</v>
      </c>
      <c r="E29" s="26">
        <f t="shared" si="17"/>
        <v>8.8203463203463206E-4</v>
      </c>
      <c r="F29" s="11">
        <v>7.87</v>
      </c>
      <c r="G29" s="26">
        <f t="shared" ref="G29" si="23">F29/F$22</f>
        <v>8.7028640937741896E-4</v>
      </c>
    </row>
    <row r="30" spans="1:7" ht="14.65" thickBot="1">
      <c r="A30" t="s">
        <v>188</v>
      </c>
      <c r="B30" s="7">
        <v>-0.1</v>
      </c>
      <c r="C30" s="26">
        <f t="shared" si="17"/>
        <v>-1.3827433628318586E-5</v>
      </c>
      <c r="D30" s="7">
        <v>-0.04</v>
      </c>
      <c r="E30" s="26">
        <f t="shared" si="17"/>
        <v>-3.0921459492888066E-6</v>
      </c>
      <c r="F30" s="7"/>
      <c r="G30" s="26">
        <f t="shared" ref="G30" si="24">F30/F$22</f>
        <v>0</v>
      </c>
    </row>
    <row r="31" spans="1:7" ht="14.65" thickBot="1">
      <c r="A31" t="s">
        <v>185</v>
      </c>
      <c r="B31" s="13">
        <v>6.42</v>
      </c>
      <c r="C31" s="26">
        <f t="shared" si="17"/>
        <v>8.8772123893805311E-4</v>
      </c>
      <c r="D31" s="13">
        <v>11.37</v>
      </c>
      <c r="E31" s="26">
        <f t="shared" si="17"/>
        <v>8.7894248608534316E-4</v>
      </c>
      <c r="F31" s="13">
        <v>7.87</v>
      </c>
      <c r="G31" s="26">
        <f t="shared" ref="G31" si="25">F31/F$22</f>
        <v>8.7028640937741896E-4</v>
      </c>
    </row>
    <row r="32" spans="1:7" ht="14.65" thickTop="1">
      <c r="A32" t="s">
        <v>190</v>
      </c>
      <c r="C32" s="26">
        <f t="shared" si="17"/>
        <v>0</v>
      </c>
      <c r="E32" s="26">
        <f t="shared" si="17"/>
        <v>0</v>
      </c>
      <c r="G32" s="26">
        <f t="shared" ref="G32" si="26">F32/F$22</f>
        <v>0</v>
      </c>
    </row>
    <row r="33" spans="1:7" ht="14.65" thickBot="1">
      <c r="A33" t="s">
        <v>191</v>
      </c>
      <c r="B33" s="16">
        <v>1117</v>
      </c>
      <c r="C33" s="26">
        <f t="shared" si="17"/>
        <v>0.15445243362831859</v>
      </c>
      <c r="D33" s="16">
        <v>1123</v>
      </c>
      <c r="E33" s="26">
        <f t="shared" si="17"/>
        <v>8.6811997526283241E-2</v>
      </c>
      <c r="F33" s="16">
        <v>1131</v>
      </c>
      <c r="G33" s="26">
        <f t="shared" ref="G33" si="27">F33/F$22</f>
        <v>0.12506911423200265</v>
      </c>
    </row>
    <row r="34" spans="1:7" ht="15" thickTop="1" thickBot="1">
      <c r="A34" t="s">
        <v>192</v>
      </c>
      <c r="B34" s="16">
        <v>1126</v>
      </c>
      <c r="C34" s="26">
        <f t="shared" si="17"/>
        <v>0.15569690265486727</v>
      </c>
      <c r="D34" s="16">
        <v>1137</v>
      </c>
      <c r="E34" s="26">
        <f t="shared" si="17"/>
        <v>8.7894248608534328E-2</v>
      </c>
      <c r="F34" s="16">
        <v>1149</v>
      </c>
      <c r="G34" s="26">
        <f t="shared" ref="G34" si="28">F34/F$22</f>
        <v>0.12705960411367909</v>
      </c>
    </row>
    <row r="35" spans="1:7" ht="14.65" thickTop="1">
      <c r="A35" t="s">
        <v>185</v>
      </c>
      <c r="B35" s="14">
        <v>7232</v>
      </c>
      <c r="C35" s="26">
        <f t="shared" si="17"/>
        <v>1</v>
      </c>
      <c r="D35" s="2">
        <v>12936</v>
      </c>
      <c r="E35" s="26">
        <f t="shared" si="17"/>
        <v>1</v>
      </c>
      <c r="F35" s="2">
        <v>9043</v>
      </c>
      <c r="G35" s="26">
        <f t="shared" ref="G35" si="29">F35/F$22</f>
        <v>1</v>
      </c>
    </row>
    <row r="36" spans="1:7" ht="30" customHeight="1">
      <c r="A36" s="1" t="s">
        <v>193</v>
      </c>
      <c r="C36" s="26"/>
      <c r="E36" s="26"/>
      <c r="G36" s="26"/>
    </row>
    <row r="37" spans="1:7">
      <c r="A37" t="s">
        <v>194</v>
      </c>
      <c r="B37">
        <v>140</v>
      </c>
      <c r="C37" s="26">
        <f t="shared" si="17"/>
        <v>1.9358407079646017E-2</v>
      </c>
      <c r="D37">
        <v>-433</v>
      </c>
      <c r="E37" s="26">
        <f t="shared" si="17"/>
        <v>-3.347247990105133E-2</v>
      </c>
      <c r="F37">
        <v>40</v>
      </c>
      <c r="G37" s="26">
        <f t="shared" ref="G37" si="30">F37/F$22</f>
        <v>4.4233108481698553E-3</v>
      </c>
    </row>
    <row r="38" spans="1:7" ht="28.5" customHeight="1">
      <c r="A38" s="1" t="s">
        <v>195</v>
      </c>
      <c r="B38">
        <v>54</v>
      </c>
      <c r="C38" s="26">
        <f t="shared" si="17"/>
        <v>7.4668141592920357E-3</v>
      </c>
      <c r="D38">
        <v>-113</v>
      </c>
      <c r="E38" s="26">
        <f t="shared" si="17"/>
        <v>-8.7353123067408778E-3</v>
      </c>
      <c r="F38">
        <v>-5</v>
      </c>
      <c r="G38" s="26">
        <f t="shared" ref="G38" si="31">F38/F$22</f>
        <v>-5.5291385602123191E-4</v>
      </c>
    </row>
    <row r="39" spans="1:7">
      <c r="A39" t="s">
        <v>196</v>
      </c>
      <c r="B39">
        <v>99</v>
      </c>
      <c r="C39" s="26">
        <f t="shared" si="17"/>
        <v>1.3689159292035399E-2</v>
      </c>
      <c r="D39">
        <v>361</v>
      </c>
      <c r="E39" s="26">
        <f t="shared" si="17"/>
        <v>2.7906617192331479E-2</v>
      </c>
      <c r="F39">
        <v>-53</v>
      </c>
      <c r="G39" s="26">
        <f t="shared" ref="G39" si="32">F39/F$22</f>
        <v>-5.8608868738250584E-3</v>
      </c>
    </row>
    <row r="40" spans="1:7">
      <c r="A40" t="s">
        <v>197</v>
      </c>
      <c r="B40">
        <v>10</v>
      </c>
      <c r="C40" s="26">
        <f t="shared" si="17"/>
        <v>1.3827433628318584E-3</v>
      </c>
      <c r="D40">
        <v>35</v>
      </c>
      <c r="E40" s="26">
        <f t="shared" si="17"/>
        <v>2.7056277056277055E-3</v>
      </c>
      <c r="F40">
        <v>-2</v>
      </c>
      <c r="G40" s="26">
        <f t="shared" ref="G40" si="33">F40/F$22</f>
        <v>-2.2116554240849277E-4</v>
      </c>
    </row>
    <row r="41" spans="1:7" ht="14.65" thickBot="1">
      <c r="A41" t="s">
        <v>198</v>
      </c>
      <c r="B41" s="7">
        <v>77</v>
      </c>
      <c r="C41" s="26">
        <f t="shared" si="17"/>
        <v>1.0647123893805309E-2</v>
      </c>
      <c r="D41" s="7"/>
      <c r="E41" s="26">
        <f t="shared" si="17"/>
        <v>0</v>
      </c>
      <c r="F41" s="7">
        <v>-59</v>
      </c>
      <c r="G41" s="26">
        <f t="shared" ref="G41" si="34">F41/F$22</f>
        <v>-6.524383501050536E-3</v>
      </c>
    </row>
    <row r="42" spans="1:7" ht="14.65" thickBot="1">
      <c r="A42" t="s">
        <v>199</v>
      </c>
      <c r="B42" s="7">
        <v>380</v>
      </c>
      <c r="C42" s="26">
        <f t="shared" si="17"/>
        <v>5.2544247787610618E-2</v>
      </c>
      <c r="D42" s="7">
        <v>-150</v>
      </c>
      <c r="E42" s="26">
        <f t="shared" si="17"/>
        <v>-1.1595547309833023E-2</v>
      </c>
      <c r="F42" s="7">
        <v>-79</v>
      </c>
      <c r="G42" s="26">
        <f t="shared" ref="G42" si="35">F42/F$22</f>
        <v>-8.7360389251354646E-3</v>
      </c>
    </row>
    <row r="43" spans="1:7" ht="14.65" thickBot="1">
      <c r="A43" t="s">
        <v>200</v>
      </c>
      <c r="B43" s="15">
        <v>7612</v>
      </c>
      <c r="C43" s="26">
        <f t="shared" si="17"/>
        <v>1.0525442477876106</v>
      </c>
      <c r="D43" s="12">
        <v>12786</v>
      </c>
      <c r="E43" s="26">
        <f t="shared" si="17"/>
        <v>0.98840445269016697</v>
      </c>
      <c r="F43" s="12">
        <v>8964</v>
      </c>
      <c r="G43" s="26">
        <f t="shared" ref="G43" si="36">F43/F$22</f>
        <v>0.99126396107486459</v>
      </c>
    </row>
    <row r="44" spans="1:7" ht="14.65" thickTop="1">
      <c r="A44" s="3" t="s">
        <v>201</v>
      </c>
      <c r="C44" s="26">
        <f t="shared" si="17"/>
        <v>0</v>
      </c>
      <c r="E44" s="26">
        <f t="shared" si="17"/>
        <v>0</v>
      </c>
      <c r="G44" s="26">
        <f t="shared" ref="G44" si="37">F44/F$22</f>
        <v>0</v>
      </c>
    </row>
    <row r="45" spans="1:7">
      <c r="A45" t="s">
        <v>202</v>
      </c>
      <c r="B45" s="2">
        <v>7339</v>
      </c>
      <c r="C45" s="26">
        <f t="shared" si="17"/>
        <v>1.0147953539823009</v>
      </c>
      <c r="D45" s="2">
        <v>12986</v>
      </c>
      <c r="E45" s="26">
        <f t="shared" si="17"/>
        <v>1.0038651824366109</v>
      </c>
      <c r="F45" s="2">
        <v>9043</v>
      </c>
      <c r="G45" s="26">
        <f t="shared" ref="G45" si="38">F45/F$22</f>
        <v>1</v>
      </c>
    </row>
    <row r="46" spans="1:7" ht="24" customHeight="1">
      <c r="A46" s="1" t="s">
        <v>203</v>
      </c>
      <c r="C46" s="26"/>
      <c r="E46" s="26"/>
      <c r="G46" s="26"/>
    </row>
    <row r="47" spans="1:7">
      <c r="A47" t="s">
        <v>204</v>
      </c>
      <c r="B47" s="4">
        <v>1809</v>
      </c>
      <c r="C47" s="26">
        <f t="shared" si="17"/>
        <v>0.25013827433628316</v>
      </c>
      <c r="D47" s="4">
        <v>1762</v>
      </c>
      <c r="E47" s="26">
        <f t="shared" si="17"/>
        <v>0.13620902906617191</v>
      </c>
      <c r="F47" s="4">
        <v>1582</v>
      </c>
      <c r="G47" s="26">
        <f t="shared" ref="G47" si="39">F47/F$22</f>
        <v>0.17494194404511776</v>
      </c>
    </row>
    <row r="48" spans="1:7">
      <c r="A48" t="s">
        <v>205</v>
      </c>
      <c r="B48">
        <v>182</v>
      </c>
      <c r="C48" s="26">
        <f t="shared" si="17"/>
        <v>2.5165929203539824E-2</v>
      </c>
      <c r="D48">
        <v>2</v>
      </c>
      <c r="E48" s="26">
        <f t="shared" si="17"/>
        <v>1.5460729746444033E-4</v>
      </c>
      <c r="F48">
        <v>5</v>
      </c>
      <c r="G48" s="26">
        <f t="shared" ref="G48" si="40">F48/F$22</f>
        <v>5.5291385602123191E-4</v>
      </c>
    </row>
    <row r="49" spans="1:7">
      <c r="A49" t="s">
        <v>206</v>
      </c>
      <c r="B49" s="4">
        <v>-1269</v>
      </c>
      <c r="C49" s="26">
        <f t="shared" si="17"/>
        <v>-0.17547013274336284</v>
      </c>
      <c r="D49">
        <v>-138</v>
      </c>
      <c r="E49" s="26">
        <f t="shared" si="17"/>
        <v>-1.0667903525046383E-2</v>
      </c>
      <c r="F49">
        <v>-245</v>
      </c>
      <c r="G49" s="26">
        <f t="shared" ref="G49" si="41">F49/F$22</f>
        <v>-2.7092778945040363E-2</v>
      </c>
    </row>
    <row r="50" spans="1:7">
      <c r="A50" t="s">
        <v>207</v>
      </c>
      <c r="B50" s="4">
        <v>2484</v>
      </c>
      <c r="C50" s="26">
        <f t="shared" si="17"/>
        <v>0.34347345132743362</v>
      </c>
      <c r="D50" s="4">
        <v>2031</v>
      </c>
      <c r="E50" s="26">
        <f t="shared" si="17"/>
        <v>0.15700371057513915</v>
      </c>
      <c r="F50" s="4">
        <v>1663</v>
      </c>
      <c r="G50" s="26">
        <f t="shared" ref="G50" si="42">F50/F$22</f>
        <v>0.18389914851266173</v>
      </c>
    </row>
    <row r="51" spans="1:7" ht="17.25" customHeight="1">
      <c r="A51" t="s">
        <v>208</v>
      </c>
      <c r="B51">
        <v>-152</v>
      </c>
      <c r="C51" s="26">
        <f t="shared" si="17"/>
        <v>-2.1017699115044249E-2</v>
      </c>
      <c r="D51">
        <v>432</v>
      </c>
      <c r="E51" s="26">
        <f t="shared" si="17"/>
        <v>3.3395176252319109E-2</v>
      </c>
      <c r="F51" s="4">
        <v>-1002</v>
      </c>
      <c r="G51" s="26">
        <f t="shared" ref="G51" si="43">F51/F$22</f>
        <v>-0.11080393674665487</v>
      </c>
    </row>
    <row r="52" spans="1:7">
      <c r="A52" t="s">
        <v>209</v>
      </c>
      <c r="B52">
        <v>132</v>
      </c>
      <c r="C52" s="26">
        <f t="shared" si="17"/>
        <v>1.8252212389380532E-2</v>
      </c>
      <c r="D52">
        <v>47</v>
      </c>
      <c r="E52" s="26">
        <f t="shared" si="17"/>
        <v>3.6332714904143476E-3</v>
      </c>
      <c r="F52">
        <v>33</v>
      </c>
      <c r="G52" s="26">
        <f t="shared" ref="G52" si="44">F52/F$22</f>
        <v>3.6492314497401303E-3</v>
      </c>
    </row>
    <row r="53" spans="1:7">
      <c r="A53" t="s">
        <v>210</v>
      </c>
      <c r="B53">
        <v>25</v>
      </c>
      <c r="C53" s="26">
        <f t="shared" si="17"/>
        <v>3.4568584070796462E-3</v>
      </c>
      <c r="D53">
        <v>-56</v>
      </c>
      <c r="E53" s="26">
        <f t="shared" si="17"/>
        <v>-4.329004329004329E-3</v>
      </c>
      <c r="F53">
        <v>-82</v>
      </c>
      <c r="G53" s="26">
        <f t="shared" ref="G53" si="45">F53/F$22</f>
        <v>-9.0677872387482025E-3</v>
      </c>
    </row>
    <row r="54" spans="1:7">
      <c r="A54" t="s">
        <v>211</v>
      </c>
      <c r="C54" s="26">
        <f t="shared" si="17"/>
        <v>0</v>
      </c>
      <c r="E54" s="26">
        <f t="shared" si="17"/>
        <v>0</v>
      </c>
      <c r="G54" s="26">
        <f t="shared" ref="G54" si="46">F54/F$22</f>
        <v>0</v>
      </c>
    </row>
    <row r="55" spans="1:7">
      <c r="A55" t="s">
        <v>212</v>
      </c>
      <c r="B55" s="4">
        <v>2472</v>
      </c>
      <c r="C55" s="26">
        <f t="shared" si="17"/>
        <v>0.3418141592920354</v>
      </c>
      <c r="D55" s="4">
        <v>-2066</v>
      </c>
      <c r="E55" s="26">
        <f t="shared" si="17"/>
        <v>-0.15970933828076686</v>
      </c>
      <c r="F55">
        <v>426</v>
      </c>
      <c r="G55" s="26">
        <f t="shared" ref="G55" si="47">F55/F$22</f>
        <v>4.7108260533008955E-2</v>
      </c>
    </row>
    <row r="56" spans="1:7">
      <c r="A56" t="s">
        <v>49</v>
      </c>
      <c r="B56">
        <v>8</v>
      </c>
      <c r="C56" s="26">
        <f t="shared" si="17"/>
        <v>1.1061946902654867E-3</v>
      </c>
      <c r="D56" s="4">
        <v>-3137</v>
      </c>
      <c r="E56" s="26">
        <f t="shared" si="17"/>
        <v>-0.24250154607297464</v>
      </c>
      <c r="F56">
        <v>-622</v>
      </c>
      <c r="G56" s="26">
        <f t="shared" ref="G56" si="48">F56/F$22</f>
        <v>-6.8782483689041246E-2</v>
      </c>
    </row>
    <row r="57" spans="1:7">
      <c r="A57" t="s">
        <v>213</v>
      </c>
      <c r="B57">
        <v>603</v>
      </c>
      <c r="C57" s="26">
        <f t="shared" si="17"/>
        <v>8.3379424778761063E-2</v>
      </c>
      <c r="D57" s="4">
        <v>-2266</v>
      </c>
      <c r="E57" s="26">
        <f t="shared" si="17"/>
        <v>-0.17517006802721088</v>
      </c>
      <c r="F57" s="4">
        <v>-1649</v>
      </c>
      <c r="G57" s="26">
        <f t="shared" ref="G57" si="49">F57/F$22</f>
        <v>-0.18235098971580227</v>
      </c>
    </row>
    <row r="58" spans="1:7">
      <c r="A58" t="s">
        <v>214</v>
      </c>
      <c r="B58" s="4">
        <v>-1880</v>
      </c>
      <c r="C58" s="26">
        <f t="shared" si="17"/>
        <v>-0.25995575221238937</v>
      </c>
      <c r="D58" s="4">
        <v>1036</v>
      </c>
      <c r="E58" s="26">
        <f t="shared" si="17"/>
        <v>8.0086580086580081E-2</v>
      </c>
      <c r="F58">
        <v>495</v>
      </c>
      <c r="G58" s="26">
        <f t="shared" ref="G58" si="50">F58/F$22</f>
        <v>5.4738471746101955E-2</v>
      </c>
    </row>
    <row r="59" spans="1:7">
      <c r="A59" t="s">
        <v>215</v>
      </c>
      <c r="B59">
        <v>1</v>
      </c>
      <c r="C59" s="26">
        <f t="shared" si="17"/>
        <v>1.3827433628318584E-4</v>
      </c>
      <c r="D59" s="4">
        <v>-1043</v>
      </c>
      <c r="E59" s="26">
        <f t="shared" si="17"/>
        <v>-8.0627705627705631E-2</v>
      </c>
      <c r="F59" s="4">
        <v>1091</v>
      </c>
      <c r="G59" s="26">
        <f t="shared" ref="G59" si="51">F59/F$22</f>
        <v>0.12064580338383279</v>
      </c>
    </row>
    <row r="60" spans="1:7">
      <c r="A60" t="s">
        <v>216</v>
      </c>
      <c r="B60">
        <v>-56</v>
      </c>
      <c r="C60" s="26">
        <f t="shared" si="17"/>
        <v>-7.743362831858407E-3</v>
      </c>
      <c r="D60">
        <v>-324</v>
      </c>
      <c r="E60" s="26">
        <f t="shared" si="17"/>
        <v>-2.5046382189239332E-2</v>
      </c>
      <c r="F60">
        <v>-202</v>
      </c>
      <c r="G60" s="26">
        <f t="shared" ref="G60" si="52">F60/F$22</f>
        <v>-2.233771978325777E-2</v>
      </c>
    </row>
    <row r="61" spans="1:7" ht="29.65" customHeight="1" thickBot="1">
      <c r="A61" s="1" t="s">
        <v>217</v>
      </c>
      <c r="B61" s="7">
        <v>-399</v>
      </c>
      <c r="C61" s="26">
        <f t="shared" si="17"/>
        <v>-5.5171460176991149E-2</v>
      </c>
      <c r="D61" s="7">
        <v>-170</v>
      </c>
      <c r="E61" s="26">
        <f t="shared" si="17"/>
        <v>-1.3141620284477427E-2</v>
      </c>
      <c r="F61" s="7"/>
      <c r="G61" s="26">
        <f t="shared" ref="G61" si="53">F61/F$22</f>
        <v>0</v>
      </c>
    </row>
    <row r="62" spans="1:7" ht="26.25" customHeight="1">
      <c r="A62" s="1" t="s">
        <v>218</v>
      </c>
      <c r="B62" s="4">
        <v>11299</v>
      </c>
      <c r="C62" s="26">
        <f t="shared" si="17"/>
        <v>1.5623617256637168</v>
      </c>
      <c r="D62" s="4">
        <v>9096</v>
      </c>
      <c r="E62" s="26">
        <f t="shared" si="17"/>
        <v>0.70315398886827463</v>
      </c>
      <c r="F62" s="4">
        <v>10536</v>
      </c>
      <c r="G62" s="26">
        <f t="shared" ref="G62" si="54">F62/F$22</f>
        <v>1.1651000774079399</v>
      </c>
    </row>
    <row r="63" spans="1:7">
      <c r="A63" s="3" t="s">
        <v>219</v>
      </c>
      <c r="C63" s="26">
        <f t="shared" si="17"/>
        <v>0</v>
      </c>
      <c r="E63" s="26">
        <f t="shared" si="17"/>
        <v>0</v>
      </c>
      <c r="G63" s="26">
        <f t="shared" ref="G63" si="55">F63/F$22</f>
        <v>0</v>
      </c>
    </row>
    <row r="64" spans="1:7">
      <c r="A64" t="s">
        <v>220</v>
      </c>
      <c r="B64" s="4">
        <v>-1450</v>
      </c>
      <c r="C64" s="26">
        <f t="shared" si="17"/>
        <v>-0.20049778761061948</v>
      </c>
      <c r="D64" s="4">
        <v>-2262</v>
      </c>
      <c r="E64" s="26">
        <f t="shared" si="17"/>
        <v>-0.174860853432282</v>
      </c>
      <c r="F64" s="4">
        <v>-1888</v>
      </c>
      <c r="G64" s="26">
        <f t="shared" ref="G64" si="56">F64/F$22</f>
        <v>-0.20878027203361715</v>
      </c>
    </row>
    <row r="65" spans="1:7">
      <c r="A65" t="s">
        <v>221</v>
      </c>
      <c r="B65">
        <v>-668</v>
      </c>
      <c r="C65" s="26">
        <f t="shared" si="17"/>
        <v>-9.2367256637168146E-2</v>
      </c>
      <c r="D65" s="4">
        <v>-1414</v>
      </c>
      <c r="E65" s="26">
        <f t="shared" si="17"/>
        <v>-0.10930735930735931</v>
      </c>
      <c r="F65" s="4">
        <v>-5907</v>
      </c>
      <c r="G65" s="26">
        <f t="shared" ref="G65" si="57">F65/F$22</f>
        <v>-0.65321242950348335</v>
      </c>
    </row>
    <row r="66" spans="1:7" ht="25.15" customHeight="1">
      <c r="A66" s="1" t="s">
        <v>222</v>
      </c>
      <c r="B66" s="4">
        <v>1566</v>
      </c>
      <c r="C66" s="26">
        <f t="shared" si="17"/>
        <v>0.21653761061946902</v>
      </c>
      <c r="D66" s="4">
        <v>2622</v>
      </c>
      <c r="E66" s="26">
        <f t="shared" si="17"/>
        <v>0.20269016697588127</v>
      </c>
      <c r="F66" s="4">
        <v>5555</v>
      </c>
      <c r="G66" s="26">
        <f t="shared" ref="G66" si="58">F66/F$22</f>
        <v>0.61428729403958859</v>
      </c>
    </row>
    <row r="67" spans="1:7" ht="29.25" customHeight="1">
      <c r="A67" s="1" t="s">
        <v>223</v>
      </c>
      <c r="B67">
        <v>-235</v>
      </c>
      <c r="C67" s="26">
        <f t="shared" si="17"/>
        <v>-3.2494469026548671E-2</v>
      </c>
      <c r="D67" s="4">
        <v>-4912</v>
      </c>
      <c r="E67" s="26">
        <f t="shared" si="17"/>
        <v>-0.37971552257266544</v>
      </c>
      <c r="F67" s="4">
        <v>-1377</v>
      </c>
      <c r="G67" s="26">
        <f t="shared" ref="G67" si="59">F67/F$22</f>
        <v>-0.15227247594824728</v>
      </c>
    </row>
    <row r="68" spans="1:7">
      <c r="A68" t="s">
        <v>224</v>
      </c>
      <c r="B68">
        <v>127</v>
      </c>
      <c r="C68" s="26">
        <f t="shared" si="17"/>
        <v>1.7560840707964601E-2</v>
      </c>
      <c r="D68">
        <v>5</v>
      </c>
      <c r="E68" s="26">
        <f t="shared" si="17"/>
        <v>3.8651824366110082E-4</v>
      </c>
      <c r="F68">
        <v>3</v>
      </c>
      <c r="G68" s="26">
        <f t="shared" ref="G68" si="60">F68/F$22</f>
        <v>3.3174831361273911E-4</v>
      </c>
    </row>
    <row r="69" spans="1:7">
      <c r="A69" t="s">
        <v>225</v>
      </c>
      <c r="B69">
        <v>20</v>
      </c>
      <c r="C69" s="26">
        <f t="shared" si="17"/>
        <v>2.7654867256637168E-3</v>
      </c>
      <c r="D69">
        <v>132</v>
      </c>
      <c r="E69" s="26">
        <f t="shared" si="17"/>
        <v>1.020408163265306E-2</v>
      </c>
      <c r="F69">
        <v>320</v>
      </c>
      <c r="G69" s="26">
        <f t="shared" ref="G69" si="61">F69/F$22</f>
        <v>3.5386486785358842E-2</v>
      </c>
    </row>
    <row r="70" spans="1:7">
      <c r="A70" t="s">
        <v>210</v>
      </c>
      <c r="B70">
        <v>19</v>
      </c>
      <c r="C70" s="26">
        <f t="shared" si="17"/>
        <v>2.6272123893805312E-3</v>
      </c>
      <c r="D70">
        <v>41</v>
      </c>
      <c r="E70" s="26">
        <f t="shared" si="17"/>
        <v>3.1694495980210268E-3</v>
      </c>
      <c r="F70">
        <v>-62</v>
      </c>
      <c r="G70" s="26">
        <f t="shared" ref="G70" si="62">F70/F$22</f>
        <v>-6.8561318146632758E-3</v>
      </c>
    </row>
    <row r="71" spans="1:7" ht="45" customHeight="1" thickBot="1">
      <c r="A71" s="1" t="s">
        <v>226</v>
      </c>
      <c r="B71" s="6">
        <v>1383</v>
      </c>
      <c r="C71" s="26">
        <f t="shared" si="17"/>
        <v>0.19123340707964601</v>
      </c>
      <c r="D71" s="7">
        <v>-16</v>
      </c>
      <c r="E71" s="26">
        <f t="shared" si="17"/>
        <v>-1.2368583797155227E-3</v>
      </c>
      <c r="G71" s="26">
        <f t="shared" ref="G71" si="63">F71/F$22</f>
        <v>0</v>
      </c>
    </row>
    <row r="72" spans="1:7" ht="14.65" thickBot="1">
      <c r="A72" t="s">
        <v>227</v>
      </c>
      <c r="B72" s="7">
        <v>762</v>
      </c>
      <c r="C72" s="26">
        <f t="shared" si="17"/>
        <v>0.10536504424778761</v>
      </c>
      <c r="D72" s="6">
        <v>-5804</v>
      </c>
      <c r="E72" s="26">
        <f t="shared" si="17"/>
        <v>-0.44867037724180581</v>
      </c>
      <c r="F72" s="6">
        <v>-3356</v>
      </c>
      <c r="G72" s="26">
        <f t="shared" ref="G72" si="64">F72/F$22</f>
        <v>-0.37111578016145086</v>
      </c>
    </row>
    <row r="73" spans="1:7">
      <c r="A73" s="3" t="s">
        <v>228</v>
      </c>
      <c r="C73" s="26"/>
      <c r="E73" s="26"/>
      <c r="G73" s="26"/>
    </row>
    <row r="74" spans="1:7">
      <c r="A74" t="s">
        <v>229</v>
      </c>
      <c r="B74" s="4">
        <v>5068</v>
      </c>
      <c r="C74" s="26">
        <f t="shared" si="17"/>
        <v>0.70077433628318586</v>
      </c>
      <c r="D74" s="4">
        <v>7000</v>
      </c>
      <c r="E74" s="26">
        <f t="shared" si="17"/>
        <v>0.54112554112554112</v>
      </c>
      <c r="F74" s="4">
        <v>2886</v>
      </c>
      <c r="G74" s="26">
        <f t="shared" ref="G74" si="65">F74/F$22</f>
        <v>0.31914187769545505</v>
      </c>
    </row>
    <row r="75" spans="1:7">
      <c r="A75" t="s">
        <v>230</v>
      </c>
      <c r="B75" s="4">
        <v>-5566</v>
      </c>
      <c r="C75" s="26">
        <f t="shared" si="17"/>
        <v>-0.76963495575221241</v>
      </c>
      <c r="D75" s="4">
        <v>-7003</v>
      </c>
      <c r="E75" s="26">
        <f t="shared" si="17"/>
        <v>-0.5413574520717378</v>
      </c>
      <c r="F75" s="4">
        <v>-2885</v>
      </c>
      <c r="G75" s="26">
        <f t="shared" ref="G75" si="66">F75/F$22</f>
        <v>-0.31903129492425081</v>
      </c>
    </row>
    <row r="76" spans="1:7">
      <c r="A76" t="s">
        <v>231</v>
      </c>
      <c r="C76" s="26">
        <f t="shared" si="17"/>
        <v>0</v>
      </c>
      <c r="D76">
        <v>-349</v>
      </c>
      <c r="E76" s="26">
        <f t="shared" si="17"/>
        <v>-2.6978973407544835E-2</v>
      </c>
      <c r="G76" s="26">
        <f t="shared" ref="G76" si="67">F76/F$22</f>
        <v>0</v>
      </c>
    </row>
    <row r="77" spans="1:7">
      <c r="A77" t="s">
        <v>232</v>
      </c>
      <c r="B77" s="4">
        <v>1880</v>
      </c>
      <c r="C77" s="26">
        <f t="shared" si="17"/>
        <v>0.25995575221238937</v>
      </c>
      <c r="D77" s="4">
        <v>1477</v>
      </c>
      <c r="E77" s="26">
        <f t="shared" si="17"/>
        <v>0.11417748917748918</v>
      </c>
      <c r="G77" s="26">
        <f t="shared" ref="G77" si="68">F77/F$22</f>
        <v>0</v>
      </c>
    </row>
    <row r="78" spans="1:7">
      <c r="A78" t="s">
        <v>233</v>
      </c>
      <c r="B78" s="4">
        <v>-1446</v>
      </c>
      <c r="C78" s="26">
        <f t="shared" si="17"/>
        <v>-0.19994469026548672</v>
      </c>
      <c r="D78" s="4">
        <v>-1540</v>
      </c>
      <c r="E78" s="26">
        <f t="shared" si="17"/>
        <v>-0.11904761904761904</v>
      </c>
      <c r="G78" s="26">
        <f t="shared" ref="G78" si="69">F78/F$22</f>
        <v>0</v>
      </c>
    </row>
    <row r="79" spans="1:7">
      <c r="A79" t="s">
        <v>234</v>
      </c>
      <c r="B79">
        <v>434</v>
      </c>
      <c r="C79" s="26">
        <f t="shared" si="17"/>
        <v>6.0011061946902658E-2</v>
      </c>
      <c r="D79">
        <v>356</v>
      </c>
      <c r="E79" s="26">
        <f t="shared" si="17"/>
        <v>2.7520098948670378E-2</v>
      </c>
      <c r="F79">
        <v>347</v>
      </c>
      <c r="G79" s="26">
        <f t="shared" ref="G79" si="70">F79/F$22</f>
        <v>3.8372221607873493E-2</v>
      </c>
    </row>
    <row r="80" spans="1:7">
      <c r="A80" t="s">
        <v>235</v>
      </c>
      <c r="B80" s="4">
        <v>-2973</v>
      </c>
      <c r="C80" s="26">
        <f t="shared" si="17"/>
        <v>-0.41108960176991149</v>
      </c>
      <c r="D80" s="4">
        <v>-3129</v>
      </c>
      <c r="E80" s="26">
        <f t="shared" si="17"/>
        <v>-0.24188311688311689</v>
      </c>
      <c r="F80" s="4">
        <v>-3366</v>
      </c>
      <c r="G80" s="26">
        <f t="shared" ref="G80" si="71">F80/F$22</f>
        <v>-0.37222160787349329</v>
      </c>
    </row>
    <row r="81" spans="1:7">
      <c r="A81" t="s">
        <v>236</v>
      </c>
      <c r="B81" s="4">
        <v>-3462</v>
      </c>
      <c r="C81" s="26">
        <f t="shared" si="17"/>
        <v>-0.47870575221238937</v>
      </c>
      <c r="D81" s="4">
        <v>-3212</v>
      </c>
      <c r="E81" s="26">
        <f t="shared" si="17"/>
        <v>-0.24829931972789115</v>
      </c>
      <c r="F81" s="4">
        <v>-3008</v>
      </c>
      <c r="G81" s="26">
        <f t="shared" ref="G81" si="72">F81/F$22</f>
        <v>-0.33263297578237311</v>
      </c>
    </row>
    <row r="82" spans="1:7" ht="24" customHeight="1">
      <c r="A82" s="1" t="s">
        <v>237</v>
      </c>
      <c r="B82">
        <v>-521</v>
      </c>
      <c r="C82" s="26">
        <f t="shared" si="17"/>
        <v>-7.2040929203539827E-2</v>
      </c>
      <c r="D82">
        <v>-766</v>
      </c>
      <c r="E82" s="26">
        <f t="shared" si="17"/>
        <v>-5.9214594928880641E-2</v>
      </c>
      <c r="F82">
        <v>-737</v>
      </c>
      <c r="G82" s="26">
        <f t="shared" ref="G82" si="73">F82/F$22</f>
        <v>-8.1499502377529578E-2</v>
      </c>
    </row>
    <row r="83" spans="1:7">
      <c r="A83" t="s">
        <v>210</v>
      </c>
      <c r="B83">
        <v>-19</v>
      </c>
      <c r="C83" s="26">
        <f t="shared" si="17"/>
        <v>-2.6272123893805312E-3</v>
      </c>
      <c r="D83">
        <v>-34</v>
      </c>
      <c r="E83" s="26">
        <f t="shared" si="17"/>
        <v>-2.6283240568954853E-3</v>
      </c>
      <c r="F83">
        <v>-35</v>
      </c>
      <c r="G83" s="26">
        <f t="shared" ref="G83" si="74">F83/F$22</f>
        <v>-3.8703969921486231E-3</v>
      </c>
    </row>
    <row r="84" spans="1:7" ht="42.75" customHeight="1" thickBot="1">
      <c r="A84" s="1" t="s">
        <v>238</v>
      </c>
      <c r="B84">
        <v>-58</v>
      </c>
      <c r="C84" s="26">
        <f t="shared" si="17"/>
        <v>-8.0199115044247791E-3</v>
      </c>
      <c r="D84">
        <v>4</v>
      </c>
      <c r="E84" s="26">
        <f t="shared" si="17"/>
        <v>3.0921459492888067E-4</v>
      </c>
      <c r="F84" s="7"/>
      <c r="G84" s="26">
        <f t="shared" ref="G84" si="75">F84/F$22</f>
        <v>0</v>
      </c>
    </row>
    <row r="85" spans="1:7" ht="28.9" thickBot="1">
      <c r="A85" s="1" t="s">
        <v>239</v>
      </c>
      <c r="B85" s="6">
        <v>-6663</v>
      </c>
      <c r="C85" s="26">
        <f t="shared" si="17"/>
        <v>-0.92132190265486724</v>
      </c>
      <c r="D85" s="6">
        <v>-7196</v>
      </c>
      <c r="E85" s="26">
        <f t="shared" si="17"/>
        <v>-0.55627705627705626</v>
      </c>
      <c r="F85" s="6">
        <v>-6798</v>
      </c>
      <c r="G85" s="26">
        <f t="shared" ref="G85" si="76">F85/F$22</f>
        <v>-0.7517416786464669</v>
      </c>
    </row>
    <row r="86" spans="1:7" ht="32.25" customHeight="1">
      <c r="A86" s="1" t="s">
        <v>240</v>
      </c>
      <c r="B86">
        <v>30</v>
      </c>
      <c r="C86" s="26">
        <f t="shared" si="17"/>
        <v>4.1482300884955756E-3</v>
      </c>
      <c r="D86">
        <v>-113</v>
      </c>
      <c r="E86" s="26">
        <f t="shared" si="17"/>
        <v>-8.7353123067408778E-3</v>
      </c>
      <c r="F86">
        <v>27</v>
      </c>
      <c r="G86" s="26">
        <f t="shared" ref="G86" si="77">F86/F$22</f>
        <v>2.9857348225146522E-3</v>
      </c>
    </row>
    <row r="87" spans="1:7" ht="28.5" customHeight="1">
      <c r="A87" s="10" t="s">
        <v>241</v>
      </c>
      <c r="B87" s="4">
        <v>5428</v>
      </c>
      <c r="C87" s="26">
        <f t="shared" ref="C87:E115" si="78">B87/B$22</f>
        <v>0.75055309734513276</v>
      </c>
      <c r="D87" s="4">
        <v>-4017</v>
      </c>
      <c r="E87" s="26">
        <f t="shared" si="78"/>
        <v>-0.3105287569573284</v>
      </c>
      <c r="F87">
        <v>409</v>
      </c>
      <c r="G87" s="26">
        <f t="shared" ref="G87" si="79">F87/F$22</f>
        <v>4.5228353422536768E-2</v>
      </c>
    </row>
    <row r="88" spans="1:7" ht="29.25" customHeight="1" thickBot="1">
      <c r="A88" s="10" t="s">
        <v>242</v>
      </c>
      <c r="B88" s="6">
        <v>3099</v>
      </c>
      <c r="C88" s="26">
        <f t="shared" si="78"/>
        <v>0.42851216814159293</v>
      </c>
      <c r="D88" s="4">
        <v>7116</v>
      </c>
      <c r="E88" s="26">
        <f t="shared" si="78"/>
        <v>0.55009276437847865</v>
      </c>
      <c r="F88" s="4">
        <v>6707</v>
      </c>
      <c r="G88" s="26">
        <f t="shared" ref="G88" si="80">F88/F$22</f>
        <v>0.74167864646688042</v>
      </c>
    </row>
    <row r="89" spans="1:7" ht="59.65" customHeight="1" thickBot="1">
      <c r="A89" s="10" t="s">
        <v>243</v>
      </c>
      <c r="B89" s="15">
        <v>8527</v>
      </c>
      <c r="C89" s="26">
        <f t="shared" si="78"/>
        <v>1.1790652654867257</v>
      </c>
      <c r="D89" s="12">
        <v>3099</v>
      </c>
      <c r="E89" s="26">
        <f t="shared" si="78"/>
        <v>0.23956400742115028</v>
      </c>
      <c r="F89" s="12">
        <v>7116</v>
      </c>
      <c r="G89" s="26">
        <f t="shared" ref="G89" si="81">F89/F$22</f>
        <v>0.78690699988941726</v>
      </c>
    </row>
    <row r="90" spans="1:7" ht="15" thickTop="1" thickBot="1">
      <c r="A90" s="3" t="s">
        <v>244</v>
      </c>
      <c r="B90" s="12">
        <v>18013</v>
      </c>
      <c r="C90" s="26">
        <f t="shared" si="78"/>
        <v>2.4907356194690267</v>
      </c>
      <c r="D90" s="12">
        <v>9950</v>
      </c>
      <c r="E90" s="26">
        <f t="shared" si="78"/>
        <v>0.7691713048855906</v>
      </c>
      <c r="F90" s="12">
        <v>6077</v>
      </c>
      <c r="G90" s="26">
        <f t="shared" ref="G90" si="82">F90/F$22</f>
        <v>0.67201150060820525</v>
      </c>
    </row>
    <row r="91" spans="1:7" ht="14.65" thickTop="1">
      <c r="C91" s="26"/>
      <c r="E91" s="26"/>
      <c r="G91" s="26"/>
    </row>
    <row r="92" spans="1:7">
      <c r="A92" s="3" t="s">
        <v>245</v>
      </c>
      <c r="C92" s="26"/>
      <c r="E92" s="26"/>
      <c r="G92" s="26"/>
    </row>
    <row r="93" spans="1:7">
      <c r="A93" t="s">
        <v>246</v>
      </c>
      <c r="B93">
        <v>195</v>
      </c>
      <c r="C93" s="26">
        <f t="shared" si="78"/>
        <v>2.6963495575221239E-2</v>
      </c>
      <c r="E93" s="26">
        <f t="shared" si="78"/>
        <v>0</v>
      </c>
      <c r="F93">
        <v>586</v>
      </c>
      <c r="G93" s="26">
        <f t="shared" ref="G93" si="83">F93/F$22</f>
        <v>6.4801503925688383E-2</v>
      </c>
    </row>
    <row r="94" spans="1:7">
      <c r="A94" t="s">
        <v>247</v>
      </c>
      <c r="B94">
        <v>434</v>
      </c>
      <c r="C94" s="26">
        <f t="shared" si="78"/>
        <v>6.0011061946902658E-2</v>
      </c>
      <c r="D94">
        <v>356</v>
      </c>
      <c r="E94" s="26">
        <f t="shared" si="78"/>
        <v>2.7520098948670378E-2</v>
      </c>
      <c r="F94">
        <v>345</v>
      </c>
      <c r="G94" s="26">
        <f t="shared" ref="G94" si="84">F94/F$22</f>
        <v>3.8151056065464997E-2</v>
      </c>
    </row>
    <row r="95" spans="1:7">
      <c r="A95" t="s">
        <v>235</v>
      </c>
      <c r="B95" s="4">
        <v>-2218</v>
      </c>
      <c r="C95" s="26">
        <f t="shared" si="78"/>
        <v>-0.30669247787610621</v>
      </c>
      <c r="D95" s="4">
        <v>-1514</v>
      </c>
      <c r="E95" s="26">
        <f t="shared" si="78"/>
        <v>-0.11703772418058132</v>
      </c>
      <c r="F95" s="4">
        <v>-1958</v>
      </c>
      <c r="G95" s="26">
        <f t="shared" ref="G95" si="85">F95/F$22</f>
        <v>-0.2165210660179144</v>
      </c>
    </row>
    <row r="96" spans="1:7">
      <c r="A96" t="s">
        <v>248</v>
      </c>
      <c r="B96" s="4">
        <v>2600</v>
      </c>
      <c r="C96" s="26">
        <f t="shared" si="78"/>
        <v>0.35951327433628316</v>
      </c>
      <c r="D96" s="4">
        <v>2119</v>
      </c>
      <c r="E96" s="26">
        <f t="shared" si="78"/>
        <v>0.16380643166357453</v>
      </c>
      <c r="F96" s="4">
        <v>1754</v>
      </c>
      <c r="G96" s="26">
        <f t="shared" ref="G96" si="86">F96/F$22</f>
        <v>0.19396218069224816</v>
      </c>
    </row>
    <row r="97" spans="1:7" ht="16.149999999999999" customHeight="1">
      <c r="A97" t="s">
        <v>249</v>
      </c>
      <c r="B97">
        <v>-521</v>
      </c>
      <c r="C97" s="26">
        <f t="shared" si="78"/>
        <v>-7.2040929203539827E-2</v>
      </c>
      <c r="D97">
        <v>-766</v>
      </c>
      <c r="E97" s="26">
        <f t="shared" si="78"/>
        <v>-5.9214594928880641E-2</v>
      </c>
      <c r="F97">
        <v>-737</v>
      </c>
      <c r="G97" s="26">
        <f t="shared" ref="G97" si="87">F97/F$22</f>
        <v>-8.1499502377529578E-2</v>
      </c>
    </row>
    <row r="98" spans="1:7" ht="14.65" thickBot="1">
      <c r="A98" t="s">
        <v>250</v>
      </c>
      <c r="B98" s="7"/>
      <c r="C98" s="26">
        <f t="shared" si="78"/>
        <v>0</v>
      </c>
      <c r="D98" s="7"/>
      <c r="E98" s="26">
        <f t="shared" si="78"/>
        <v>0</v>
      </c>
      <c r="F98" s="7">
        <v>10</v>
      </c>
      <c r="G98" s="26">
        <f t="shared" ref="G98" si="88">F98/F$22</f>
        <v>1.1058277120424638E-3</v>
      </c>
    </row>
    <row r="99" spans="1:7" ht="14.65" thickBot="1">
      <c r="A99" t="s">
        <v>251</v>
      </c>
      <c r="B99" s="7">
        <v>490</v>
      </c>
      <c r="C99" s="26">
        <f t="shared" si="78"/>
        <v>6.7754424778761063E-2</v>
      </c>
      <c r="D99" s="7">
        <v>195</v>
      </c>
      <c r="E99" s="26">
        <f t="shared" si="78"/>
        <v>1.5074211502782932E-2</v>
      </c>
      <c r="F99" s="7"/>
      <c r="G99" s="26">
        <f t="shared" ref="G99" si="89">F99/F$22</f>
        <v>0</v>
      </c>
    </row>
    <row r="100" spans="1:7">
      <c r="C100" s="26"/>
      <c r="E100" s="26"/>
      <c r="G100" s="26"/>
    </row>
    <row r="101" spans="1:7">
      <c r="A101" s="3" t="s">
        <v>252</v>
      </c>
      <c r="C101" s="26"/>
      <c r="E101" s="26"/>
      <c r="G101" s="26"/>
    </row>
    <row r="102" spans="1:7">
      <c r="A102" t="s">
        <v>246</v>
      </c>
      <c r="B102" s="4">
        <v>17840</v>
      </c>
      <c r="C102" s="26">
        <f t="shared" si="78"/>
        <v>2.4668141592920354</v>
      </c>
      <c r="D102" s="4">
        <v>9822</v>
      </c>
      <c r="E102" s="26">
        <f t="shared" si="78"/>
        <v>0.75927643784786647</v>
      </c>
      <c r="F102" s="4">
        <v>5284</v>
      </c>
      <c r="G102" s="26">
        <f t="shared" ref="G102" si="90">F102/F$22</f>
        <v>0.58431936304323784</v>
      </c>
    </row>
    <row r="103" spans="1:7">
      <c r="A103" t="s">
        <v>185</v>
      </c>
      <c r="B103">
        <v>-755</v>
      </c>
      <c r="C103" s="26">
        <f t="shared" si="78"/>
        <v>-0.10439712389380532</v>
      </c>
      <c r="D103" s="4">
        <v>12936</v>
      </c>
      <c r="E103" s="26">
        <f t="shared" si="78"/>
        <v>1</v>
      </c>
      <c r="F103" s="4">
        <v>9043</v>
      </c>
      <c r="G103" s="26">
        <f t="shared" ref="G103" si="91">F103/F$22</f>
        <v>1</v>
      </c>
    </row>
    <row r="104" spans="1:7">
      <c r="A104" t="s">
        <v>235</v>
      </c>
      <c r="B104">
        <v>-755</v>
      </c>
      <c r="C104" s="26">
        <f t="shared" si="78"/>
        <v>-0.10439712389380532</v>
      </c>
      <c r="D104" s="4">
        <v>-1615</v>
      </c>
      <c r="E104" s="26">
        <f t="shared" si="78"/>
        <v>-0.12484539270253556</v>
      </c>
      <c r="F104" s="4">
        <v>-1408</v>
      </c>
      <c r="G104" s="26">
        <f t="shared" ref="G104" si="92">F104/F$22</f>
        <v>-0.15570054185557891</v>
      </c>
    </row>
    <row r="105" spans="1:7" ht="14.65" thickBot="1">
      <c r="A105" t="s">
        <v>253</v>
      </c>
      <c r="B105" s="6">
        <v>-3584</v>
      </c>
      <c r="C105" s="26">
        <f t="shared" si="78"/>
        <v>-0.49557522123893805</v>
      </c>
      <c r="D105" s="6">
        <v>-3303</v>
      </c>
      <c r="E105" s="26">
        <f t="shared" si="78"/>
        <v>-0.25533395176252321</v>
      </c>
      <c r="F105" s="6">
        <v>-3097</v>
      </c>
      <c r="G105" s="26">
        <f t="shared" ref="G105" si="93">F105/F$22</f>
        <v>-0.34247484241955101</v>
      </c>
    </row>
    <row r="106" spans="1:7" ht="14.65" thickBot="1">
      <c r="A106" t="s">
        <v>251</v>
      </c>
      <c r="B106" s="6">
        <v>20733</v>
      </c>
      <c r="C106" s="26">
        <f t="shared" si="78"/>
        <v>2.866841814159292</v>
      </c>
      <c r="D106" s="6">
        <v>17840</v>
      </c>
      <c r="E106" s="26">
        <f t="shared" si="78"/>
        <v>1.3790970933828077</v>
      </c>
      <c r="F106" s="6">
        <v>9822</v>
      </c>
      <c r="G106" s="26">
        <f t="shared" ref="G106" si="94">F106/F$22</f>
        <v>1.086143978768108</v>
      </c>
    </row>
    <row r="107" spans="1:7">
      <c r="C107" s="26"/>
      <c r="E107" s="26"/>
      <c r="G107" s="26"/>
    </row>
    <row r="108" spans="1:7">
      <c r="A108" s="3" t="s">
        <v>254</v>
      </c>
      <c r="C108" s="26"/>
      <c r="E108" s="26"/>
      <c r="G108" s="26"/>
    </row>
    <row r="109" spans="1:7">
      <c r="A109" t="s">
        <v>246</v>
      </c>
      <c r="B109">
        <v>-22</v>
      </c>
      <c r="C109" s="26">
        <f t="shared" si="78"/>
        <v>-3.0420353982300885E-3</v>
      </c>
      <c r="D109">
        <v>128</v>
      </c>
      <c r="E109" s="26">
        <f t="shared" si="78"/>
        <v>9.8948670377241813E-3</v>
      </c>
      <c r="F109">
        <v>207</v>
      </c>
      <c r="G109" s="26">
        <f t="shared" ref="G109" si="95">F109/F$22</f>
        <v>2.2890633639279002E-2</v>
      </c>
    </row>
    <row r="110" spans="1:7" ht="14.65" thickBot="1">
      <c r="A110" t="s">
        <v>255</v>
      </c>
      <c r="B110" s="7">
        <v>380</v>
      </c>
      <c r="C110" s="26">
        <f t="shared" si="78"/>
        <v>5.2544247787610618E-2</v>
      </c>
      <c r="D110" s="7">
        <v>-150</v>
      </c>
      <c r="E110" s="26">
        <f t="shared" si="78"/>
        <v>-1.1595547309833023E-2</v>
      </c>
      <c r="F110" s="7">
        <v>-79</v>
      </c>
      <c r="G110" s="26">
        <f t="shared" ref="G110" si="96">F110/F$22</f>
        <v>-8.7360389251354646E-3</v>
      </c>
    </row>
    <row r="111" spans="1:7" ht="14.65" thickBot="1">
      <c r="A111" t="s">
        <v>251</v>
      </c>
      <c r="B111" s="7">
        <v>358</v>
      </c>
      <c r="C111" s="26">
        <f t="shared" si="78"/>
        <v>4.9502212389380532E-2</v>
      </c>
      <c r="D111" s="7">
        <v>-22</v>
      </c>
      <c r="E111" s="26">
        <f t="shared" si="78"/>
        <v>-1.7006802721088435E-3</v>
      </c>
      <c r="F111" s="7">
        <v>128</v>
      </c>
      <c r="G111" s="26">
        <f t="shared" ref="G111" si="97">F111/F$22</f>
        <v>1.4154594714143537E-2</v>
      </c>
    </row>
    <row r="112" spans="1:7">
      <c r="C112" s="26">
        <f t="shared" si="78"/>
        <v>0</v>
      </c>
      <c r="E112" s="26">
        <f t="shared" si="78"/>
        <v>0</v>
      </c>
      <c r="G112" s="26">
        <f t="shared" ref="G112" si="98">F112/F$22</f>
        <v>0</v>
      </c>
    </row>
    <row r="113" spans="1:7" ht="14.65" thickBot="1">
      <c r="A113" s="3" t="s">
        <v>256</v>
      </c>
      <c r="B113" s="12">
        <v>21581</v>
      </c>
      <c r="C113" s="26">
        <f t="shared" si="78"/>
        <v>2.9840984513274336</v>
      </c>
      <c r="D113" s="12">
        <v>18013</v>
      </c>
      <c r="E113" s="26">
        <f t="shared" si="78"/>
        <v>1.3924706246134817</v>
      </c>
      <c r="F113" s="12">
        <v>9950</v>
      </c>
      <c r="G113" s="26">
        <f t="shared" ref="G113" si="99">F113/F$22</f>
        <v>1.1002985734822515</v>
      </c>
    </row>
    <row r="114" spans="1:7" ht="14.65" thickTop="1">
      <c r="C114" s="26">
        <f t="shared" si="78"/>
        <v>0</v>
      </c>
      <c r="E114" s="26">
        <f t="shared" si="78"/>
        <v>0</v>
      </c>
      <c r="G114" s="26">
        <f t="shared" ref="G114" si="100">F114/F$22</f>
        <v>0</v>
      </c>
    </row>
    <row r="115" spans="1:7" ht="14.65" thickBot="1">
      <c r="A115" s="3" t="s">
        <v>257</v>
      </c>
      <c r="B115" s="13">
        <v>3.1</v>
      </c>
      <c r="C115" s="26">
        <f t="shared" si="78"/>
        <v>4.286504424778761E-4</v>
      </c>
      <c r="D115" s="13">
        <v>2.86</v>
      </c>
      <c r="E115" s="26">
        <f t="shared" si="78"/>
        <v>2.2108843537414966E-4</v>
      </c>
      <c r="F115" s="13">
        <v>2.66</v>
      </c>
      <c r="G115" s="26">
        <f t="shared" ref="G115" si="101">F115/F$22</f>
        <v>2.9415017140329539E-4</v>
      </c>
    </row>
    <row r="116" spans="1:7" ht="14.65" thickTop="1"/>
  </sheetData>
  <mergeCells count="3">
    <mergeCell ref="A1:F1"/>
    <mergeCell ref="A2:F2"/>
    <mergeCell ref="A3: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7371C-C0BE-4FA4-AE8B-677FBA642B49}">
  <dimension ref="A1:F130"/>
  <sheetViews>
    <sheetView tabSelected="1" topLeftCell="A47" workbookViewId="0">
      <selection activeCell="G85" sqref="G85"/>
    </sheetView>
  </sheetViews>
  <sheetFormatPr defaultColWidth="11.42578125" defaultRowHeight="14.25"/>
  <cols>
    <col min="1" max="1" width="42.42578125" customWidth="1"/>
    <col min="2" max="2" width="22.28515625" customWidth="1"/>
    <col min="3" max="4" width="21.42578125" customWidth="1"/>
  </cols>
  <sheetData>
    <row r="1" spans="1:6">
      <c r="A1" s="53" t="s">
        <v>0</v>
      </c>
      <c r="B1" s="53"/>
      <c r="C1" s="53"/>
    </row>
    <row r="2" spans="1:6">
      <c r="A2" s="53" t="s">
        <v>1</v>
      </c>
      <c r="B2" s="53"/>
      <c r="C2" s="53"/>
    </row>
    <row r="3" spans="1:6">
      <c r="A3" s="53" t="s">
        <v>41</v>
      </c>
      <c r="B3" s="53"/>
      <c r="C3" s="53"/>
    </row>
    <row r="4" spans="1:6">
      <c r="B4" s="3" t="s">
        <v>81</v>
      </c>
      <c r="C4" s="3" t="s">
        <v>80</v>
      </c>
      <c r="D4" s="3" t="s">
        <v>43</v>
      </c>
      <c r="E4" s="3" t="s">
        <v>264</v>
      </c>
      <c r="F4" s="3" t="s">
        <v>265</v>
      </c>
    </row>
    <row r="5" spans="1:6">
      <c r="A5" t="s">
        <v>168</v>
      </c>
    </row>
    <row r="6" spans="1:6">
      <c r="A6" t="s">
        <v>169</v>
      </c>
      <c r="B6" s="2">
        <v>26741</v>
      </c>
      <c r="C6" s="2">
        <v>37171</v>
      </c>
      <c r="D6" s="2">
        <v>30028</v>
      </c>
      <c r="E6" s="2">
        <f>C6-D6</f>
        <v>7143</v>
      </c>
      <c r="F6" s="27">
        <f>E6/D6</f>
        <v>0.23787798055148529</v>
      </c>
    </row>
    <row r="7" spans="1:6" ht="14.65" thickBot="1">
      <c r="A7" t="s">
        <v>170</v>
      </c>
      <c r="B7" s="6">
        <v>6825</v>
      </c>
      <c r="C7" s="6">
        <v>7029</v>
      </c>
      <c r="D7" s="6">
        <v>5792</v>
      </c>
      <c r="E7" s="2">
        <f t="shared" ref="E7:E70" si="0">C7-D7</f>
        <v>1237</v>
      </c>
      <c r="F7" s="27">
        <f t="shared" ref="F7:F70" si="1">E7/D7</f>
        <v>0.21357044198895028</v>
      </c>
    </row>
    <row r="8" spans="1:6" ht="14.65" thickBot="1">
      <c r="A8" t="s">
        <v>171</v>
      </c>
      <c r="B8" s="6">
        <v>33566</v>
      </c>
      <c r="C8" s="6">
        <v>44200</v>
      </c>
      <c r="D8" s="6">
        <v>35820</v>
      </c>
      <c r="E8" s="2">
        <f t="shared" si="0"/>
        <v>8380</v>
      </c>
      <c r="F8" s="27">
        <f t="shared" si="1"/>
        <v>0.23394751535455052</v>
      </c>
    </row>
    <row r="9" spans="1:6">
      <c r="A9" t="s">
        <v>172</v>
      </c>
      <c r="E9" s="2"/>
      <c r="F9" s="27"/>
    </row>
    <row r="10" spans="1:6">
      <c r="A10" t="s">
        <v>173</v>
      </c>
      <c r="B10" s="4">
        <v>14262</v>
      </c>
      <c r="C10" s="4">
        <v>18635</v>
      </c>
      <c r="D10" s="34">
        <v>15869</v>
      </c>
      <c r="E10" s="2">
        <f t="shared" si="0"/>
        <v>2766</v>
      </c>
      <c r="F10" s="27">
        <f t="shared" si="1"/>
        <v>0.17430209843090302</v>
      </c>
    </row>
    <row r="11" spans="1:6">
      <c r="A11" t="s">
        <v>174</v>
      </c>
      <c r="B11" s="4">
        <v>7176</v>
      </c>
      <c r="C11" s="4">
        <v>8194</v>
      </c>
      <c r="D11" s="4">
        <v>8818</v>
      </c>
      <c r="E11" s="2">
        <f t="shared" si="0"/>
        <v>-624</v>
      </c>
      <c r="F11" s="27">
        <f t="shared" si="1"/>
        <v>-7.076434565661148E-2</v>
      </c>
    </row>
    <row r="12" spans="1:6">
      <c r="A12" t="s">
        <v>175</v>
      </c>
      <c r="B12" s="4">
        <v>2339</v>
      </c>
      <c r="C12" s="4">
        <v>2570</v>
      </c>
      <c r="D12" s="4">
        <v>2483</v>
      </c>
      <c r="E12" s="2">
        <f t="shared" si="0"/>
        <v>87</v>
      </c>
      <c r="F12" s="27">
        <f t="shared" si="1"/>
        <v>3.5038260169150223E-2</v>
      </c>
    </row>
    <row r="13" spans="1:6" ht="14.65" thickBot="1">
      <c r="A13" t="s">
        <v>176</v>
      </c>
      <c r="B13" s="7"/>
      <c r="C13" s="6">
        <v>-1059</v>
      </c>
      <c r="D13" s="7">
        <v>862</v>
      </c>
      <c r="E13" s="2">
        <f t="shared" si="0"/>
        <v>-1921</v>
      </c>
      <c r="F13" s="27">
        <f t="shared" si="1"/>
        <v>-2.2285382830626452</v>
      </c>
    </row>
    <row r="14" spans="1:6" ht="14.65" thickBot="1">
      <c r="A14" t="s">
        <v>177</v>
      </c>
      <c r="B14" s="6">
        <v>23777</v>
      </c>
      <c r="C14" s="6">
        <v>28340</v>
      </c>
      <c r="D14" s="6">
        <v>28032</v>
      </c>
      <c r="E14" s="2">
        <f t="shared" si="0"/>
        <v>308</v>
      </c>
      <c r="F14" s="27">
        <f t="shared" si="1"/>
        <v>1.0987442922374429E-2</v>
      </c>
    </row>
    <row r="15" spans="1:6">
      <c r="A15" t="s">
        <v>178</v>
      </c>
      <c r="B15" s="4">
        <v>9789</v>
      </c>
      <c r="C15" s="4">
        <v>15860</v>
      </c>
      <c r="D15" s="4">
        <v>7788</v>
      </c>
      <c r="E15" s="2">
        <f t="shared" si="0"/>
        <v>8072</v>
      </c>
      <c r="F15" s="27">
        <f t="shared" si="1"/>
        <v>1.0364663585002567</v>
      </c>
    </row>
    <row r="16" spans="1:6">
      <c r="A16" t="s">
        <v>179</v>
      </c>
      <c r="B16">
        <v>-559</v>
      </c>
      <c r="C16">
        <v>-490</v>
      </c>
      <c r="D16">
        <v>-694</v>
      </c>
      <c r="E16" s="2">
        <f t="shared" si="0"/>
        <v>204</v>
      </c>
      <c r="F16" s="27">
        <f t="shared" si="1"/>
        <v>-0.29394812680115273</v>
      </c>
    </row>
    <row r="17" spans="1:6" ht="14.65" thickBot="1">
      <c r="A17" t="s">
        <v>180</v>
      </c>
      <c r="B17" s="4">
        <v>1044</v>
      </c>
      <c r="C17">
        <v>-372</v>
      </c>
      <c r="D17" s="7">
        <v>349</v>
      </c>
      <c r="E17" s="2">
        <f t="shared" si="0"/>
        <v>-721</v>
      </c>
      <c r="F17" s="27">
        <f t="shared" si="1"/>
        <v>-2.0659025787965617</v>
      </c>
    </row>
    <row r="18" spans="1:6" ht="85.5" customHeight="1">
      <c r="A18" t="s">
        <v>181</v>
      </c>
      <c r="B18" s="4">
        <v>10274</v>
      </c>
      <c r="C18" s="4">
        <v>14998</v>
      </c>
      <c r="D18" s="4">
        <v>7443</v>
      </c>
      <c r="E18" s="2">
        <f t="shared" si="0"/>
        <v>7555</v>
      </c>
      <c r="F18" s="27">
        <f t="shared" si="1"/>
        <v>1.0150476958215773</v>
      </c>
    </row>
    <row r="19" spans="1:6" ht="14.65" thickBot="1">
      <c r="A19" t="s">
        <v>182</v>
      </c>
      <c r="B19" s="6">
        <v>-1231</v>
      </c>
      <c r="C19" s="6">
        <v>-2012</v>
      </c>
      <c r="D19" s="7">
        <v>-104</v>
      </c>
      <c r="E19" s="2">
        <f t="shared" si="0"/>
        <v>-1908</v>
      </c>
      <c r="F19" s="27">
        <f t="shared" si="1"/>
        <v>18.346153846153847</v>
      </c>
    </row>
    <row r="20" spans="1:6">
      <c r="A20" t="s">
        <v>183</v>
      </c>
      <c r="B20" s="4">
        <v>9043</v>
      </c>
      <c r="C20" s="4">
        <v>12986</v>
      </c>
      <c r="D20" s="4">
        <v>7339</v>
      </c>
      <c r="E20" s="2">
        <f t="shared" si="0"/>
        <v>5647</v>
      </c>
      <c r="F20" s="27">
        <f t="shared" si="1"/>
        <v>0.76945087886633057</v>
      </c>
    </row>
    <row r="21" spans="1:6" ht="14.65" thickBot="1">
      <c r="A21" t="s">
        <v>184</v>
      </c>
      <c r="B21" s="7"/>
      <c r="C21" s="7">
        <v>-50</v>
      </c>
      <c r="D21" s="7">
        <v>-107</v>
      </c>
      <c r="E21" s="2">
        <f t="shared" si="0"/>
        <v>57</v>
      </c>
      <c r="F21" s="27">
        <f t="shared" si="1"/>
        <v>-0.53271028037383172</v>
      </c>
    </row>
    <row r="22" spans="1:6" ht="14.65" thickBot="1">
      <c r="A22" t="s">
        <v>185</v>
      </c>
      <c r="B22" s="9">
        <v>9043</v>
      </c>
      <c r="C22" s="9">
        <v>12936</v>
      </c>
      <c r="D22" s="9">
        <v>7232</v>
      </c>
      <c r="E22" s="2">
        <f t="shared" si="0"/>
        <v>5704</v>
      </c>
      <c r="F22" s="27">
        <f t="shared" si="1"/>
        <v>0.78871681415929207</v>
      </c>
    </row>
    <row r="23" spans="1:6" ht="14.65" thickTop="1">
      <c r="E23" s="2"/>
      <c r="F23" s="27"/>
    </row>
    <row r="24" spans="1:6">
      <c r="A24" t="s">
        <v>186</v>
      </c>
      <c r="E24" s="2"/>
      <c r="F24" s="27"/>
    </row>
    <row r="25" spans="1:6">
      <c r="A25" t="s">
        <v>187</v>
      </c>
      <c r="B25" s="11">
        <v>7.99</v>
      </c>
      <c r="C25" s="11">
        <v>11.56</v>
      </c>
      <c r="D25" s="11">
        <v>6.57</v>
      </c>
      <c r="E25" s="2">
        <f t="shared" si="0"/>
        <v>4.99</v>
      </c>
      <c r="F25" s="27">
        <f t="shared" si="1"/>
        <v>0.75951293759512939</v>
      </c>
    </row>
    <row r="26" spans="1:6" ht="14.65" thickBot="1">
      <c r="A26" t="s">
        <v>188</v>
      </c>
      <c r="B26" s="7"/>
      <c r="C26" s="7">
        <v>-0.04</v>
      </c>
      <c r="D26" s="7">
        <v>-0.1</v>
      </c>
      <c r="E26" s="2">
        <f t="shared" si="0"/>
        <v>6.0000000000000005E-2</v>
      </c>
      <c r="F26" s="27">
        <f t="shared" si="1"/>
        <v>-0.6</v>
      </c>
    </row>
    <row r="27" spans="1:6" ht="14.65" thickBot="1">
      <c r="A27" t="s">
        <v>185</v>
      </c>
      <c r="B27" s="13">
        <v>7.99</v>
      </c>
      <c r="C27" s="13">
        <v>11.52</v>
      </c>
      <c r="D27" s="13">
        <v>6.47</v>
      </c>
      <c r="E27" s="2">
        <f t="shared" si="0"/>
        <v>5.05</v>
      </c>
      <c r="F27" s="27">
        <f t="shared" si="1"/>
        <v>0.78052550231839257</v>
      </c>
    </row>
    <row r="28" spans="1:6" ht="14.65" thickTop="1">
      <c r="A28" t="s">
        <v>189</v>
      </c>
      <c r="E28" s="2"/>
      <c r="F28" s="27"/>
    </row>
    <row r="29" spans="1:6">
      <c r="A29" t="s">
        <v>187</v>
      </c>
      <c r="B29" s="11">
        <v>7.87</v>
      </c>
      <c r="C29" s="11">
        <v>11.41</v>
      </c>
      <c r="D29" s="11">
        <v>6.52</v>
      </c>
      <c r="E29" s="2">
        <f t="shared" si="0"/>
        <v>4.8900000000000006</v>
      </c>
      <c r="F29" s="27">
        <f t="shared" si="1"/>
        <v>0.75000000000000011</v>
      </c>
    </row>
    <row r="30" spans="1:6" ht="14.65" thickBot="1">
      <c r="A30" t="s">
        <v>188</v>
      </c>
      <c r="B30" s="7"/>
      <c r="C30" s="7">
        <v>-0.04</v>
      </c>
      <c r="D30" s="7">
        <v>-0.1</v>
      </c>
      <c r="E30" s="2">
        <f t="shared" si="0"/>
        <v>6.0000000000000005E-2</v>
      </c>
      <c r="F30" s="27">
        <f t="shared" si="1"/>
        <v>-0.6</v>
      </c>
    </row>
    <row r="31" spans="1:6" ht="14.65" thickBot="1">
      <c r="A31" t="s">
        <v>185</v>
      </c>
      <c r="B31" s="13">
        <v>7.87</v>
      </c>
      <c r="C31" s="13">
        <v>11.37</v>
      </c>
      <c r="D31" s="13">
        <v>6.42</v>
      </c>
      <c r="E31" s="2">
        <f t="shared" si="0"/>
        <v>4.9499999999999993</v>
      </c>
      <c r="F31" s="27">
        <f t="shared" si="1"/>
        <v>0.77102803738317749</v>
      </c>
    </row>
    <row r="32" spans="1:6" ht="14.65" thickTop="1">
      <c r="A32" t="s">
        <v>190</v>
      </c>
      <c r="E32" s="2"/>
      <c r="F32" s="27"/>
    </row>
    <row r="33" spans="1:6" ht="14.65" thickBot="1">
      <c r="A33" t="s">
        <v>191</v>
      </c>
      <c r="B33" s="16">
        <v>1131</v>
      </c>
      <c r="C33" s="16">
        <v>1123</v>
      </c>
      <c r="D33" s="16">
        <v>1117</v>
      </c>
      <c r="E33" s="2">
        <f t="shared" si="0"/>
        <v>6</v>
      </c>
      <c r="F33" s="27">
        <f t="shared" si="1"/>
        <v>5.3715308863025966E-3</v>
      </c>
    </row>
    <row r="34" spans="1:6" ht="15" thickTop="1" thickBot="1">
      <c r="A34" t="s">
        <v>192</v>
      </c>
      <c r="B34" s="16">
        <v>1149</v>
      </c>
      <c r="C34" s="16">
        <v>1137</v>
      </c>
      <c r="D34" s="16">
        <v>1126</v>
      </c>
      <c r="E34" s="2">
        <f t="shared" si="0"/>
        <v>11</v>
      </c>
      <c r="F34" s="27">
        <f t="shared" si="1"/>
        <v>9.7690941385435177E-3</v>
      </c>
    </row>
    <row r="35" spans="1:6" ht="14.65" thickTop="1">
      <c r="A35" t="s">
        <v>185</v>
      </c>
      <c r="B35" s="2">
        <v>9043</v>
      </c>
      <c r="C35" s="2">
        <v>12936</v>
      </c>
      <c r="D35" s="14">
        <v>7232</v>
      </c>
      <c r="E35" s="2">
        <f t="shared" si="0"/>
        <v>5704</v>
      </c>
      <c r="F35" s="27">
        <f t="shared" si="1"/>
        <v>0.78871681415929207</v>
      </c>
    </row>
    <row r="36" spans="1:6" ht="85.5" customHeight="1">
      <c r="A36" s="1" t="s">
        <v>193</v>
      </c>
      <c r="E36" s="2"/>
      <c r="F36" s="27"/>
    </row>
    <row r="37" spans="1:6">
      <c r="A37" t="s">
        <v>194</v>
      </c>
      <c r="B37">
        <v>40</v>
      </c>
      <c r="C37">
        <v>-433</v>
      </c>
      <c r="D37">
        <v>140</v>
      </c>
      <c r="E37" s="2">
        <f t="shared" si="0"/>
        <v>-573</v>
      </c>
      <c r="F37" s="27">
        <f t="shared" si="1"/>
        <v>-4.0928571428571425</v>
      </c>
    </row>
    <row r="38" spans="1:6" ht="114" customHeight="1">
      <c r="A38" s="1" t="s">
        <v>195</v>
      </c>
      <c r="B38">
        <v>-5</v>
      </c>
      <c r="C38">
        <v>-113</v>
      </c>
      <c r="D38">
        <v>54</v>
      </c>
      <c r="E38" s="2">
        <f t="shared" si="0"/>
        <v>-167</v>
      </c>
      <c r="F38" s="27">
        <f t="shared" si="1"/>
        <v>-3.0925925925925926</v>
      </c>
    </row>
    <row r="39" spans="1:6">
      <c r="A39" t="s">
        <v>196</v>
      </c>
      <c r="B39">
        <v>-53</v>
      </c>
      <c r="C39">
        <v>361</v>
      </c>
      <c r="D39">
        <v>99</v>
      </c>
      <c r="E39" s="2">
        <f t="shared" si="0"/>
        <v>262</v>
      </c>
      <c r="F39" s="27">
        <f t="shared" si="1"/>
        <v>2.6464646464646466</v>
      </c>
    </row>
    <row r="40" spans="1:6">
      <c r="A40" t="s">
        <v>197</v>
      </c>
      <c r="B40">
        <v>-2</v>
      </c>
      <c r="C40">
        <v>35</v>
      </c>
      <c r="D40">
        <v>10</v>
      </c>
      <c r="E40" s="2">
        <f t="shared" si="0"/>
        <v>25</v>
      </c>
      <c r="F40" s="27">
        <f t="shared" si="1"/>
        <v>2.5</v>
      </c>
    </row>
    <row r="41" spans="1:6" ht="14.65" thickBot="1">
      <c r="A41" t="s">
        <v>198</v>
      </c>
      <c r="B41" s="7">
        <v>-59</v>
      </c>
      <c r="C41" s="7"/>
      <c r="D41" s="7">
        <v>77</v>
      </c>
      <c r="E41" s="2">
        <f t="shared" si="0"/>
        <v>-77</v>
      </c>
      <c r="F41" s="27">
        <f t="shared" si="1"/>
        <v>-1</v>
      </c>
    </row>
    <row r="42" spans="1:6" ht="14.65" thickBot="1">
      <c r="A42" t="s">
        <v>199</v>
      </c>
      <c r="B42" s="7">
        <v>-79</v>
      </c>
      <c r="C42" s="7">
        <v>-150</v>
      </c>
      <c r="D42" s="7">
        <v>380</v>
      </c>
      <c r="E42" s="2">
        <f t="shared" si="0"/>
        <v>-530</v>
      </c>
      <c r="F42" s="27">
        <f t="shared" si="1"/>
        <v>-1.3947368421052631</v>
      </c>
    </row>
    <row r="43" spans="1:6" ht="14.65" thickBot="1">
      <c r="A43" t="s">
        <v>200</v>
      </c>
      <c r="B43" s="12">
        <v>8964</v>
      </c>
      <c r="C43" s="12">
        <v>12786</v>
      </c>
      <c r="D43" s="15">
        <v>7612</v>
      </c>
      <c r="E43" s="2">
        <f t="shared" si="0"/>
        <v>5174</v>
      </c>
      <c r="F43" s="27">
        <f t="shared" si="1"/>
        <v>0.67971623751970578</v>
      </c>
    </row>
    <row r="44" spans="1:6" ht="14.65" thickTop="1">
      <c r="A44" s="3" t="s">
        <v>201</v>
      </c>
      <c r="E44" s="2"/>
      <c r="F44" s="27"/>
    </row>
    <row r="45" spans="1:6">
      <c r="A45" t="s">
        <v>202</v>
      </c>
      <c r="B45" s="2">
        <v>9043</v>
      </c>
      <c r="C45" s="2">
        <v>12986</v>
      </c>
      <c r="D45" s="2">
        <v>7339</v>
      </c>
      <c r="E45" s="2">
        <f t="shared" si="0"/>
        <v>5647</v>
      </c>
      <c r="F45" s="27">
        <f t="shared" si="1"/>
        <v>0.76945087886633057</v>
      </c>
    </row>
    <row r="46" spans="1:6" ht="99.75" customHeight="1">
      <c r="A46" s="1" t="s">
        <v>203</v>
      </c>
      <c r="E46" s="2"/>
      <c r="F46" s="27"/>
    </row>
    <row r="47" spans="1:6">
      <c r="A47" t="s">
        <v>204</v>
      </c>
      <c r="B47" s="4">
        <v>1582</v>
      </c>
      <c r="C47" s="4">
        <v>1762</v>
      </c>
      <c r="D47" s="4">
        <v>1809</v>
      </c>
      <c r="E47" s="2">
        <f t="shared" si="0"/>
        <v>-47</v>
      </c>
      <c r="F47" s="27">
        <f t="shared" si="1"/>
        <v>-2.5981205085682697E-2</v>
      </c>
    </row>
    <row r="48" spans="1:6">
      <c r="A48" t="s">
        <v>205</v>
      </c>
      <c r="B48">
        <v>5</v>
      </c>
      <c r="C48">
        <v>2</v>
      </c>
      <c r="D48">
        <v>182</v>
      </c>
      <c r="E48" s="2">
        <f t="shared" si="0"/>
        <v>-180</v>
      </c>
      <c r="F48" s="27">
        <f t="shared" si="1"/>
        <v>-0.98901098901098905</v>
      </c>
    </row>
    <row r="49" spans="1:6">
      <c r="A49" t="s">
        <v>206</v>
      </c>
      <c r="B49">
        <v>-245</v>
      </c>
      <c r="C49">
        <v>-138</v>
      </c>
      <c r="D49" s="4">
        <v>-1269</v>
      </c>
      <c r="E49" s="2">
        <f t="shared" si="0"/>
        <v>1131</v>
      </c>
      <c r="F49" s="27">
        <f t="shared" si="1"/>
        <v>-0.89125295508274227</v>
      </c>
    </row>
    <row r="50" spans="1:6">
      <c r="A50" t="s">
        <v>207</v>
      </c>
      <c r="B50" s="4">
        <v>1663</v>
      </c>
      <c r="C50" s="4">
        <v>2031</v>
      </c>
      <c r="D50" s="4">
        <v>2484</v>
      </c>
      <c r="E50" s="2">
        <f t="shared" si="0"/>
        <v>-453</v>
      </c>
      <c r="F50" s="27">
        <f t="shared" si="1"/>
        <v>-0.18236714975845411</v>
      </c>
    </row>
    <row r="51" spans="1:6" ht="85.5" customHeight="1">
      <c r="A51" t="s">
        <v>208</v>
      </c>
      <c r="B51" s="4">
        <v>-1002</v>
      </c>
      <c r="C51">
        <v>432</v>
      </c>
      <c r="D51">
        <v>-152</v>
      </c>
      <c r="E51" s="2">
        <f t="shared" si="0"/>
        <v>584</v>
      </c>
      <c r="F51" s="27">
        <f t="shared" si="1"/>
        <v>-3.8421052631578947</v>
      </c>
    </row>
    <row r="52" spans="1:6">
      <c r="A52" t="s">
        <v>209</v>
      </c>
      <c r="B52">
        <v>33</v>
      </c>
      <c r="C52">
        <v>47</v>
      </c>
      <c r="D52">
        <v>132</v>
      </c>
      <c r="E52" s="2">
        <f t="shared" si="0"/>
        <v>-85</v>
      </c>
      <c r="F52" s="27">
        <f t="shared" si="1"/>
        <v>-0.64393939393939392</v>
      </c>
    </row>
    <row r="53" spans="1:6">
      <c r="A53" t="s">
        <v>210</v>
      </c>
      <c r="B53">
        <v>-82</v>
      </c>
      <c r="C53">
        <v>-56</v>
      </c>
      <c r="D53">
        <v>25</v>
      </c>
      <c r="E53" s="2">
        <f t="shared" si="0"/>
        <v>-81</v>
      </c>
      <c r="F53" s="27">
        <f t="shared" si="1"/>
        <v>-3.24</v>
      </c>
    </row>
    <row r="54" spans="1:6">
      <c r="A54" t="s">
        <v>211</v>
      </c>
      <c r="E54" s="2"/>
      <c r="F54" s="27"/>
    </row>
    <row r="55" spans="1:6">
      <c r="A55" t="s">
        <v>212</v>
      </c>
      <c r="B55">
        <v>426</v>
      </c>
      <c r="C55" s="4">
        <v>-2066</v>
      </c>
      <c r="D55" s="4">
        <v>2472</v>
      </c>
      <c r="E55" s="2">
        <f t="shared" si="0"/>
        <v>-4538</v>
      </c>
      <c r="F55" s="27">
        <f t="shared" si="1"/>
        <v>-1.8357605177993528</v>
      </c>
    </row>
    <row r="56" spans="1:6">
      <c r="A56" t="s">
        <v>49</v>
      </c>
      <c r="B56">
        <v>-622</v>
      </c>
      <c r="C56" s="4">
        <v>-3137</v>
      </c>
      <c r="D56">
        <v>8</v>
      </c>
      <c r="E56" s="2">
        <f t="shared" si="0"/>
        <v>-3145</v>
      </c>
      <c r="F56" s="27">
        <f t="shared" si="1"/>
        <v>-393.125</v>
      </c>
    </row>
    <row r="57" spans="1:6">
      <c r="A57" t="s">
        <v>213</v>
      </c>
      <c r="B57" s="4">
        <v>-1649</v>
      </c>
      <c r="C57" s="4">
        <v>-2266</v>
      </c>
      <c r="D57">
        <v>603</v>
      </c>
      <c r="E57" s="2">
        <f t="shared" si="0"/>
        <v>-2869</v>
      </c>
      <c r="F57" s="27">
        <f t="shared" si="1"/>
        <v>-4.7578772802653404</v>
      </c>
    </row>
    <row r="58" spans="1:6">
      <c r="A58" t="s">
        <v>214</v>
      </c>
      <c r="B58">
        <v>495</v>
      </c>
      <c r="C58" s="4">
        <v>1036</v>
      </c>
      <c r="D58" s="4">
        <v>-1880</v>
      </c>
      <c r="E58" s="2">
        <f t="shared" si="0"/>
        <v>2916</v>
      </c>
      <c r="F58" s="27">
        <f t="shared" si="1"/>
        <v>-1.5510638297872341</v>
      </c>
    </row>
    <row r="59" spans="1:6">
      <c r="A59" t="s">
        <v>215</v>
      </c>
      <c r="B59" s="4">
        <v>1091</v>
      </c>
      <c r="C59" s="4">
        <v>-1043</v>
      </c>
      <c r="D59">
        <v>1</v>
      </c>
      <c r="E59" s="2">
        <f t="shared" si="0"/>
        <v>-1044</v>
      </c>
      <c r="F59" s="27">
        <f t="shared" si="1"/>
        <v>-1044</v>
      </c>
    </row>
    <row r="60" spans="1:6">
      <c r="A60" t="s">
        <v>216</v>
      </c>
      <c r="B60">
        <v>-202</v>
      </c>
      <c r="C60">
        <v>-324</v>
      </c>
      <c r="D60">
        <v>-56</v>
      </c>
      <c r="E60" s="2">
        <f t="shared" si="0"/>
        <v>-268</v>
      </c>
      <c r="F60" s="27">
        <f t="shared" si="1"/>
        <v>4.7857142857142856</v>
      </c>
    </row>
    <row r="61" spans="1:6" ht="100.15" customHeight="1" thickBot="1">
      <c r="A61" t="s">
        <v>217</v>
      </c>
      <c r="B61" s="7"/>
      <c r="C61" s="7">
        <v>-170</v>
      </c>
      <c r="D61" s="7">
        <v>-399</v>
      </c>
      <c r="E61" s="2">
        <f t="shared" si="0"/>
        <v>229</v>
      </c>
      <c r="F61" s="27">
        <f t="shared" si="1"/>
        <v>-0.57393483709273185</v>
      </c>
    </row>
    <row r="62" spans="1:6">
      <c r="A62" t="s">
        <v>218</v>
      </c>
      <c r="B62" s="4">
        <v>10536</v>
      </c>
      <c r="C62" s="4">
        <v>9096</v>
      </c>
      <c r="D62" s="4">
        <v>11299</v>
      </c>
      <c r="E62" s="2">
        <f t="shared" si="0"/>
        <v>-2203</v>
      </c>
      <c r="F62" s="27">
        <f t="shared" si="1"/>
        <v>-0.19497300646074875</v>
      </c>
    </row>
    <row r="63" spans="1:6">
      <c r="A63" s="3" t="s">
        <v>219</v>
      </c>
      <c r="E63" s="2"/>
      <c r="F63" s="27"/>
    </row>
    <row r="64" spans="1:6">
      <c r="A64" t="s">
        <v>220</v>
      </c>
      <c r="B64" s="4">
        <v>-1888</v>
      </c>
      <c r="C64" s="4">
        <v>-2262</v>
      </c>
      <c r="D64" s="4">
        <v>-1450</v>
      </c>
      <c r="E64" s="2">
        <f t="shared" si="0"/>
        <v>-812</v>
      </c>
      <c r="F64" s="27">
        <f t="shared" si="1"/>
        <v>0.56000000000000005</v>
      </c>
    </row>
    <row r="65" spans="1:6">
      <c r="A65" t="s">
        <v>221</v>
      </c>
      <c r="B65" s="4">
        <v>-5907</v>
      </c>
      <c r="C65" s="4">
        <v>-1414</v>
      </c>
      <c r="D65">
        <v>-668</v>
      </c>
      <c r="E65" s="2">
        <f t="shared" si="0"/>
        <v>-746</v>
      </c>
      <c r="F65" s="27">
        <f t="shared" si="1"/>
        <v>1.1167664670658684</v>
      </c>
    </row>
    <row r="66" spans="1:6" ht="114" customHeight="1">
      <c r="A66" t="s">
        <v>222</v>
      </c>
      <c r="B66" s="4">
        <v>5555</v>
      </c>
      <c r="C66" s="4">
        <v>2622</v>
      </c>
      <c r="D66" s="4">
        <v>1566</v>
      </c>
      <c r="E66" s="2">
        <f t="shared" si="0"/>
        <v>1056</v>
      </c>
      <c r="F66" s="27">
        <f t="shared" si="1"/>
        <v>0.67432950191570884</v>
      </c>
    </row>
    <row r="67" spans="1:6" ht="71.25" customHeight="1">
      <c r="A67" t="s">
        <v>223</v>
      </c>
      <c r="B67" s="4">
        <v>-1377</v>
      </c>
      <c r="C67" s="4">
        <v>-4912</v>
      </c>
      <c r="D67">
        <v>-235</v>
      </c>
      <c r="E67" s="2">
        <f t="shared" si="0"/>
        <v>-4677</v>
      </c>
      <c r="F67" s="27">
        <f t="shared" si="1"/>
        <v>19.902127659574468</v>
      </c>
    </row>
    <row r="68" spans="1:6">
      <c r="A68" t="s">
        <v>224</v>
      </c>
      <c r="B68">
        <v>3</v>
      </c>
      <c r="C68">
        <v>5</v>
      </c>
      <c r="D68">
        <v>127</v>
      </c>
      <c r="E68" s="2">
        <f t="shared" si="0"/>
        <v>-122</v>
      </c>
      <c r="F68" s="27">
        <f t="shared" si="1"/>
        <v>-0.96062992125984248</v>
      </c>
    </row>
    <row r="69" spans="1:6">
      <c r="A69" t="s">
        <v>225</v>
      </c>
      <c r="B69">
        <v>320</v>
      </c>
      <c r="C69">
        <v>132</v>
      </c>
      <c r="D69">
        <v>20</v>
      </c>
      <c r="E69" s="2">
        <f t="shared" si="0"/>
        <v>112</v>
      </c>
      <c r="F69" s="27">
        <f t="shared" si="1"/>
        <v>5.6</v>
      </c>
    </row>
    <row r="70" spans="1:6">
      <c r="A70" t="s">
        <v>210</v>
      </c>
      <c r="B70">
        <v>-62</v>
      </c>
      <c r="C70">
        <v>41</v>
      </c>
      <c r="D70">
        <v>19</v>
      </c>
      <c r="E70" s="2">
        <f t="shared" si="0"/>
        <v>22</v>
      </c>
      <c r="F70" s="27">
        <f t="shared" si="1"/>
        <v>1.1578947368421053</v>
      </c>
    </row>
    <row r="71" spans="1:6" ht="45" customHeight="1" thickBot="1">
      <c r="A71" s="1" t="s">
        <v>226</v>
      </c>
      <c r="C71" s="7">
        <v>-16</v>
      </c>
      <c r="D71" s="6">
        <v>1383</v>
      </c>
      <c r="E71" s="2">
        <f t="shared" ref="E71:E115" si="2">C71-D71</f>
        <v>-1399</v>
      </c>
      <c r="F71" s="27">
        <f t="shared" ref="F71:F115" si="3">E71/D71</f>
        <v>-1.0115690527838033</v>
      </c>
    </row>
    <row r="72" spans="1:6" ht="14.65" thickBot="1">
      <c r="A72" t="s">
        <v>227</v>
      </c>
      <c r="B72" s="6">
        <v>-3356</v>
      </c>
      <c r="C72" s="6">
        <v>-5804</v>
      </c>
      <c r="D72" s="7">
        <v>762</v>
      </c>
      <c r="E72" s="2">
        <f t="shared" si="2"/>
        <v>-6566</v>
      </c>
      <c r="F72" s="27">
        <f t="shared" si="3"/>
        <v>-8.6167979002624673</v>
      </c>
    </row>
    <row r="73" spans="1:6">
      <c r="A73" s="3" t="s">
        <v>228</v>
      </c>
      <c r="E73" s="2"/>
      <c r="F73" s="27"/>
    </row>
    <row r="74" spans="1:6">
      <c r="A74" t="s">
        <v>229</v>
      </c>
      <c r="B74" s="4">
        <v>2886</v>
      </c>
      <c r="C74" s="4">
        <v>7000</v>
      </c>
      <c r="D74" s="4">
        <v>5068</v>
      </c>
      <c r="E74" s="2">
        <f t="shared" si="2"/>
        <v>1932</v>
      </c>
      <c r="F74" s="27">
        <f t="shared" si="3"/>
        <v>0.38121546961325969</v>
      </c>
    </row>
    <row r="75" spans="1:6">
      <c r="A75" t="s">
        <v>230</v>
      </c>
      <c r="B75" s="4">
        <v>-2885</v>
      </c>
      <c r="C75" s="4">
        <v>-7003</v>
      </c>
      <c r="D75" s="4">
        <v>-5566</v>
      </c>
      <c r="E75" s="2">
        <f t="shared" si="2"/>
        <v>-1437</v>
      </c>
      <c r="F75" s="27">
        <f t="shared" si="3"/>
        <v>0.25817463169241828</v>
      </c>
    </row>
    <row r="76" spans="1:6">
      <c r="A76" t="s">
        <v>231</v>
      </c>
      <c r="C76">
        <v>-349</v>
      </c>
      <c r="E76" s="2">
        <f t="shared" si="2"/>
        <v>-349</v>
      </c>
      <c r="F76" s="27"/>
    </row>
    <row r="77" spans="1:6">
      <c r="A77" t="s">
        <v>232</v>
      </c>
      <c r="C77" s="4">
        <v>1477</v>
      </c>
      <c r="D77" s="4">
        <v>1880</v>
      </c>
      <c r="E77" s="2">
        <f t="shared" si="2"/>
        <v>-403</v>
      </c>
      <c r="F77" s="27">
        <f t="shared" si="3"/>
        <v>-0.21436170212765956</v>
      </c>
    </row>
    <row r="78" spans="1:6">
      <c r="A78" t="s">
        <v>233</v>
      </c>
      <c r="C78" s="4">
        <v>-1540</v>
      </c>
      <c r="D78" s="4">
        <v>-1446</v>
      </c>
      <c r="E78" s="2">
        <f t="shared" si="2"/>
        <v>-94</v>
      </c>
      <c r="F78" s="27">
        <f t="shared" si="3"/>
        <v>6.5006915629322273E-2</v>
      </c>
    </row>
    <row r="79" spans="1:6">
      <c r="A79" t="s">
        <v>234</v>
      </c>
      <c r="B79">
        <v>347</v>
      </c>
      <c r="C79">
        <v>356</v>
      </c>
      <c r="D79">
        <v>434</v>
      </c>
      <c r="E79" s="2">
        <f t="shared" si="2"/>
        <v>-78</v>
      </c>
      <c r="F79" s="27">
        <f t="shared" si="3"/>
        <v>-0.17972350230414746</v>
      </c>
    </row>
    <row r="80" spans="1:6">
      <c r="A80" t="s">
        <v>235</v>
      </c>
      <c r="B80" s="4">
        <v>-3366</v>
      </c>
      <c r="C80" s="4">
        <v>-3129</v>
      </c>
      <c r="D80" s="4">
        <v>-2973</v>
      </c>
      <c r="E80" s="2">
        <f t="shared" si="2"/>
        <v>-156</v>
      </c>
      <c r="F80" s="27">
        <f t="shared" si="3"/>
        <v>5.2472250252270432E-2</v>
      </c>
    </row>
    <row r="81" spans="1:6">
      <c r="A81" t="s">
        <v>236</v>
      </c>
      <c r="B81" s="4">
        <v>-3008</v>
      </c>
      <c r="C81" s="4">
        <v>-3212</v>
      </c>
      <c r="D81" s="4">
        <v>-3462</v>
      </c>
      <c r="E81" s="2">
        <f t="shared" si="2"/>
        <v>250</v>
      </c>
      <c r="F81" s="27">
        <f t="shared" si="3"/>
        <v>-7.2212593876372036E-2</v>
      </c>
    </row>
    <row r="82" spans="1:6" ht="99.75" customHeight="1">
      <c r="A82" t="s">
        <v>237</v>
      </c>
      <c r="B82">
        <v>-737</v>
      </c>
      <c r="C82">
        <v>-766</v>
      </c>
      <c r="D82">
        <v>-521</v>
      </c>
      <c r="E82" s="2">
        <f t="shared" si="2"/>
        <v>-245</v>
      </c>
      <c r="F82" s="27">
        <f t="shared" si="3"/>
        <v>0.47024952015355087</v>
      </c>
    </row>
    <row r="83" spans="1:6">
      <c r="A83" t="s">
        <v>210</v>
      </c>
      <c r="B83">
        <v>-35</v>
      </c>
      <c r="C83">
        <v>-34</v>
      </c>
      <c r="D83">
        <v>-19</v>
      </c>
      <c r="E83" s="2">
        <f t="shared" si="2"/>
        <v>-15</v>
      </c>
      <c r="F83" s="27">
        <f t="shared" si="3"/>
        <v>0.78947368421052633</v>
      </c>
    </row>
    <row r="84" spans="1:6" ht="114.4" customHeight="1" thickBot="1">
      <c r="A84" s="1" t="s">
        <v>238</v>
      </c>
      <c r="B84" s="7"/>
      <c r="C84">
        <v>4</v>
      </c>
      <c r="D84">
        <v>-58</v>
      </c>
      <c r="E84" s="2">
        <f t="shared" si="2"/>
        <v>62</v>
      </c>
      <c r="F84" s="27">
        <f t="shared" si="3"/>
        <v>-1.0689655172413792</v>
      </c>
    </row>
    <row r="85" spans="1:6" ht="28.9" thickBot="1">
      <c r="A85" s="1" t="s">
        <v>239</v>
      </c>
      <c r="B85" s="6">
        <v>-6798</v>
      </c>
      <c r="C85" s="6">
        <v>-7196</v>
      </c>
      <c r="D85" s="6">
        <v>-6663</v>
      </c>
      <c r="E85" s="2">
        <f t="shared" si="2"/>
        <v>-533</v>
      </c>
      <c r="F85" s="27">
        <f t="shared" si="3"/>
        <v>7.9993996698183994E-2</v>
      </c>
    </row>
    <row r="86" spans="1:6" ht="85.5" customHeight="1">
      <c r="A86" s="1" t="s">
        <v>240</v>
      </c>
      <c r="B86">
        <v>27</v>
      </c>
      <c r="C86">
        <v>-113</v>
      </c>
      <c r="D86">
        <v>30</v>
      </c>
      <c r="E86" s="2">
        <f t="shared" si="2"/>
        <v>-143</v>
      </c>
      <c r="F86" s="27">
        <f t="shared" si="3"/>
        <v>-4.7666666666666666</v>
      </c>
    </row>
    <row r="87" spans="1:6" ht="85.5" customHeight="1">
      <c r="A87" s="10" t="s">
        <v>241</v>
      </c>
      <c r="B87">
        <v>409</v>
      </c>
      <c r="C87" s="4">
        <v>-4017</v>
      </c>
      <c r="D87" s="4">
        <v>5428</v>
      </c>
      <c r="E87" s="2">
        <f t="shared" si="2"/>
        <v>-9445</v>
      </c>
      <c r="F87" s="27">
        <f t="shared" si="3"/>
        <v>-1.7400515843773028</v>
      </c>
    </row>
    <row r="88" spans="1:6" ht="171.4" customHeight="1" thickBot="1">
      <c r="A88" s="10" t="s">
        <v>242</v>
      </c>
      <c r="B88" s="4">
        <v>6707</v>
      </c>
      <c r="C88" s="4">
        <v>7116</v>
      </c>
      <c r="D88" s="6">
        <v>3099</v>
      </c>
      <c r="E88" s="2">
        <f t="shared" si="2"/>
        <v>4017</v>
      </c>
      <c r="F88" s="27">
        <f t="shared" si="3"/>
        <v>1.2962245885769603</v>
      </c>
    </row>
    <row r="89" spans="1:6" ht="256.89999999999998" customHeight="1" thickBot="1">
      <c r="A89" s="10" t="s">
        <v>243</v>
      </c>
      <c r="B89" s="12">
        <v>7116</v>
      </c>
      <c r="C89" s="12">
        <v>3099</v>
      </c>
      <c r="D89" s="15">
        <v>8527</v>
      </c>
      <c r="E89" s="2">
        <f t="shared" si="2"/>
        <v>-5428</v>
      </c>
      <c r="F89" s="27">
        <f t="shared" si="3"/>
        <v>-0.63656620147765919</v>
      </c>
    </row>
    <row r="90" spans="1:6" ht="15" thickTop="1" thickBot="1">
      <c r="A90" s="3" t="s">
        <v>244</v>
      </c>
      <c r="B90" s="12">
        <v>6077</v>
      </c>
      <c r="C90" s="12">
        <v>9950</v>
      </c>
      <c r="D90" s="12">
        <v>18013</v>
      </c>
      <c r="E90" s="2">
        <f t="shared" si="2"/>
        <v>-8063</v>
      </c>
      <c r="F90" s="27">
        <f t="shared" si="3"/>
        <v>-0.4476211624937545</v>
      </c>
    </row>
    <row r="91" spans="1:6" ht="14.65" thickTop="1">
      <c r="E91" s="2"/>
      <c r="F91" s="27"/>
    </row>
    <row r="92" spans="1:6">
      <c r="A92" s="3" t="s">
        <v>245</v>
      </c>
      <c r="E92" s="2"/>
      <c r="F92" s="27"/>
    </row>
    <row r="93" spans="1:6">
      <c r="A93" t="s">
        <v>246</v>
      </c>
      <c r="B93">
        <v>586</v>
      </c>
      <c r="D93">
        <v>195</v>
      </c>
      <c r="E93" s="2">
        <f t="shared" si="2"/>
        <v>-195</v>
      </c>
      <c r="F93" s="27">
        <f t="shared" si="3"/>
        <v>-1</v>
      </c>
    </row>
    <row r="94" spans="1:6">
      <c r="A94" t="s">
        <v>247</v>
      </c>
      <c r="B94">
        <v>345</v>
      </c>
      <c r="C94">
        <v>356</v>
      </c>
      <c r="D94">
        <v>434</v>
      </c>
      <c r="E94" s="2">
        <f t="shared" si="2"/>
        <v>-78</v>
      </c>
      <c r="F94" s="27">
        <f t="shared" si="3"/>
        <v>-0.17972350230414746</v>
      </c>
    </row>
    <row r="95" spans="1:6">
      <c r="A95" t="s">
        <v>235</v>
      </c>
      <c r="B95" s="4">
        <v>-1958</v>
      </c>
      <c r="C95" s="4">
        <v>-1514</v>
      </c>
      <c r="D95" s="4">
        <v>-2218</v>
      </c>
      <c r="E95" s="2">
        <f t="shared" si="2"/>
        <v>704</v>
      </c>
      <c r="F95" s="27">
        <f t="shared" si="3"/>
        <v>-0.31740306582506761</v>
      </c>
    </row>
    <row r="96" spans="1:6">
      <c r="A96" t="s">
        <v>248</v>
      </c>
      <c r="B96" s="4">
        <v>1754</v>
      </c>
      <c r="C96" s="4">
        <v>2119</v>
      </c>
      <c r="D96" s="4">
        <v>2600</v>
      </c>
      <c r="E96" s="2">
        <f t="shared" si="2"/>
        <v>-481</v>
      </c>
      <c r="F96" s="27">
        <f t="shared" si="3"/>
        <v>-0.185</v>
      </c>
    </row>
    <row r="97" spans="1:6" ht="85.5" customHeight="1">
      <c r="A97" t="s">
        <v>249</v>
      </c>
      <c r="B97">
        <v>-737</v>
      </c>
      <c r="C97">
        <v>-766</v>
      </c>
      <c r="D97">
        <v>-521</v>
      </c>
      <c r="E97" s="2">
        <f t="shared" si="2"/>
        <v>-245</v>
      </c>
      <c r="F97" s="27">
        <f t="shared" si="3"/>
        <v>0.47024952015355087</v>
      </c>
    </row>
    <row r="98" spans="1:6" ht="14.65" thickBot="1">
      <c r="A98" t="s">
        <v>250</v>
      </c>
      <c r="B98" s="7">
        <v>10</v>
      </c>
      <c r="C98" s="7"/>
      <c r="D98" s="7"/>
      <c r="E98" s="2"/>
      <c r="F98" s="27"/>
    </row>
    <row r="99" spans="1:6" ht="14.65" thickBot="1">
      <c r="A99" t="s">
        <v>251</v>
      </c>
      <c r="B99" s="7"/>
      <c r="C99" s="7">
        <v>195</v>
      </c>
      <c r="D99" s="7">
        <v>490</v>
      </c>
      <c r="E99" s="2">
        <f t="shared" si="2"/>
        <v>-295</v>
      </c>
      <c r="F99" s="27">
        <f t="shared" si="3"/>
        <v>-0.60204081632653061</v>
      </c>
    </row>
    <row r="100" spans="1:6">
      <c r="E100" s="2"/>
      <c r="F100" s="27"/>
    </row>
    <row r="101" spans="1:6">
      <c r="A101" s="3" t="s">
        <v>252</v>
      </c>
      <c r="E101" s="2"/>
      <c r="F101" s="27"/>
    </row>
    <row r="102" spans="1:6">
      <c r="A102" t="s">
        <v>246</v>
      </c>
      <c r="B102" s="4">
        <v>5284</v>
      </c>
      <c r="C102" s="4">
        <v>9822</v>
      </c>
      <c r="D102" s="4">
        <v>17840</v>
      </c>
      <c r="E102" s="2">
        <f t="shared" si="2"/>
        <v>-8018</v>
      </c>
      <c r="F102" s="27">
        <f t="shared" si="3"/>
        <v>-0.44943946188340805</v>
      </c>
    </row>
    <row r="103" spans="1:6">
      <c r="A103" t="s">
        <v>185</v>
      </c>
      <c r="B103" s="4">
        <v>9043</v>
      </c>
      <c r="C103" s="4">
        <v>12936</v>
      </c>
      <c r="D103">
        <v>-755</v>
      </c>
      <c r="E103" s="2">
        <f t="shared" si="2"/>
        <v>13691</v>
      </c>
      <c r="F103" s="27">
        <f t="shared" si="3"/>
        <v>-18.133774834437087</v>
      </c>
    </row>
    <row r="104" spans="1:6">
      <c r="A104" t="s">
        <v>235</v>
      </c>
      <c r="B104" s="4">
        <v>-1408</v>
      </c>
      <c r="C104" s="4">
        <v>-1615</v>
      </c>
      <c r="D104">
        <v>-755</v>
      </c>
      <c r="E104" s="2">
        <f t="shared" si="2"/>
        <v>-860</v>
      </c>
      <c r="F104" s="27">
        <f t="shared" si="3"/>
        <v>1.1390728476821192</v>
      </c>
    </row>
    <row r="105" spans="1:6" ht="14.65" thickBot="1">
      <c r="A105" t="s">
        <v>253</v>
      </c>
      <c r="B105" s="6">
        <v>-3097</v>
      </c>
      <c r="C105" s="6">
        <v>-3303</v>
      </c>
      <c r="D105" s="6">
        <v>-3584</v>
      </c>
      <c r="E105" s="2">
        <f t="shared" si="2"/>
        <v>281</v>
      </c>
      <c r="F105" s="27">
        <f t="shared" si="3"/>
        <v>-7.8404017857142863E-2</v>
      </c>
    </row>
    <row r="106" spans="1:6" ht="14.65" thickBot="1">
      <c r="A106" t="s">
        <v>251</v>
      </c>
      <c r="B106" s="6">
        <v>9822</v>
      </c>
      <c r="C106" s="6">
        <v>17840</v>
      </c>
      <c r="D106" s="6">
        <v>20733</v>
      </c>
      <c r="E106" s="2">
        <f t="shared" si="2"/>
        <v>-2893</v>
      </c>
      <c r="F106" s="27">
        <f t="shared" si="3"/>
        <v>-0.13953600540201611</v>
      </c>
    </row>
    <row r="107" spans="1:6">
      <c r="E107" s="2"/>
      <c r="F107" s="27"/>
    </row>
    <row r="108" spans="1:6">
      <c r="A108" s="3" t="s">
        <v>254</v>
      </c>
      <c r="E108" s="2"/>
      <c r="F108" s="27"/>
    </row>
    <row r="109" spans="1:6">
      <c r="A109" t="s">
        <v>246</v>
      </c>
      <c r="B109">
        <v>207</v>
      </c>
      <c r="C109">
        <v>128</v>
      </c>
      <c r="D109">
        <v>-22</v>
      </c>
      <c r="E109" s="2">
        <f t="shared" si="2"/>
        <v>150</v>
      </c>
      <c r="F109" s="27">
        <f t="shared" si="3"/>
        <v>-6.8181818181818183</v>
      </c>
    </row>
    <row r="110" spans="1:6" ht="14.65" thickBot="1">
      <c r="A110" t="s">
        <v>255</v>
      </c>
      <c r="B110" s="7">
        <v>-79</v>
      </c>
      <c r="C110" s="7">
        <v>-150</v>
      </c>
      <c r="D110" s="7">
        <v>380</v>
      </c>
      <c r="E110" s="2">
        <f t="shared" si="2"/>
        <v>-530</v>
      </c>
      <c r="F110" s="27">
        <f t="shared" si="3"/>
        <v>-1.3947368421052631</v>
      </c>
    </row>
    <row r="111" spans="1:6" ht="14.65" thickBot="1">
      <c r="A111" t="s">
        <v>251</v>
      </c>
      <c r="B111" s="7">
        <v>128</v>
      </c>
      <c r="C111" s="7">
        <v>-22</v>
      </c>
      <c r="D111" s="7">
        <v>358</v>
      </c>
      <c r="E111" s="2">
        <f t="shared" si="2"/>
        <v>-380</v>
      </c>
      <c r="F111" s="27">
        <f t="shared" si="3"/>
        <v>-1.0614525139664805</v>
      </c>
    </row>
    <row r="112" spans="1:6">
      <c r="E112" s="2"/>
      <c r="F112" s="27"/>
    </row>
    <row r="113" spans="1:6" ht="14.65" thickBot="1">
      <c r="A113" s="3" t="s">
        <v>256</v>
      </c>
      <c r="B113" s="12">
        <v>9950</v>
      </c>
      <c r="C113" s="12">
        <v>18013</v>
      </c>
      <c r="D113" s="12">
        <v>21581</v>
      </c>
      <c r="E113" s="2">
        <f t="shared" si="2"/>
        <v>-3568</v>
      </c>
      <c r="F113" s="27">
        <f t="shared" si="3"/>
        <v>-0.16533061489272971</v>
      </c>
    </row>
    <row r="114" spans="1:6" ht="14.65" thickTop="1">
      <c r="E114" s="2"/>
      <c r="F114" s="27"/>
    </row>
    <row r="115" spans="1:6" ht="14.65" thickBot="1">
      <c r="A115" s="3" t="s">
        <v>257</v>
      </c>
      <c r="B115" s="13">
        <v>2.66</v>
      </c>
      <c r="C115" s="13">
        <v>2.86</v>
      </c>
      <c r="D115" s="13">
        <v>3.1</v>
      </c>
      <c r="E115" s="2">
        <f t="shared" si="2"/>
        <v>-0.24000000000000021</v>
      </c>
      <c r="F115" s="27">
        <f t="shared" si="3"/>
        <v>-7.741935483870975E-2</v>
      </c>
    </row>
    <row r="116" spans="1:6" ht="14.65" thickTop="1"/>
    <row r="118" spans="1:6" ht="28.5">
      <c r="A118" s="1" t="s">
        <v>266</v>
      </c>
    </row>
    <row r="119" spans="1:6" ht="28.5">
      <c r="A119" s="1" t="s">
        <v>267</v>
      </c>
    </row>
    <row r="120" spans="1:6" ht="28.5">
      <c r="A120" s="1" t="s">
        <v>268</v>
      </c>
    </row>
    <row r="130" spans="2:4" ht="49.5" customHeight="1">
      <c r="B130" s="54" t="s">
        <v>269</v>
      </c>
      <c r="C130" s="54"/>
      <c r="D130" s="54"/>
    </row>
  </sheetData>
  <mergeCells count="4">
    <mergeCell ref="A1:C1"/>
    <mergeCell ref="A2:C2"/>
    <mergeCell ref="A3:C3"/>
    <mergeCell ref="B130:D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3367F-8524-4A8C-A630-57A9F3A3B116}">
  <dimension ref="A1:G48"/>
  <sheetViews>
    <sheetView topLeftCell="A26" workbookViewId="0">
      <selection activeCell="C43" sqref="C43"/>
    </sheetView>
  </sheetViews>
  <sheetFormatPr defaultColWidth="11.42578125" defaultRowHeight="14.25"/>
  <cols>
    <col min="1" max="1" width="43" customWidth="1"/>
    <col min="2" max="2" width="21.42578125" customWidth="1"/>
    <col min="3" max="3" width="21.5703125" customWidth="1"/>
    <col min="6" max="6" width="14.7109375" customWidth="1"/>
    <col min="7" max="7" width="58.7109375" customWidth="1"/>
  </cols>
  <sheetData>
    <row r="1" spans="1:6">
      <c r="A1" s="53" t="s">
        <v>0</v>
      </c>
      <c r="B1" s="53"/>
    </row>
    <row r="2" spans="1:6">
      <c r="A2" s="53" t="s">
        <v>1</v>
      </c>
      <c r="B2" s="53"/>
    </row>
    <row r="3" spans="1:6">
      <c r="A3" s="53" t="s">
        <v>41</v>
      </c>
      <c r="B3" s="53"/>
    </row>
    <row r="4" spans="1:6">
      <c r="A4" s="3" t="s">
        <v>42</v>
      </c>
      <c r="B4" s="3" t="s">
        <v>44</v>
      </c>
      <c r="C4" s="3" t="s">
        <v>43</v>
      </c>
      <c r="D4" s="3" t="s">
        <v>264</v>
      </c>
      <c r="E4" s="3" t="s">
        <v>265</v>
      </c>
    </row>
    <row r="5" spans="1:6">
      <c r="A5" s="5" t="s">
        <v>45</v>
      </c>
    </row>
    <row r="6" spans="1:6">
      <c r="A6" t="s">
        <v>46</v>
      </c>
      <c r="B6" s="2">
        <v>2773</v>
      </c>
      <c r="C6" s="2">
        <v>8450</v>
      </c>
      <c r="D6" s="2">
        <f>B6-C6</f>
        <v>-5677</v>
      </c>
      <c r="E6" s="27">
        <f>D6/C6</f>
        <v>-0.6718343195266272</v>
      </c>
      <c r="F6" t="str">
        <f>IF(D6&gt;1,"INCREMENTO","DECREMENTO")</f>
        <v>DECREMENTO</v>
      </c>
    </row>
    <row r="7" spans="1:6">
      <c r="A7" t="s">
        <v>47</v>
      </c>
      <c r="B7" s="4">
        <v>3609</v>
      </c>
      <c r="C7" s="4">
        <v>2874</v>
      </c>
      <c r="D7" s="2">
        <f t="shared" ref="D7:D44" si="0">B7-C7</f>
        <v>735</v>
      </c>
      <c r="E7" s="27">
        <f t="shared" ref="E7:E44" si="1">D7/C7</f>
        <v>0.25574112734864302</v>
      </c>
      <c r="F7" t="str">
        <f t="shared" ref="F7:F44" si="2">IF(D7&gt;1,"INCREMENTO","DECREMENTO")</f>
        <v>INCREMENTO</v>
      </c>
    </row>
    <row r="8" spans="1:6">
      <c r="A8" t="s">
        <v>48</v>
      </c>
      <c r="B8" s="4">
        <v>5643</v>
      </c>
      <c r="C8" s="4">
        <v>3183</v>
      </c>
      <c r="D8" s="2">
        <f t="shared" si="0"/>
        <v>2460</v>
      </c>
      <c r="E8" s="27">
        <f t="shared" si="1"/>
        <v>0.77285579641847313</v>
      </c>
      <c r="F8" t="str">
        <f t="shared" si="2"/>
        <v>INCREMENTO</v>
      </c>
    </row>
    <row r="9" spans="1:6">
      <c r="A9" t="s">
        <v>49</v>
      </c>
      <c r="B9" s="4">
        <v>6341</v>
      </c>
      <c r="C9" s="4">
        <v>6422</v>
      </c>
      <c r="D9" s="2">
        <f t="shared" si="0"/>
        <v>-81</v>
      </c>
      <c r="E9" s="27">
        <f t="shared" si="1"/>
        <v>-1.2612893179694799E-2</v>
      </c>
      <c r="F9" t="str">
        <f t="shared" si="2"/>
        <v>DECREMENTO</v>
      </c>
    </row>
    <row r="10" spans="1:6">
      <c r="A10" t="s">
        <v>50</v>
      </c>
      <c r="B10">
        <v>733</v>
      </c>
      <c r="C10">
        <v>341</v>
      </c>
      <c r="D10" s="2">
        <f t="shared" si="0"/>
        <v>392</v>
      </c>
      <c r="E10" s="27">
        <f t="shared" si="1"/>
        <v>1.1495601173020529</v>
      </c>
      <c r="F10" t="str">
        <f t="shared" si="2"/>
        <v>INCREMENTO</v>
      </c>
    </row>
    <row r="11" spans="1:6" ht="14.65" thickBot="1">
      <c r="A11" s="5" t="s">
        <v>51</v>
      </c>
      <c r="B11" s="6">
        <v>1625</v>
      </c>
      <c r="C11" s="6">
        <v>1194</v>
      </c>
      <c r="D11" s="2">
        <f t="shared" si="0"/>
        <v>431</v>
      </c>
      <c r="E11" s="27">
        <f t="shared" si="1"/>
        <v>0.36097152428810719</v>
      </c>
      <c r="F11" t="str">
        <f t="shared" si="2"/>
        <v>INCREMENTO</v>
      </c>
    </row>
    <row r="12" spans="1:6">
      <c r="A12" t="s">
        <v>52</v>
      </c>
      <c r="B12" s="4">
        <v>20724</v>
      </c>
      <c r="C12" s="4">
        <v>22464</v>
      </c>
      <c r="D12" s="2">
        <f t="shared" si="0"/>
        <v>-1740</v>
      </c>
      <c r="E12" s="27">
        <f t="shared" si="1"/>
        <v>-7.745726495726496E-2</v>
      </c>
      <c r="F12" t="str">
        <f t="shared" si="2"/>
        <v>DECREMENTO</v>
      </c>
    </row>
    <row r="13" spans="1:6">
      <c r="A13" t="s">
        <v>53</v>
      </c>
      <c r="B13" s="4">
        <v>1803</v>
      </c>
      <c r="C13" s="4">
        <v>3310</v>
      </c>
      <c r="D13" s="2">
        <f t="shared" si="0"/>
        <v>-1507</v>
      </c>
      <c r="E13" s="27">
        <f t="shared" si="1"/>
        <v>-0.4552870090634441</v>
      </c>
      <c r="F13" t="str">
        <f t="shared" si="2"/>
        <v>DECREMENTO</v>
      </c>
    </row>
    <row r="14" spans="1:6">
      <c r="A14" t="s">
        <v>54</v>
      </c>
      <c r="B14" s="4">
        <v>5168</v>
      </c>
      <c r="C14" s="4">
        <v>5042</v>
      </c>
      <c r="D14" s="2">
        <f t="shared" si="0"/>
        <v>126</v>
      </c>
      <c r="E14" s="27">
        <f t="shared" si="1"/>
        <v>2.4990083300277667E-2</v>
      </c>
      <c r="F14" t="str">
        <f t="shared" si="2"/>
        <v>INCREMENTO</v>
      </c>
    </row>
    <row r="15" spans="1:6">
      <c r="A15" t="s">
        <v>55</v>
      </c>
      <c r="B15" s="4">
        <v>10508</v>
      </c>
      <c r="C15" s="4">
        <v>10642</v>
      </c>
      <c r="D15" s="2">
        <f t="shared" si="0"/>
        <v>-134</v>
      </c>
      <c r="E15" s="27">
        <f t="shared" si="1"/>
        <v>-1.259161811689532E-2</v>
      </c>
      <c r="F15" t="str">
        <f t="shared" si="2"/>
        <v>DECREMENTO</v>
      </c>
    </row>
    <row r="16" spans="1:6">
      <c r="A16" t="s">
        <v>56</v>
      </c>
      <c r="B16" s="4">
        <v>1882</v>
      </c>
      <c r="C16" s="4">
        <v>1408</v>
      </c>
      <c r="D16" s="2">
        <f t="shared" si="0"/>
        <v>474</v>
      </c>
      <c r="E16" s="27">
        <f t="shared" si="1"/>
        <v>0.33664772727272729</v>
      </c>
      <c r="F16" t="str">
        <f t="shared" si="2"/>
        <v>INCREMENTO</v>
      </c>
    </row>
    <row r="17" spans="1:6">
      <c r="A17" t="s">
        <v>50</v>
      </c>
      <c r="B17" s="4">
        <v>1200</v>
      </c>
      <c r="C17">
        <v>88</v>
      </c>
      <c r="D17" s="2">
        <f t="shared" si="0"/>
        <v>1112</v>
      </c>
      <c r="E17" s="27">
        <f t="shared" si="1"/>
        <v>12.636363636363637</v>
      </c>
      <c r="F17" t="str">
        <f t="shared" si="2"/>
        <v>INCREMENTO</v>
      </c>
    </row>
    <row r="18" spans="1:6" ht="14.65" thickBot="1">
      <c r="A18" t="s">
        <v>57</v>
      </c>
      <c r="B18" s="6">
        <v>7729</v>
      </c>
      <c r="C18" s="6">
        <v>8086</v>
      </c>
      <c r="D18" s="2">
        <f t="shared" si="0"/>
        <v>-357</v>
      </c>
      <c r="E18" s="27">
        <f t="shared" si="1"/>
        <v>-4.41503833786792E-2</v>
      </c>
      <c r="F18" t="str">
        <f t="shared" si="2"/>
        <v>DECREMENTO</v>
      </c>
    </row>
    <row r="19" spans="1:6" ht="14.65" thickBot="1">
      <c r="A19" t="s">
        <v>58</v>
      </c>
      <c r="B19" s="8">
        <v>49014</v>
      </c>
      <c r="C19" s="8">
        <v>51040</v>
      </c>
      <c r="D19" s="2">
        <f t="shared" si="0"/>
        <v>-2026</v>
      </c>
      <c r="E19" s="27">
        <f t="shared" si="1"/>
        <v>-3.9694357366771162E-2</v>
      </c>
      <c r="F19" t="str">
        <f t="shared" si="2"/>
        <v>DECREMENTO</v>
      </c>
    </row>
    <row r="20" spans="1:6" ht="14.65" thickTop="1">
      <c r="A20" s="3" t="s">
        <v>59</v>
      </c>
      <c r="D20" s="2"/>
      <c r="E20" s="27"/>
    </row>
    <row r="21" spans="1:6">
      <c r="A21" t="s">
        <v>60</v>
      </c>
      <c r="D21" s="2"/>
      <c r="E21" s="27"/>
    </row>
    <row r="22" spans="1:6">
      <c r="A22" t="s">
        <v>61</v>
      </c>
      <c r="B22" s="2">
        <v>3796</v>
      </c>
      <c r="C22" s="2">
        <v>1912</v>
      </c>
      <c r="D22" s="2">
        <f t="shared" si="0"/>
        <v>1884</v>
      </c>
      <c r="E22" s="27">
        <f t="shared" si="1"/>
        <v>0.9853556485355649</v>
      </c>
      <c r="F22" t="str">
        <f t="shared" si="2"/>
        <v>INCREMENTO</v>
      </c>
    </row>
    <row r="23" spans="1:6">
      <c r="A23" t="s">
        <v>62</v>
      </c>
      <c r="B23" s="4">
        <v>1486</v>
      </c>
      <c r="C23" s="4">
        <v>1685</v>
      </c>
      <c r="D23" s="2">
        <f t="shared" si="0"/>
        <v>-199</v>
      </c>
      <c r="E23" s="27">
        <f t="shared" si="1"/>
        <v>-0.11810089020771514</v>
      </c>
      <c r="F23" t="str">
        <f t="shared" si="2"/>
        <v>DECREMENTO</v>
      </c>
    </row>
    <row r="24" spans="1:6">
      <c r="A24" t="s">
        <v>63</v>
      </c>
      <c r="B24">
        <v>369</v>
      </c>
      <c r="C24">
        <v>293</v>
      </c>
      <c r="D24" s="2">
        <f t="shared" si="0"/>
        <v>76</v>
      </c>
      <c r="E24" s="27">
        <f t="shared" si="1"/>
        <v>0.25938566552901021</v>
      </c>
      <c r="F24" t="str">
        <f t="shared" si="2"/>
        <v>INCREMENTO</v>
      </c>
    </row>
    <row r="25" spans="1:6">
      <c r="A25" t="s">
        <v>64</v>
      </c>
      <c r="B25" s="4">
        <v>1945</v>
      </c>
      <c r="C25">
        <v>914</v>
      </c>
      <c r="D25" s="2">
        <f t="shared" si="0"/>
        <v>1031</v>
      </c>
      <c r="E25" s="27">
        <f t="shared" si="1"/>
        <v>1.1280087527352298</v>
      </c>
      <c r="F25" t="str">
        <f t="shared" si="2"/>
        <v>INCREMENTO</v>
      </c>
    </row>
    <row r="26" spans="1:6">
      <c r="A26" t="s">
        <v>65</v>
      </c>
      <c r="B26">
        <v>581</v>
      </c>
      <c r="C26">
        <v>333</v>
      </c>
      <c r="D26" s="2">
        <f t="shared" si="0"/>
        <v>248</v>
      </c>
      <c r="E26" s="27">
        <f t="shared" si="1"/>
        <v>0.74474474474474472</v>
      </c>
      <c r="F26" t="str">
        <f t="shared" si="2"/>
        <v>INCREMENTO</v>
      </c>
    </row>
    <row r="27" spans="1:6" ht="14.65" thickBot="1">
      <c r="A27" t="s">
        <v>66</v>
      </c>
      <c r="B27" s="6">
        <v>3689</v>
      </c>
      <c r="C27" s="6">
        <v>4491</v>
      </c>
      <c r="D27" s="2">
        <f t="shared" si="0"/>
        <v>-802</v>
      </c>
      <c r="E27" s="27">
        <f t="shared" si="1"/>
        <v>-0.1785793809841906</v>
      </c>
      <c r="F27" t="str">
        <f t="shared" si="2"/>
        <v>DECREMENTO</v>
      </c>
    </row>
    <row r="28" spans="1:6">
      <c r="A28" t="s">
        <v>67</v>
      </c>
      <c r="B28" s="4">
        <v>11866</v>
      </c>
      <c r="C28" s="4">
        <v>9628</v>
      </c>
      <c r="D28" s="2">
        <f t="shared" si="0"/>
        <v>2238</v>
      </c>
      <c r="E28" s="27">
        <f t="shared" si="1"/>
        <v>0.23244702949729953</v>
      </c>
      <c r="F28" t="str">
        <f t="shared" si="2"/>
        <v>INCREMENTO</v>
      </c>
    </row>
    <row r="29" spans="1:6">
      <c r="A29" t="s">
        <v>63</v>
      </c>
      <c r="B29">
        <v>144</v>
      </c>
      <c r="C29">
        <v>99</v>
      </c>
      <c r="D29" s="2">
        <f t="shared" si="0"/>
        <v>45</v>
      </c>
      <c r="E29" s="27">
        <f t="shared" si="1"/>
        <v>0.45454545454545453</v>
      </c>
      <c r="F29" t="str">
        <f t="shared" si="2"/>
        <v>INCREMENTO</v>
      </c>
    </row>
    <row r="30" spans="1:6">
      <c r="A30" t="s">
        <v>68</v>
      </c>
      <c r="B30" s="4">
        <v>1472</v>
      </c>
      <c r="C30" s="4">
        <v>1080</v>
      </c>
      <c r="D30" s="2">
        <f t="shared" si="0"/>
        <v>392</v>
      </c>
      <c r="E30" s="27">
        <f t="shared" si="1"/>
        <v>0.36296296296296299</v>
      </c>
      <c r="F30" t="str">
        <f t="shared" si="2"/>
        <v>INCREMENTO</v>
      </c>
    </row>
    <row r="31" spans="1:6">
      <c r="A31" t="s">
        <v>69</v>
      </c>
      <c r="B31" s="4">
        <v>13537</v>
      </c>
      <c r="C31" s="4">
        <v>14484</v>
      </c>
      <c r="D31" s="2">
        <f t="shared" si="0"/>
        <v>-947</v>
      </c>
      <c r="E31" s="27">
        <f t="shared" si="1"/>
        <v>-6.538249102457884E-2</v>
      </c>
      <c r="F31" t="str">
        <f t="shared" si="2"/>
        <v>DECREMENTO</v>
      </c>
    </row>
    <row r="32" spans="1:6">
      <c r="A32" t="s">
        <v>65</v>
      </c>
      <c r="B32">
        <v>119</v>
      </c>
      <c r="C32">
        <v>38</v>
      </c>
      <c r="D32" s="2">
        <f t="shared" si="0"/>
        <v>81</v>
      </c>
      <c r="E32" s="27">
        <f t="shared" si="1"/>
        <v>2.1315789473684212</v>
      </c>
      <c r="F32" t="str">
        <f t="shared" si="2"/>
        <v>INCREMENTO</v>
      </c>
    </row>
    <row r="33" spans="1:7" ht="14.65" thickBot="1">
      <c r="A33" t="s">
        <v>70</v>
      </c>
      <c r="B33" s="6">
        <v>3863</v>
      </c>
      <c r="C33" s="6">
        <v>4130</v>
      </c>
      <c r="D33" s="2">
        <f t="shared" si="0"/>
        <v>-267</v>
      </c>
      <c r="E33" s="27">
        <f t="shared" si="1"/>
        <v>-6.4648910411622282E-2</v>
      </c>
      <c r="F33" t="str">
        <f t="shared" si="2"/>
        <v>DECREMENTO</v>
      </c>
    </row>
    <row r="34" spans="1:7" ht="14.65" thickBot="1">
      <c r="A34" t="s">
        <v>71</v>
      </c>
      <c r="B34" s="6">
        <v>31001</v>
      </c>
      <c r="C34" s="6">
        <v>29459</v>
      </c>
      <c r="D34" s="2">
        <f t="shared" si="0"/>
        <v>1542</v>
      </c>
      <c r="E34" s="27">
        <f t="shared" si="1"/>
        <v>5.2343935639363182E-2</v>
      </c>
      <c r="F34" t="str">
        <f t="shared" si="2"/>
        <v>INCREMENTO</v>
      </c>
    </row>
    <row r="35" spans="1:7">
      <c r="D35" s="2"/>
      <c r="E35" s="27"/>
    </row>
    <row r="36" spans="1:7">
      <c r="A36" t="s">
        <v>72</v>
      </c>
      <c r="D36" s="2"/>
      <c r="E36" s="27"/>
    </row>
    <row r="37" spans="1:7">
      <c r="D37" s="2"/>
      <c r="E37" s="27"/>
    </row>
    <row r="38" spans="1:7">
      <c r="A38" t="s">
        <v>73</v>
      </c>
      <c r="D38" s="2"/>
      <c r="E38" s="27"/>
    </row>
    <row r="39" spans="1:7" ht="28.5">
      <c r="A39" s="1" t="s">
        <v>74</v>
      </c>
      <c r="D39" s="2"/>
      <c r="E39" s="27"/>
    </row>
    <row r="40" spans="1:7" ht="42.75">
      <c r="A40" s="1" t="s">
        <v>75</v>
      </c>
      <c r="B40">
        <v>195</v>
      </c>
      <c r="C40">
        <v>490</v>
      </c>
      <c r="D40" s="2">
        <f t="shared" si="0"/>
        <v>-295</v>
      </c>
      <c r="E40" s="27">
        <f t="shared" si="1"/>
        <v>-0.60204081632653061</v>
      </c>
      <c r="F40" t="str">
        <f t="shared" si="2"/>
        <v>DECREMENTO</v>
      </c>
    </row>
    <row r="41" spans="1:7">
      <c r="A41" t="s">
        <v>76</v>
      </c>
      <c r="B41" s="4">
        <v>17840</v>
      </c>
      <c r="C41" s="4">
        <v>20733</v>
      </c>
      <c r="D41" s="2">
        <f t="shared" si="0"/>
        <v>-2893</v>
      </c>
      <c r="E41" s="27">
        <f t="shared" si="1"/>
        <v>-0.13953600540201611</v>
      </c>
      <c r="F41" t="str">
        <f t="shared" si="2"/>
        <v>DECREMENTO</v>
      </c>
    </row>
    <row r="42" spans="1:7" ht="14.65" thickBot="1">
      <c r="A42" t="s">
        <v>77</v>
      </c>
      <c r="B42" s="7">
        <v>-22</v>
      </c>
      <c r="C42" s="7">
        <v>358</v>
      </c>
      <c r="D42" s="2">
        <f t="shared" si="0"/>
        <v>-380</v>
      </c>
      <c r="E42" s="27">
        <f t="shared" si="1"/>
        <v>-1.0614525139664805</v>
      </c>
      <c r="F42" t="str">
        <f t="shared" si="2"/>
        <v>DECREMENTO</v>
      </c>
    </row>
    <row r="43" spans="1:7" ht="14.65" thickBot="1">
      <c r="A43" t="s">
        <v>78</v>
      </c>
      <c r="B43" s="6">
        <v>18013</v>
      </c>
      <c r="C43" s="6">
        <v>21581</v>
      </c>
      <c r="D43" s="2">
        <f t="shared" si="0"/>
        <v>-3568</v>
      </c>
      <c r="E43" s="27">
        <f t="shared" si="1"/>
        <v>-0.16533061489272971</v>
      </c>
      <c r="F43" t="str">
        <f t="shared" si="2"/>
        <v>DECREMENTO</v>
      </c>
    </row>
    <row r="44" spans="1:7" ht="14.65" thickBot="1">
      <c r="A44" t="s">
        <v>79</v>
      </c>
      <c r="B44" s="9">
        <v>49014</v>
      </c>
      <c r="C44" s="9">
        <v>51040</v>
      </c>
      <c r="D44" s="2">
        <f t="shared" si="0"/>
        <v>-2026</v>
      </c>
      <c r="E44" s="27">
        <f t="shared" si="1"/>
        <v>-3.9694357366771162E-2</v>
      </c>
      <c r="F44" t="str">
        <f t="shared" si="2"/>
        <v>DECREMENTO</v>
      </c>
    </row>
    <row r="45" spans="1:7" ht="14.65" thickTop="1"/>
    <row r="46" spans="1:7" ht="14.25" customHeight="1">
      <c r="A46" s="1" t="s">
        <v>270</v>
      </c>
    </row>
    <row r="47" spans="1:7">
      <c r="A47" t="s">
        <v>271</v>
      </c>
    </row>
    <row r="48" spans="1:7" ht="42.75">
      <c r="A48" s="1" t="s">
        <v>272</v>
      </c>
      <c r="G48" s="1" t="s">
        <v>273</v>
      </c>
    </row>
  </sheetData>
  <mergeCells count="3">
    <mergeCell ref="A1:B1"/>
    <mergeCell ref="A2:B2"/>
    <mergeCell ref="A3:B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75C45-4DE5-46C5-AA79-EBA4F5407FFA}">
  <dimension ref="A1:G8"/>
  <sheetViews>
    <sheetView workbookViewId="0">
      <selection activeCell="J13" sqref="J13"/>
    </sheetView>
  </sheetViews>
  <sheetFormatPr defaultColWidth="11.42578125" defaultRowHeight="14.25"/>
  <cols>
    <col min="5" max="5" width="20.85546875" customWidth="1"/>
    <col min="6" max="6" width="17" customWidth="1"/>
  </cols>
  <sheetData>
    <row r="1" spans="1:7">
      <c r="A1" t="s">
        <v>41</v>
      </c>
    </row>
    <row r="2" spans="1:7">
      <c r="A2">
        <v>2023</v>
      </c>
      <c r="B2" t="s">
        <v>274</v>
      </c>
      <c r="C2" t="s">
        <v>275</v>
      </c>
      <c r="D2" t="s">
        <v>276</v>
      </c>
      <c r="E2" t="s">
        <v>277</v>
      </c>
      <c r="F2" t="s">
        <v>278</v>
      </c>
      <c r="G2" t="s">
        <v>279</v>
      </c>
    </row>
    <row r="3" spans="1:7">
      <c r="A3" t="s">
        <v>280</v>
      </c>
      <c r="B3" s="2">
        <v>51040</v>
      </c>
      <c r="C3" s="4">
        <v>29459</v>
      </c>
      <c r="D3" s="4">
        <v>21581</v>
      </c>
      <c r="E3" s="4">
        <v>12836</v>
      </c>
      <c r="F3" s="17">
        <v>2.33</v>
      </c>
      <c r="G3" s="17">
        <v>2</v>
      </c>
    </row>
    <row r="4" spans="1:7">
      <c r="A4" t="s">
        <v>281</v>
      </c>
      <c r="B4" s="2">
        <v>191572</v>
      </c>
      <c r="C4">
        <v>28053</v>
      </c>
      <c r="D4">
        <v>109955</v>
      </c>
      <c r="E4" s="4">
        <v>163519</v>
      </c>
      <c r="F4" s="36">
        <v>6.83</v>
      </c>
      <c r="G4" s="17">
        <v>6.4</v>
      </c>
    </row>
    <row r="6" spans="1:7">
      <c r="A6" s="54" t="s">
        <v>282</v>
      </c>
      <c r="B6" s="54"/>
      <c r="C6" s="54"/>
      <c r="D6" s="54"/>
      <c r="E6" s="54"/>
      <c r="F6" s="54"/>
      <c r="G6" s="54"/>
    </row>
    <row r="7" spans="1:7">
      <c r="A7" s="54"/>
      <c r="B7" s="54"/>
      <c r="C7" s="54"/>
      <c r="D7" s="54"/>
      <c r="E7" s="54"/>
      <c r="F7" s="54"/>
      <c r="G7" s="54"/>
    </row>
    <row r="8" spans="1:7">
      <c r="A8" s="54"/>
      <c r="B8" s="54"/>
      <c r="C8" s="54"/>
      <c r="D8" s="54"/>
      <c r="E8" s="54"/>
      <c r="F8" s="54"/>
      <c r="G8" s="54"/>
    </row>
  </sheetData>
  <mergeCells count="1">
    <mergeCell ref="A6: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Axel Tomas Baltierra Hernandez</dc:creator>
  <cp:keywords/>
  <dc:description/>
  <cp:lastModifiedBy>Axel Tomas Baltierra Hernandez</cp:lastModifiedBy>
  <cp:revision/>
  <dcterms:created xsi:type="dcterms:W3CDTF">2024-10-21T20:51:13Z</dcterms:created>
  <dcterms:modified xsi:type="dcterms:W3CDTF">2024-11-22T15:08:05Z</dcterms:modified>
  <cp:category/>
  <cp:contentStatus/>
</cp:coreProperties>
</file>