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SAM\Documents\ApiNum\2021 - GRETA IA\clustering\"/>
    </mc:Choice>
  </mc:AlternateContent>
  <xr:revisionPtr revIDLastSave="0" documentId="13_ncr:1_{F033FEA6-23CD-4212-930E-ACDC259814F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  <c r="L21" i="1" l="1"/>
  <c r="K21" i="1"/>
  <c r="K20" i="1"/>
  <c r="J19" i="1" l="1"/>
  <c r="J20" i="1"/>
  <c r="J21" i="1"/>
  <c r="K15" i="1" l="1"/>
  <c r="J14" i="1"/>
  <c r="J13" i="1"/>
  <c r="S5" i="1"/>
  <c r="S4" i="1"/>
  <c r="S3" i="1"/>
  <c r="S2" i="1"/>
  <c r="S6" i="1" s="1"/>
  <c r="P5" i="1"/>
  <c r="L4" i="1"/>
  <c r="N2" i="1" l="1"/>
  <c r="N4" i="1"/>
  <c r="P2" i="1"/>
  <c r="P4" i="1"/>
  <c r="N5" i="1"/>
  <c r="N3" i="1"/>
  <c r="P3" i="1"/>
  <c r="L2" i="1"/>
  <c r="L6" i="1" s="1"/>
  <c r="L5" i="1"/>
  <c r="L3" i="1"/>
  <c r="P6" i="1" l="1"/>
  <c r="N6" i="1"/>
  <c r="T4" i="1"/>
  <c r="T2" i="1"/>
  <c r="T5" i="1"/>
  <c r="T3" i="1"/>
  <c r="Q3" i="1"/>
  <c r="M3" i="1"/>
  <c r="E13" i="1" s="1"/>
  <c r="T6" i="1" l="1"/>
  <c r="U3" i="1" s="1"/>
  <c r="E25" i="1"/>
  <c r="Q2" i="1"/>
  <c r="D25" i="1" s="1"/>
  <c r="Q4" i="1"/>
  <c r="Q5" i="1"/>
  <c r="K19" i="1"/>
  <c r="K13" i="1"/>
  <c r="O3" i="1"/>
  <c r="O4" i="1"/>
  <c r="O5" i="1"/>
  <c r="O2" i="1"/>
  <c r="O6" i="1" s="1"/>
  <c r="M4" i="1"/>
  <c r="M5" i="1"/>
  <c r="M2" i="1"/>
  <c r="U4" i="1" l="1"/>
  <c r="D12" i="1"/>
  <c r="M6" i="1"/>
  <c r="F21" i="1"/>
  <c r="E21" i="1"/>
  <c r="D21" i="1"/>
  <c r="U2" i="1"/>
  <c r="D31" i="1" s="1"/>
  <c r="U5" i="1"/>
  <c r="G33" i="1" s="1"/>
  <c r="E20" i="1"/>
  <c r="D20" i="1"/>
  <c r="J24" i="1"/>
  <c r="J18" i="1"/>
  <c r="D18" i="1"/>
  <c r="J12" i="1"/>
  <c r="D30" i="1"/>
  <c r="E31" i="1"/>
  <c r="D26" i="1"/>
  <c r="F26" i="1"/>
  <c r="E26" i="1"/>
  <c r="F32" i="1"/>
  <c r="E32" i="1"/>
  <c r="D32" i="1"/>
  <c r="F27" i="1"/>
  <c r="E27" i="1"/>
  <c r="G27" i="1"/>
  <c r="D27" i="1"/>
  <c r="D24" i="1"/>
  <c r="Q6" i="1"/>
  <c r="F33" i="1"/>
  <c r="M27" i="1"/>
  <c r="D15" i="1"/>
  <c r="M21" i="1"/>
  <c r="M15" i="1"/>
  <c r="G15" i="1"/>
  <c r="E15" i="1"/>
  <c r="G21" i="1"/>
  <c r="F15" i="1"/>
  <c r="F20" i="1"/>
  <c r="L26" i="1"/>
  <c r="E14" i="1"/>
  <c r="D14" i="1"/>
  <c r="L20" i="1"/>
  <c r="L14" i="1"/>
  <c r="F14" i="1"/>
  <c r="K25" i="1"/>
  <c r="D19" i="1"/>
  <c r="E19" i="1"/>
  <c r="D13" i="1"/>
  <c r="D33" i="1" l="1"/>
  <c r="J27" i="1" s="1"/>
  <c r="E33" i="1"/>
  <c r="K27" i="1" s="1"/>
  <c r="U6" i="1"/>
  <c r="J25" i="1"/>
  <c r="J26" i="1"/>
  <c r="L27" i="1"/>
  <c r="K26" i="1"/>
</calcChain>
</file>

<file path=xl/sharedStrings.xml><?xml version="1.0" encoding="utf-8"?>
<sst xmlns="http://schemas.openxmlformats.org/spreadsheetml/2006/main" count="115" uniqueCount="43">
  <si>
    <t>Name</t>
  </si>
  <si>
    <t>Age</t>
  </si>
  <si>
    <t>Income</t>
  </si>
  <si>
    <t>Bac. Mark</t>
  </si>
  <si>
    <t>Married</t>
  </si>
  <si>
    <t>Bac. Type</t>
  </si>
  <si>
    <t>School</t>
  </si>
  <si>
    <t>City</t>
  </si>
  <si>
    <t>English</t>
  </si>
  <si>
    <t>Gender</t>
  </si>
  <si>
    <t>Result</t>
  </si>
  <si>
    <t>Sage</t>
  </si>
  <si>
    <t>Zage</t>
  </si>
  <si>
    <t>SI</t>
  </si>
  <si>
    <t>zIncome</t>
  </si>
  <si>
    <t>SM</t>
  </si>
  <si>
    <t>zMark</t>
  </si>
  <si>
    <t>Eng</t>
  </si>
  <si>
    <t>SE</t>
  </si>
  <si>
    <t>zEng</t>
  </si>
  <si>
    <t>toto</t>
  </si>
  <si>
    <t>Y</t>
  </si>
  <si>
    <t>S</t>
  </si>
  <si>
    <t>A</t>
  </si>
  <si>
    <t>Dijon</t>
  </si>
  <si>
    <t>Bad</t>
  </si>
  <si>
    <t>M</t>
  </si>
  <si>
    <t>titi</t>
  </si>
  <si>
    <t>N</t>
  </si>
  <si>
    <t>B</t>
  </si>
  <si>
    <t>Lyon</t>
  </si>
  <si>
    <t>Good</t>
  </si>
  <si>
    <t>F</t>
  </si>
  <si>
    <t>tata</t>
  </si>
  <si>
    <t>Paris</t>
  </si>
  <si>
    <t>Excellent</t>
  </si>
  <si>
    <t>mimi</t>
  </si>
  <si>
    <t>L</t>
  </si>
  <si>
    <t>C</t>
  </si>
  <si>
    <t>Binary</t>
  </si>
  <si>
    <t>Nominal</t>
  </si>
  <si>
    <t>Mark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</si>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</sst>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4" xfId="0" applyFont="1" applyBorder="1" applyAlignment="1">
      <alignment horizontal="left" readingOrder="1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zoomScaleNormal="100" workbookViewId="0">
      <selection activeCell="D12" sqref="D12"/>
    </sheetView>
  </sheetViews>
  <sheetFormatPr defaultColWidth="8.7109375" defaultRowHeight="14.45"/>
  <cols>
    <col min="2" max="2" width="9" customWidth="1"/>
    <col min="3" max="3" width="9.140625" customWidth="1"/>
    <col min="4" max="4" width="9.42578125" customWidth="1"/>
    <col min="5" max="6" width="7.85546875" customWidth="1"/>
    <col min="7" max="7" width="7" customWidth="1"/>
    <col min="10" max="10" width="7.28515625" customWidth="1"/>
    <col min="11" max="11" width="8.140625" customWidth="1"/>
    <col min="12" max="12" width="7.7109375" customWidth="1"/>
    <col min="13" max="13" width="7.28515625" customWidth="1"/>
    <col min="14" max="14" width="6.42578125" bestFit="1" customWidth="1"/>
    <col min="15" max="15" width="10.140625" customWidth="1"/>
    <col min="16" max="16" width="5.5703125" customWidth="1"/>
    <col min="17" max="17" width="6.7109375" customWidth="1"/>
    <col min="18" max="18" width="6.42578125" customWidth="1"/>
    <col min="19" max="19" width="4.42578125" customWidth="1"/>
    <col min="20" max="20" width="4.85546875" customWidth="1"/>
    <col min="21" max="21" width="7.7109375" customWidth="1"/>
  </cols>
  <sheetData>
    <row r="1" spans="1:21" ht="15" thickBot="1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  <c r="L1" s="1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5" t="s">
        <v>18</v>
      </c>
      <c r="U1" s="5" t="s">
        <v>19</v>
      </c>
    </row>
    <row r="2" spans="1:21">
      <c r="A2" s="14" t="s">
        <v>20</v>
      </c>
      <c r="B2" s="15">
        <v>18</v>
      </c>
      <c r="C2" s="15">
        <v>50000</v>
      </c>
      <c r="D2" s="15">
        <v>180</v>
      </c>
      <c r="E2" s="16" t="s">
        <v>21</v>
      </c>
      <c r="F2" s="16" t="s">
        <v>22</v>
      </c>
      <c r="G2" s="17" t="s">
        <v>23</v>
      </c>
      <c r="H2" s="17" t="s">
        <v>24</v>
      </c>
      <c r="I2" s="18" t="s">
        <v>25</v>
      </c>
      <c r="J2" s="16" t="s">
        <v>26</v>
      </c>
      <c r="K2" s="16" t="s">
        <v>21</v>
      </c>
      <c r="L2">
        <f>ABS(B2-$B$6)</f>
        <v>0.25</v>
      </c>
      <c r="M2" s="6">
        <f>(B2-$B$6)/$L$6</f>
        <v>0.2</v>
      </c>
      <c r="N2">
        <f>ABS(C2-$C$6)</f>
        <v>15000</v>
      </c>
      <c r="O2" s="8">
        <f>(C2-$C$6)/$N$6</f>
        <v>-0.42857142857142855</v>
      </c>
      <c r="P2">
        <f>ABS(D2-D6)</f>
        <v>27.5</v>
      </c>
      <c r="Q2" s="8">
        <f>(D2-$D$6)/$P$6</f>
        <v>0.84615384615384615</v>
      </c>
      <c r="R2">
        <v>1</v>
      </c>
      <c r="S2">
        <f>(R2-1)/2</f>
        <v>0</v>
      </c>
      <c r="T2">
        <f>ABS(S2-$S$6)</f>
        <v>0.625</v>
      </c>
      <c r="U2" s="8">
        <f>(S2-$S$6)/$T$6</f>
        <v>-1.6666666666666667</v>
      </c>
    </row>
    <row r="3" spans="1:21">
      <c r="A3" s="7" t="s">
        <v>27</v>
      </c>
      <c r="B3" s="2">
        <v>17</v>
      </c>
      <c r="C3" s="2">
        <v>10000</v>
      </c>
      <c r="D3" s="2">
        <v>100</v>
      </c>
      <c r="E3" s="9" t="s">
        <v>28</v>
      </c>
      <c r="F3" s="9" t="s">
        <v>22</v>
      </c>
      <c r="G3" s="11" t="s">
        <v>29</v>
      </c>
      <c r="H3" s="11" t="s">
        <v>30</v>
      </c>
      <c r="I3" s="10" t="s">
        <v>31</v>
      </c>
      <c r="J3" s="9" t="s">
        <v>32</v>
      </c>
      <c r="K3" s="9" t="s">
        <v>28</v>
      </c>
      <c r="L3">
        <f t="shared" ref="L3:L5" si="0">ABS(B3-$B$6)</f>
        <v>0.75</v>
      </c>
      <c r="M3" s="6">
        <f t="shared" ref="M3:M5" si="1">(B3-$B$6)/$L$6</f>
        <v>-0.6</v>
      </c>
      <c r="N3">
        <f t="shared" ref="N3:N5" si="2">ABS(C3-$C$6)</f>
        <v>55000</v>
      </c>
      <c r="O3" s="8">
        <f t="shared" ref="O3:O5" si="3">(C3-$C$6)/$N$6</f>
        <v>-1.5714285714285714</v>
      </c>
      <c r="P3">
        <f>ABS(D3-D6)</f>
        <v>52.5</v>
      </c>
      <c r="Q3" s="8">
        <f>(D3-$D$6)/$P$6</f>
        <v>-1.6153846153846154</v>
      </c>
      <c r="R3">
        <v>2</v>
      </c>
      <c r="S3">
        <f>(R3-1)/2</f>
        <v>0.5</v>
      </c>
      <c r="T3">
        <f t="shared" ref="T3:T5" si="4">ABS(S3-$S$6)</f>
        <v>0.125</v>
      </c>
      <c r="U3" s="8">
        <f t="shared" ref="U3:U5" si="5">(S3-$S$6)/$T$6</f>
        <v>-0.33333333333333331</v>
      </c>
    </row>
    <row r="4" spans="1:21">
      <c r="A4" s="7" t="s">
        <v>33</v>
      </c>
      <c r="B4" s="2">
        <v>16</v>
      </c>
      <c r="C4" s="2">
        <v>100000</v>
      </c>
      <c r="D4" s="2">
        <v>190</v>
      </c>
      <c r="E4" s="9" t="s">
        <v>28</v>
      </c>
      <c r="F4" s="9" t="s">
        <v>22</v>
      </c>
      <c r="G4" s="11" t="s">
        <v>23</v>
      </c>
      <c r="H4" s="11" t="s">
        <v>34</v>
      </c>
      <c r="I4" s="10" t="s">
        <v>35</v>
      </c>
      <c r="J4" s="9" t="s">
        <v>32</v>
      </c>
      <c r="K4" s="9" t="s">
        <v>21</v>
      </c>
      <c r="L4">
        <f t="shared" si="0"/>
        <v>1.75</v>
      </c>
      <c r="M4" s="6">
        <f t="shared" si="1"/>
        <v>-1.4</v>
      </c>
      <c r="N4">
        <f t="shared" si="2"/>
        <v>35000</v>
      </c>
      <c r="O4" s="8">
        <f t="shared" si="3"/>
        <v>1</v>
      </c>
      <c r="P4">
        <f>ABS(D4-D6)</f>
        <v>37.5</v>
      </c>
      <c r="Q4" s="8">
        <f>(D4-$D$6)/$P$6</f>
        <v>1.1538461538461537</v>
      </c>
      <c r="R4">
        <v>3</v>
      </c>
      <c r="S4">
        <f>(R4-1)/2</f>
        <v>1</v>
      </c>
      <c r="T4">
        <f t="shared" si="4"/>
        <v>0.375</v>
      </c>
      <c r="U4" s="8">
        <f t="shared" si="5"/>
        <v>1</v>
      </c>
    </row>
    <row r="5" spans="1:21">
      <c r="A5" s="7" t="s">
        <v>36</v>
      </c>
      <c r="B5" s="2">
        <v>20</v>
      </c>
      <c r="C5" s="2">
        <v>100000</v>
      </c>
      <c r="D5" s="2">
        <v>140</v>
      </c>
      <c r="E5" s="9" t="s">
        <v>21</v>
      </c>
      <c r="F5" s="9" t="s">
        <v>37</v>
      </c>
      <c r="G5" s="11" t="s">
        <v>38</v>
      </c>
      <c r="H5" s="11" t="s">
        <v>24</v>
      </c>
      <c r="I5" s="10" t="s">
        <v>35</v>
      </c>
      <c r="J5" s="9" t="s">
        <v>32</v>
      </c>
      <c r="K5" s="9" t="s">
        <v>28</v>
      </c>
      <c r="L5">
        <f t="shared" si="0"/>
        <v>2.25</v>
      </c>
      <c r="M5" s="6">
        <f t="shared" si="1"/>
        <v>1.8</v>
      </c>
      <c r="N5">
        <f t="shared" si="2"/>
        <v>35000</v>
      </c>
      <c r="O5" s="8">
        <f t="shared" si="3"/>
        <v>1</v>
      </c>
      <c r="P5">
        <f>ABS(D5-D6)</f>
        <v>12.5</v>
      </c>
      <c r="Q5" s="8">
        <f>(D5-$D$6)/$P$6</f>
        <v>-0.38461538461538464</v>
      </c>
      <c r="R5">
        <v>3</v>
      </c>
      <c r="S5">
        <f>(R5-1)/2</f>
        <v>1</v>
      </c>
      <c r="T5">
        <f t="shared" si="4"/>
        <v>0.375</v>
      </c>
      <c r="U5" s="8">
        <f t="shared" si="5"/>
        <v>1</v>
      </c>
    </row>
    <row r="6" spans="1:21">
      <c r="B6">
        <f>AVERAGE(B2:B5)</f>
        <v>17.75</v>
      </c>
      <c r="C6">
        <f>AVERAGE(C2:C5)</f>
        <v>65000</v>
      </c>
      <c r="D6">
        <f>AVERAGE(D2:D5)</f>
        <v>152.5</v>
      </c>
      <c r="L6">
        <f>AVERAGE(L2:L5)</f>
        <v>1.25</v>
      </c>
      <c r="M6">
        <f>AVERAGE(M2:M5)</f>
        <v>0</v>
      </c>
      <c r="N6">
        <f>AVERAGE(N2:N5)</f>
        <v>35000</v>
      </c>
      <c r="O6">
        <f>AVERAGE(O2:O5)</f>
        <v>0</v>
      </c>
      <c r="P6">
        <f>AVERAGE(P2:P5)</f>
        <v>32.5</v>
      </c>
      <c r="Q6">
        <f>SUM(Q2:Q5)</f>
        <v>0</v>
      </c>
      <c r="S6">
        <f>AVERAGE(S2:S5)</f>
        <v>0.625</v>
      </c>
      <c r="T6">
        <f>AVERAGE(T2:T5)</f>
        <v>0.375</v>
      </c>
      <c r="U6">
        <f>AVERAGE(U2:U5)</f>
        <v>0</v>
      </c>
    </row>
    <row r="8" spans="1:2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11" spans="1:21">
      <c r="C11" t="s">
        <v>1</v>
      </c>
      <c r="D11" s="1" t="s">
        <v>20</v>
      </c>
      <c r="E11" s="1" t="s">
        <v>27</v>
      </c>
      <c r="F11" s="1" t="s">
        <v>33</v>
      </c>
      <c r="G11" s="1" t="s">
        <v>36</v>
      </c>
      <c r="I11" s="16" t="s">
        <v>39</v>
      </c>
      <c r="J11" s="16" t="s">
        <v>20</v>
      </c>
      <c r="K11" s="16" t="s">
        <v>27</v>
      </c>
      <c r="L11" s="16" t="s">
        <v>33</v>
      </c>
      <c r="M11" s="16" t="s">
        <v>36</v>
      </c>
    </row>
    <row r="12" spans="1:21">
      <c r="C12" s="1" t="s">
        <v>20</v>
      </c>
      <c r="D12" s="1">
        <f>ABS(VLOOKUP($C12,$A$2:$Z$5,13, FALSE)-VLOOKUP(D$11,$A$2:$Z$5,13,FALSE))</f>
        <v>0</v>
      </c>
      <c r="E12" s="1"/>
      <c r="F12" s="1"/>
      <c r="G12" s="1"/>
      <c r="I12" s="16" t="s">
        <v>20</v>
      </c>
      <c r="J12" s="16">
        <f>VLOOKUP($C12,$A$2:$Z$5,15, FALSE)-VLOOKUP(J$11,$A$2:$Z$5,15,FALSE)</f>
        <v>0</v>
      </c>
      <c r="K12" s="16"/>
      <c r="L12" s="16"/>
      <c r="M12" s="16"/>
    </row>
    <row r="13" spans="1:21">
      <c r="C13" s="1" t="s">
        <v>27</v>
      </c>
      <c r="D13" s="1">
        <f>ABS(VLOOKUP($C13,$A$2:$Z$5,13, FALSE)-VLOOKUP(D$11,$A$2:$Z$5,13,FALSE))</f>
        <v>0.8</v>
      </c>
      <c r="E13" s="1">
        <f>ABS(VLOOKUP($C13,$A$2:$Z$5,13, FALSE)-VLOOKUP(E$11,$A$2:$Z$5,13,FALSE))</f>
        <v>0</v>
      </c>
      <c r="F13" s="1"/>
      <c r="G13" s="1"/>
      <c r="I13" s="16" t="s">
        <v>27</v>
      </c>
      <c r="J13" s="16">
        <f>3/4</f>
        <v>0.75</v>
      </c>
      <c r="K13" s="16">
        <f>VLOOKUP($C13,$A$2:$Z$5,13, FALSE)-VLOOKUP(K$11,$A$2:$Z$5,13,FALSE)</f>
        <v>0</v>
      </c>
      <c r="L13" s="16"/>
      <c r="M13" s="16"/>
    </row>
    <row r="14" spans="1:21">
      <c r="C14" s="1" t="s">
        <v>33</v>
      </c>
      <c r="D14" s="1">
        <f t="shared" ref="D14:E15" si="6">ABS(VLOOKUP($C14,$A$2:$Z$5,13, FALSE)-VLOOKUP(D$11,$A$2:$Z$5,13,FALSE))</f>
        <v>1.5999999999999999</v>
      </c>
      <c r="E14" s="1">
        <f t="shared" si="6"/>
        <v>0.79999999999999993</v>
      </c>
      <c r="F14" s="1">
        <f>VLOOKUP($C14,$A$2:$Z$5,13, FALSE)-VLOOKUP(F$11,$A$2:$Z$5,13,FALSE)</f>
        <v>0</v>
      </c>
      <c r="G14" s="1"/>
      <c r="I14" s="16" t="s">
        <v>33</v>
      </c>
      <c r="J14" s="16">
        <f>2/4</f>
        <v>0.5</v>
      </c>
      <c r="K14" s="16">
        <v>0.25</v>
      </c>
      <c r="L14" s="16">
        <f>VLOOKUP($C14,$A$2:$Z$5,13, FALSE)-VLOOKUP(L$11,$A$2:$Z$5,13,FALSE)</f>
        <v>0</v>
      </c>
      <c r="M14" s="16"/>
    </row>
    <row r="15" spans="1:21">
      <c r="C15" s="1" t="s">
        <v>36</v>
      </c>
      <c r="D15" s="1">
        <f t="shared" si="6"/>
        <v>1.6</v>
      </c>
      <c r="E15" s="1">
        <f>VLOOKUP($C15,$A$2:$Z$5,13, FALSE)-VLOOKUP(E$11,$A$2:$Z$5,13,FALSE)</f>
        <v>2.4</v>
      </c>
      <c r="F15" s="1">
        <f>VLOOKUP($C15,$A$2:$Z$5,13, FALSE)-VLOOKUP(F$11,$A$2:$Z$5,13,FALSE)</f>
        <v>3.2</v>
      </c>
      <c r="G15" s="1">
        <f>VLOOKUP($C15,$A$2:$Z$5,13, FALSE)-VLOOKUP(G$11,$A$2:$Z$5,13,FALSE)</f>
        <v>0</v>
      </c>
      <c r="I15" s="16" t="s">
        <v>36</v>
      </c>
      <c r="J15" s="16">
        <v>0.75</v>
      </c>
      <c r="K15" s="16">
        <f>2/4</f>
        <v>0.5</v>
      </c>
      <c r="L15" s="16">
        <v>0.75</v>
      </c>
      <c r="M15" s="16">
        <f>VLOOKUP($C15,$A$2:$Z$5,13, FALSE)-VLOOKUP(M$11,$A$2:$Z$5,13,FALSE)</f>
        <v>0</v>
      </c>
    </row>
    <row r="17" spans="3:13">
      <c r="C17" t="s">
        <v>2</v>
      </c>
      <c r="D17" s="1" t="s">
        <v>20</v>
      </c>
      <c r="E17" s="1" t="s">
        <v>27</v>
      </c>
      <c r="F17" s="1" t="s">
        <v>33</v>
      </c>
      <c r="G17" s="1" t="s">
        <v>36</v>
      </c>
      <c r="I17" s="17" t="s">
        <v>40</v>
      </c>
      <c r="J17" s="17" t="s">
        <v>20</v>
      </c>
      <c r="K17" s="17" t="s">
        <v>27</v>
      </c>
      <c r="L17" s="17" t="s">
        <v>33</v>
      </c>
      <c r="M17" s="17" t="s">
        <v>36</v>
      </c>
    </row>
    <row r="18" spans="3:13">
      <c r="C18" s="1" t="s">
        <v>20</v>
      </c>
      <c r="D18" s="1">
        <f>ABS(VLOOKUP($C18,$A$2:$Z$5,15, FALSE)-VLOOKUP(D$11,$A$2:$Z$5,15,FALSE))</f>
        <v>0</v>
      </c>
      <c r="E18" s="1"/>
      <c r="F18" s="1"/>
      <c r="G18" s="1"/>
      <c r="I18" s="17" t="s">
        <v>20</v>
      </c>
      <c r="J18" s="17">
        <f>VLOOKUP($C18,$A$2:$Z$5,15, FALSE)-VLOOKUP(J$11,$A$2:$Z$5,15,FALSE)</f>
        <v>0</v>
      </c>
      <c r="K18" s="17"/>
      <c r="L18" s="17"/>
      <c r="M18" s="17"/>
    </row>
    <row r="19" spans="3:13">
      <c r="C19" s="1" t="s">
        <v>27</v>
      </c>
      <c r="D19" s="1">
        <f>ABS(VLOOKUP($C19,$A$2:$Z$5,15, FALSE)-VLOOKUP(D$11,$A$2:$Z$5,15,FALSE))</f>
        <v>1.1428571428571428</v>
      </c>
      <c r="E19" s="1">
        <f>VLOOKUP($C19,$A$2:$Z$5,15, FALSE)-VLOOKUP(E$11,$A$2:$Z$5,15,FALSE)</f>
        <v>0</v>
      </c>
      <c r="F19" s="1"/>
      <c r="G19" s="1"/>
      <c r="I19" s="17" t="s">
        <v>27</v>
      </c>
      <c r="J19" s="17">
        <f>(2-0)/2</f>
        <v>1</v>
      </c>
      <c r="K19" s="17">
        <f>VLOOKUP($C19,$A$2:$Z$5,13, FALSE)-VLOOKUP(K$11,$A$2:$Z$5,13,FALSE)</f>
        <v>0</v>
      </c>
      <c r="L19" s="17"/>
      <c r="M19" s="17"/>
    </row>
    <row r="20" spans="3:13">
      <c r="C20" s="1" t="s">
        <v>33</v>
      </c>
      <c r="D20" s="1">
        <f>ABS(VLOOKUP($C20,$A$2:$Z$5,15, FALSE)-VLOOKUP(D$11,$A$2:$Z$5,15,FALSE))</f>
        <v>1.4285714285714286</v>
      </c>
      <c r="E20" s="1">
        <f>ABS(VLOOKUP($C20,$A$2:$Z$5,15, FALSE)-VLOOKUP(E$11,$A$2:$Z$5,15,FALSE))</f>
        <v>2.5714285714285712</v>
      </c>
      <c r="F20" s="1">
        <f>VLOOKUP($C20,$A$2:$Z$5,15, FALSE)-VLOOKUP(F$11,$A$2:$Z$5,15,FALSE)</f>
        <v>0</v>
      </c>
      <c r="G20" s="1"/>
      <c r="I20" s="17" t="s">
        <v>33</v>
      </c>
      <c r="J20" s="17">
        <f>(2-1)/2</f>
        <v>0.5</v>
      </c>
      <c r="K20" s="17">
        <f>(2-0)/2</f>
        <v>1</v>
      </c>
      <c r="L20" s="17">
        <f>VLOOKUP($C20,$A$2:$Z$5,13, FALSE)-VLOOKUP(L$11,$A$2:$Z$5,13,FALSE)</f>
        <v>0</v>
      </c>
      <c r="M20" s="17"/>
    </row>
    <row r="21" spans="3:13">
      <c r="C21" s="1" t="s">
        <v>36</v>
      </c>
      <c r="D21" s="1">
        <f>ABS(VLOOKUP($C21,$A$2:$Z$5,15, FALSE)-VLOOKUP(D$11,$A$2:$Z$5,15,FALSE))</f>
        <v>1.4285714285714286</v>
      </c>
      <c r="E21" s="1">
        <f t="shared" ref="E21:F21" si="7">ABS(VLOOKUP($C21,$A$2:$Z$5,15, FALSE)-VLOOKUP(E$11,$A$2:$Z$5,15,FALSE))</f>
        <v>2.5714285714285712</v>
      </c>
      <c r="F21" s="1">
        <f t="shared" si="7"/>
        <v>0</v>
      </c>
      <c r="G21" s="1">
        <f>VLOOKUP($C21,$A$2:$Z$5,13, FALSE)-VLOOKUP(G$11,$A$2:$Z$5,13,FALSE)</f>
        <v>0</v>
      </c>
      <c r="I21" s="17" t="s">
        <v>36</v>
      </c>
      <c r="J21" s="17">
        <f>(2-1)/2</f>
        <v>0.5</v>
      </c>
      <c r="K21" s="17">
        <f>(2-0)/2</f>
        <v>1</v>
      </c>
      <c r="L21" s="17">
        <f>(2-0)/2</f>
        <v>1</v>
      </c>
      <c r="M21" s="17">
        <f>VLOOKUP($C21,$A$2:$Z$5,13, FALSE)-VLOOKUP(M$11,$A$2:$Z$5,13,FALSE)</f>
        <v>0</v>
      </c>
    </row>
    <row r="23" spans="3:13">
      <c r="C23" t="s">
        <v>41</v>
      </c>
      <c r="D23" s="1" t="s">
        <v>20</v>
      </c>
      <c r="E23" s="1" t="s">
        <v>27</v>
      </c>
      <c r="F23" s="1" t="s">
        <v>33</v>
      </c>
      <c r="G23" s="1" t="s">
        <v>36</v>
      </c>
      <c r="I23" t="s">
        <v>42</v>
      </c>
      <c r="J23" s="1" t="s">
        <v>20</v>
      </c>
      <c r="K23" s="1" t="s">
        <v>27</v>
      </c>
      <c r="L23" s="1" t="s">
        <v>33</v>
      </c>
      <c r="M23" s="1" t="s">
        <v>36</v>
      </c>
    </row>
    <row r="24" spans="3:13">
      <c r="C24" s="1" t="s">
        <v>20</v>
      </c>
      <c r="D24" s="1">
        <f>ABS(VLOOKUP($C24,$A$2:$Z$5,17, FALSE)-VLOOKUP(D$11,$A$2:$Z$5,17,FALSE))</f>
        <v>0</v>
      </c>
      <c r="E24" s="1"/>
      <c r="F24" s="1"/>
      <c r="G24" s="1"/>
      <c r="I24" s="1" t="s">
        <v>20</v>
      </c>
      <c r="J24" s="1">
        <f>VLOOKUP($C24,$A$2:$Z$5,15, FALSE)-VLOOKUP(J$11,$A$2:$Z$5,15,FALSE)</f>
        <v>0</v>
      </c>
      <c r="K24" s="1"/>
      <c r="L24" s="1"/>
      <c r="M24" s="1"/>
    </row>
    <row r="25" spans="3:13" ht="15" thickBot="1">
      <c r="C25" s="1" t="s">
        <v>27</v>
      </c>
      <c r="D25" s="1">
        <f>ABS(VLOOKUP($C25,$A$2:$Z$5,17, FALSE)-VLOOKUP(D$11,$A$2:$Z$5,17,FALSE))</f>
        <v>2.4615384615384617</v>
      </c>
      <c r="E25" s="1">
        <f>ABS(VLOOKUP($C25,$A$2:$Z$5,17, FALSE)-VLOOKUP(E$11,$A$2:$Z$5,17,FALSE))</f>
        <v>0</v>
      </c>
      <c r="F25" s="12"/>
      <c r="G25" s="1"/>
      <c r="I25" s="1" t="s">
        <v>27</v>
      </c>
      <c r="J25" s="1">
        <f>SUM(D13,4*J13,D19,2*J19,D25,D31)/10</f>
        <v>1.0737728937728939</v>
      </c>
      <c r="K25" s="1">
        <f>VLOOKUP($C25,$A$2:$Z$5,15, FALSE)-VLOOKUP(K$11,$A$2:$Z$5,15,FALSE)</f>
        <v>0</v>
      </c>
      <c r="L25" s="1"/>
      <c r="M25" s="1"/>
    </row>
    <row r="26" spans="3:13">
      <c r="C26" s="1" t="s">
        <v>33</v>
      </c>
      <c r="D26" s="1">
        <f>ABS(VLOOKUP($C26,$A$2:$Z$5,17, FALSE)-VLOOKUP(D$11,$A$2:$Z$5,17,FALSE))</f>
        <v>0.3076923076923076</v>
      </c>
      <c r="E26" s="1">
        <f>ABS(VLOOKUP($C26,$A$2:$Z$5,17, FALSE)-VLOOKUP(E$11,$A$2:$Z$5,17,FALSE))</f>
        <v>2.7692307692307692</v>
      </c>
      <c r="F26" s="1">
        <f>ABS(VLOOKUP($C26,$A$2:$Z$5,17, FALSE)-VLOOKUP(F$11,$A$2:$Z$5,17,FALSE))</f>
        <v>0</v>
      </c>
      <c r="G26" s="1"/>
      <c r="I26" s="1" t="s">
        <v>33</v>
      </c>
      <c r="J26" s="1">
        <f t="shared" ref="J26:K27" si="8">SUM(D14,4*J14,D20,2*J20,D26,D32)/10</f>
        <v>0.90029304029304025</v>
      </c>
      <c r="K26" s="1">
        <f t="shared" si="8"/>
        <v>1.0473992673992674</v>
      </c>
      <c r="L26" s="1">
        <f>VLOOKUP($C26,$A$2:$Z$5,15, FALSE)-VLOOKUP(L$11,$A$2:$Z$5,15,FALSE)</f>
        <v>0</v>
      </c>
      <c r="M26" s="1"/>
    </row>
    <row r="27" spans="3:13">
      <c r="C27" s="1" t="s">
        <v>36</v>
      </c>
      <c r="D27" s="1">
        <f>ABS(VLOOKUP($C27,$A$2:$Z$5,17, FALSE)-VLOOKUP(D$11,$A$2:$Z$5,17,FALSE))</f>
        <v>1.2307692307692308</v>
      </c>
      <c r="E27" s="1">
        <f>ABS(VLOOKUP($C27,$A$2:$Z$5,17, FALSE)-VLOOKUP(E$11,$A$2:$Z$5,17,FALSE))</f>
        <v>1.2307692307692308</v>
      </c>
      <c r="F27" s="1">
        <f>ABS(VLOOKUP($C27,$A$2:$Z$5,17, FALSE)-VLOOKUP(F$11,$A$2:$Z$5,17,FALSE))</f>
        <v>1.5384615384615383</v>
      </c>
      <c r="G27" s="1">
        <f>ABS(VLOOKUP($C27,$A$2:$Z$5,17, FALSE)-VLOOKUP(G$11,$A$2:$Z$5,17,FALSE))</f>
        <v>0</v>
      </c>
      <c r="I27" s="1" t="s">
        <v>36</v>
      </c>
      <c r="J27" s="1">
        <f t="shared" si="8"/>
        <v>1.0926007326007325</v>
      </c>
      <c r="K27" s="1">
        <f t="shared" ref="K27" si="9">SUM(E15,4*K15,E21,2*K21,E27,E33)/10</f>
        <v>1.1535531135531136</v>
      </c>
      <c r="L27" s="1">
        <f t="shared" ref="L27" si="10">SUM(F15,4*L15,F21,2*L21,F27,F33)/10</f>
        <v>0.97384615384615381</v>
      </c>
      <c r="M27" s="1">
        <f>VLOOKUP($C27,$A$2:$Z$5,13, FALSE)-VLOOKUP(M$11,$A$2:$Z$5,13,FALSE)</f>
        <v>0</v>
      </c>
    </row>
    <row r="29" spans="3:13">
      <c r="C29" s="10" t="s">
        <v>8</v>
      </c>
      <c r="D29" s="10" t="s">
        <v>20</v>
      </c>
      <c r="E29" s="10" t="s">
        <v>27</v>
      </c>
      <c r="F29" s="10" t="s">
        <v>33</v>
      </c>
      <c r="G29" s="10" t="s">
        <v>36</v>
      </c>
    </row>
    <row r="30" spans="3:13">
      <c r="C30" s="10" t="s">
        <v>20</v>
      </c>
      <c r="D30" s="10">
        <f>ABS(VLOOKUP($C30,$A$2:$Z$5,21, FALSE)-VLOOKUP(D$11,$A$2:$Z$5,21,FALSE))</f>
        <v>0</v>
      </c>
      <c r="E30" s="10"/>
      <c r="F30" s="10"/>
      <c r="G30" s="10"/>
    </row>
    <row r="31" spans="3:13">
      <c r="C31" s="10" t="s">
        <v>27</v>
      </c>
      <c r="D31" s="10">
        <f t="shared" ref="D31:F32" si="11">ABS(VLOOKUP($C31,$A$2:$Z$5,21, FALSE)-VLOOKUP(D$11,$A$2:$Z$5,21,FALSE))</f>
        <v>1.3333333333333335</v>
      </c>
      <c r="E31" s="10">
        <f t="shared" si="11"/>
        <v>0</v>
      </c>
      <c r="F31" s="10"/>
      <c r="G31" s="10"/>
    </row>
    <row r="32" spans="3:13">
      <c r="C32" s="10" t="s">
        <v>33</v>
      </c>
      <c r="D32" s="10">
        <f t="shared" si="11"/>
        <v>2.666666666666667</v>
      </c>
      <c r="E32" s="10">
        <f t="shared" si="11"/>
        <v>1.3333333333333333</v>
      </c>
      <c r="F32" s="10">
        <f t="shared" si="11"/>
        <v>0</v>
      </c>
      <c r="G32" s="10"/>
    </row>
    <row r="33" spans="3:7">
      <c r="C33" s="10" t="s">
        <v>36</v>
      </c>
      <c r="D33" s="10">
        <f>ABS(VLOOKUP($C33,$A$2:$Z$5,21, FALSE)-VLOOKUP(D$11,$A$2:$Z$5,21,FALSE))</f>
        <v>2.666666666666667</v>
      </c>
      <c r="E33" s="10">
        <f>ABS(VLOOKUP($C33,$A$2:$Z$5,21, FALSE)-VLOOKUP(E$11,$A$2:$Z$5,21,FALSE))</f>
        <v>1.3333333333333333</v>
      </c>
      <c r="F33" s="10">
        <f>ABS(VLOOKUP($C33,$A$2:$Z$5,21, FALSE)-VLOOKUP(F$11,$A$2:$Z$5,21,FALSE))</f>
        <v>0</v>
      </c>
      <c r="G33" s="10">
        <f>ABS(VLOOKUP($C33,$A$2:$Z$5,21, FALSE)-VLOOKUP(G$11,$A$2:$Z$5,21,FALSE))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8CD4B96A62047A8C5809D5FBF7BE3" ma:contentTypeVersion="12" ma:contentTypeDescription="Crée un document." ma:contentTypeScope="" ma:versionID="81668db7da91c2e89d475a37d674d44f">
  <xsd:schema xmlns:xsd="http://www.w3.org/2001/XMLSchema" xmlns:xs="http://www.w3.org/2001/XMLSchema" xmlns:p="http://schemas.microsoft.com/office/2006/metadata/properties" xmlns:ns2="9f5dac2f-cad9-422c-bb54-7662ee91fc6a" xmlns:ns3="7abf5095-7596-42dc-bfb9-205889de8a15" targetNamespace="http://schemas.microsoft.com/office/2006/metadata/properties" ma:root="true" ma:fieldsID="bea8c3c24b0c0bbf9259fe4416b5a8b6" ns2:_="" ns3:_="">
    <xsd:import namespace="9f5dac2f-cad9-422c-bb54-7662ee91fc6a"/>
    <xsd:import namespace="7abf5095-7596-42dc-bfb9-205889de8a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5dac2f-cad9-422c-bb54-7662ee91f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7fa6ba40-9f14-47f6-8592-dfa8c09337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f5095-7596-42dc-bfb9-205889de8a1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5318e02-91b6-4db7-80ff-3cbcc6e22c38}" ma:internalName="TaxCatchAll" ma:showField="CatchAllData" ma:web="7abf5095-7596-42dc-bfb9-205889de8a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abf5095-7596-42dc-bfb9-205889de8a15" xsi:nil="true"/>
    <lcf76f155ced4ddcb4097134ff3c332f xmlns="9f5dac2f-cad9-422c-bb54-7662ee91fc6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293E00F-BAA7-4DB7-92F6-C39920B00917}"/>
</file>

<file path=customXml/itemProps2.xml><?xml version="1.0" encoding="utf-8"?>
<ds:datastoreItem xmlns:ds="http://schemas.openxmlformats.org/officeDocument/2006/customXml" ds:itemID="{AE3E1CF9-3D92-4D81-9650-C18D61AF809D}"/>
</file>

<file path=customXml/itemProps3.xml><?xml version="1.0" encoding="utf-8"?>
<ds:datastoreItem xmlns:ds="http://schemas.openxmlformats.org/officeDocument/2006/customXml" ds:itemID="{CFEC8C7A-6CE8-4001-903A-46F28C584D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Kurdy</dc:creator>
  <cp:keywords/>
  <dc:description/>
  <cp:lastModifiedBy>Axel Lorenzo ARCIDIACO</cp:lastModifiedBy>
  <cp:revision/>
  <dcterms:created xsi:type="dcterms:W3CDTF">2010-05-18T05:32:16Z</dcterms:created>
  <dcterms:modified xsi:type="dcterms:W3CDTF">2023-02-20T15:00:25Z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0x0101004E08CD4B96A62047A8C5809D5FBF7BE3</vt:lpwstr>
  </property>
  <property fmtid="{D5CDD505-2E9C-101B-9397-08002B2CF9AE}" pid="3" name="MediaServiceImageTags">
    <vt:lpwstr/>
  </property>
</Properties>
</file>