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30"/>
  <workbookPr/>
  <mc:AlternateContent xmlns:mc="http://schemas.openxmlformats.org/markup-compatibility/2006">
    <mc:Choice Requires="x15">
      <x15ac:absPath xmlns:x15ac="http://schemas.microsoft.com/office/spreadsheetml/2010/11/ac" url="C:\Users\ced_7\Downloads\"/>
    </mc:Choice>
  </mc:AlternateContent>
  <xr:revisionPtr revIDLastSave="1" documentId="8_{C5BC1A59-D6AD-40F8-8B29-29DA82CA7B84}" xr6:coauthVersionLast="34" xr6:coauthVersionMax="34" xr10:uidLastSave="{C0E9F6E3-E478-47A0-B057-4E15E9463A12}"/>
  <bookViews>
    <workbookView xWindow="0" yWindow="0" windowWidth="15345" windowHeight="4470" xr2:uid="{00000000-000D-0000-FFFF-FFFF00000000}"/>
  </bookViews>
  <sheets>
    <sheet name="Feuil1" sheetId="1" r:id="rId1"/>
    <sheet name="Feuil2" sheetId="2" r:id="rId2"/>
    <sheet name="Feuil3" sheetId="3" r:id="rId3"/>
  </sheets>
  <definedNames>
    <definedName name="EF">Feuil1!$C$38</definedName>
    <definedName name="TCF">Feuil1!$C$22</definedName>
    <definedName name="UUCP">Feuil1!$E$112</definedName>
  </definedNames>
  <calcPr calcId="179016"/>
</workbook>
</file>

<file path=xl/calcChain.xml><?xml version="1.0" encoding="utf-8"?>
<calcChain xmlns="http://schemas.openxmlformats.org/spreadsheetml/2006/main">
  <c r="F28" i="1" l="1"/>
  <c r="E103"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4" i="1"/>
  <c r="E105" i="1"/>
  <c r="E106" i="1"/>
  <c r="E107" i="1"/>
  <c r="E108" i="1"/>
  <c r="E109" i="1"/>
  <c r="E110" i="1"/>
  <c r="E111" i="1"/>
  <c r="E54" i="1"/>
  <c r="D16" i="2"/>
  <c r="D15" i="2"/>
  <c r="E34" i="2"/>
  <c r="E33" i="2"/>
  <c r="E32" i="2"/>
  <c r="E31" i="2"/>
  <c r="E30" i="2"/>
  <c r="E29" i="2"/>
  <c r="E28" i="2"/>
  <c r="E27" i="2"/>
  <c r="E26" i="2"/>
  <c r="E25" i="2"/>
  <c r="E24" i="2"/>
  <c r="E23" i="2"/>
  <c r="E22" i="2"/>
  <c r="E35" i="2"/>
  <c r="B38" i="2"/>
  <c r="D14" i="2"/>
  <c r="D13" i="2"/>
  <c r="D12" i="2"/>
  <c r="D11" i="2"/>
  <c r="D10" i="2"/>
  <c r="D9" i="2"/>
  <c r="D8" i="2"/>
  <c r="D7" i="2"/>
  <c r="D6" i="2"/>
  <c r="D5" i="2"/>
  <c r="D4" i="2"/>
  <c r="D3" i="2"/>
  <c r="D2" i="2"/>
  <c r="F8" i="1"/>
  <c r="J8" i="1"/>
  <c r="F9" i="1"/>
  <c r="F10" i="1"/>
  <c r="F11" i="1"/>
  <c r="F12" i="1"/>
  <c r="F13" i="1"/>
  <c r="F14" i="1"/>
  <c r="F15" i="1"/>
  <c r="F16" i="1"/>
  <c r="F17" i="1"/>
  <c r="F18" i="1"/>
  <c r="F19" i="1"/>
  <c r="F20" i="1"/>
  <c r="J28" i="1"/>
  <c r="F29" i="1"/>
  <c r="J29" i="1"/>
  <c r="F30" i="1"/>
  <c r="J30" i="1"/>
  <c r="F31" i="1"/>
  <c r="J31" i="1"/>
  <c r="F32" i="1"/>
  <c r="J32" i="1"/>
  <c r="F33" i="1"/>
  <c r="J33" i="1"/>
  <c r="F34" i="1"/>
  <c r="J34" i="1"/>
  <c r="F35" i="1"/>
  <c r="J35" i="1"/>
  <c r="F21" i="1"/>
  <c r="C22" i="1"/>
  <c r="E112" i="1"/>
  <c r="F36" i="1"/>
  <c r="C38" i="1"/>
  <c r="J36" i="1"/>
  <c r="D17" i="2"/>
  <c r="C117" i="1"/>
  <c r="B122" i="1"/>
  <c r="C122" i="1"/>
  <c r="D122" i="1"/>
  <c r="E122" i="1"/>
</calcChain>
</file>

<file path=xl/sharedStrings.xml><?xml version="1.0" encoding="utf-8"?>
<sst xmlns="http://schemas.openxmlformats.org/spreadsheetml/2006/main" count="242" uniqueCount="199">
  <si>
    <t>ESTIMATION DE PROJET UCP</t>
  </si>
  <si>
    <t>Nom du projet : ZOOUTANG</t>
  </si>
  <si>
    <t>INSCRIPTION</t>
  </si>
  <si>
    <t>Matrice de facteurs de complexité du projet : TCF</t>
  </si>
  <si>
    <t>facteur technique</t>
  </si>
  <si>
    <t>description</t>
  </si>
  <si>
    <t>poids</t>
  </si>
  <si>
    <t>complexité perçue</t>
  </si>
  <si>
    <t>facteur calculé</t>
  </si>
  <si>
    <t>Justification</t>
  </si>
  <si>
    <t>T1</t>
  </si>
  <si>
    <t>Système distribué</t>
  </si>
  <si>
    <t>Le système est utilisé sur plusieurs PC dans l'entreprise</t>
  </si>
  <si>
    <t>T2</t>
  </si>
  <si>
    <t>performance</t>
  </si>
  <si>
    <t xml:space="preserve">Tous les salariés vont être connecter sur le site en même temps </t>
  </si>
  <si>
    <t>T3</t>
  </si>
  <si>
    <t>efficacité utilisateur final</t>
  </si>
  <si>
    <t>Nous facilitons l'utilisation du site pour l'utilisateur finale</t>
  </si>
  <si>
    <t>T4</t>
  </si>
  <si>
    <t>traitement interne complexe</t>
  </si>
  <si>
    <t xml:space="preserve">Le traitement interne n'est pas complexe </t>
  </si>
  <si>
    <t>T5</t>
  </si>
  <si>
    <t>réutilisabilité</t>
  </si>
  <si>
    <t>Pas besoin de réutilisabilité car Mr Outang ne possède pas d'autre entreprise</t>
  </si>
  <si>
    <t>T6</t>
  </si>
  <si>
    <t>facilité d'installation</t>
  </si>
  <si>
    <t>Oui car le client veut l'installer vite dans toute son entreprise pour faliciter la vie de ses employés</t>
  </si>
  <si>
    <t>T7</t>
  </si>
  <si>
    <t>facilité d'utilisation</t>
  </si>
  <si>
    <t>Oui car tous ses employés vont l'utiliser donc il veut une application intuitive sans besoin de faire apprendre à ses employés comment utiliser l'application</t>
  </si>
  <si>
    <t>T8</t>
  </si>
  <si>
    <t>portabilité</t>
  </si>
  <si>
    <t>L'application est utilisé que sur des PC donc pas besoin de portabilité</t>
  </si>
  <si>
    <t>T9</t>
  </si>
  <si>
    <t>facilité de changement</t>
  </si>
  <si>
    <t>Pas besoin de réutilisabilité car l'entreprise ne changera pas ou ne changera pas de lieux</t>
  </si>
  <si>
    <t>T10</t>
  </si>
  <si>
    <t>concurrent</t>
  </si>
  <si>
    <t>Non car il a aucune concurrence</t>
  </si>
  <si>
    <t>T11</t>
  </si>
  <si>
    <t>caractéristiques de sécurité particulières</t>
  </si>
  <si>
    <t xml:space="preserve">Oui car les salariés ne doivent pas acceder aux mêmes fonctionnalités </t>
  </si>
  <si>
    <t>T12</t>
  </si>
  <si>
    <t>fournit un accès direct à des parties tierce</t>
  </si>
  <si>
    <t>Oui le site est découper en plusieurs parties tierces car il y a un site client pour qu'il accède aux differents informations et une partie entreprise</t>
  </si>
  <si>
    <t>T13</t>
  </si>
  <si>
    <t>des facilités d'apprentissage utilisateur particulières sont requises</t>
  </si>
  <si>
    <t>Aucun apprentissage utilisateur sur le site n'est utile car il est facile d'utilisation</t>
  </si>
  <si>
    <t>TCF</t>
  </si>
  <si>
    <t>Matrice de facteurs de complexité environnemental ECF</t>
  </si>
  <si>
    <t>Facteur environnemental</t>
  </si>
  <si>
    <t>Description</t>
  </si>
  <si>
    <t>Poids</t>
  </si>
  <si>
    <t>Impact percu</t>
  </si>
  <si>
    <t xml:space="preserve">E1 </t>
  </si>
  <si>
    <t>familiarité avec UML</t>
  </si>
  <si>
    <t>Nous avons eu des cours d'UML cependant nous avons quelques difficultés</t>
  </si>
  <si>
    <t>E2</t>
  </si>
  <si>
    <t>expérience de l'application</t>
  </si>
  <si>
    <t>Nous avons déjà plusieurs applications en HTML/CSS</t>
  </si>
  <si>
    <t>E3</t>
  </si>
  <si>
    <t>expérience orientée objet</t>
  </si>
  <si>
    <t>Nous avons eu des cours en JAVA et nous sommes d'un niveau correct dans cette matière</t>
  </si>
  <si>
    <t>E4</t>
  </si>
  <si>
    <t>capacité du responsable de l'analyse</t>
  </si>
  <si>
    <t>Nous avons compris les grands axes du sujet</t>
  </si>
  <si>
    <t>E5</t>
  </si>
  <si>
    <t>motivation</t>
  </si>
  <si>
    <t xml:space="preserve">Nous sommes motivés et determinés à realiser ce projet car cela nous servira plus tard dans le monde professionnel </t>
  </si>
  <si>
    <t>E6</t>
  </si>
  <si>
    <t>spécifications stables</t>
  </si>
  <si>
    <t>Le client change beaucoup d'avis</t>
  </si>
  <si>
    <t>E7</t>
  </si>
  <si>
    <t>travailleurs à temps partagé</t>
  </si>
  <si>
    <t>Nous travaillons uniquement les soirs, les jeudis après-midi et les week-ends</t>
  </si>
  <si>
    <t>E8</t>
  </si>
  <si>
    <t>difficulté du langage de programmation</t>
  </si>
  <si>
    <t>Aucun vu que nous connaissons le langage HTML/CSS</t>
  </si>
  <si>
    <t>EF</t>
  </si>
  <si>
    <t>ANALYSE DES USE CASE</t>
  </si>
  <si>
    <t>Pour chaque use case déterminer UUCW (Unadjusted Use case Weight) et UAW (Unadajusted Actor weight)</t>
  </si>
  <si>
    <t>Règles d'évaluation UAW</t>
  </si>
  <si>
    <t>Classification</t>
  </si>
  <si>
    <t>commentaire</t>
  </si>
  <si>
    <t>Valeur/Facteur</t>
  </si>
  <si>
    <t>Règles d'évaluation UUCW</t>
  </si>
  <si>
    <t>Acteur Simple</t>
  </si>
  <si>
    <t>Un acteur simple communique avec le systeme à travers une API.</t>
  </si>
  <si>
    <t xml:space="preserve">Type Use Case </t>
  </si>
  <si>
    <t>Acteur Moyen</t>
  </si>
  <si>
    <t>Simple</t>
  </si>
  <si>
    <t>&lt;= 3 transactions</t>
  </si>
  <si>
    <t xml:space="preserve">- Acteurs qui interagissent avec le systeme à travers un protocole (HTTP, FTP,ou protocole défini par l'utilisateur). </t>
  </si>
  <si>
    <t>Moyen</t>
  </si>
  <si>
    <t>entre 4 et 7 transactions</t>
  </si>
  <si>
    <r>
      <t xml:space="preserve">- </t>
    </r>
    <r>
      <rPr>
        <sz val="9"/>
        <rFont val="Verdana"/>
        <family val="2"/>
      </rPr>
      <t xml:space="preserve">Acteurs qui sont des stockages de données(Fichiers, RDBMS). </t>
    </r>
  </si>
  <si>
    <t>Complexe</t>
  </si>
  <si>
    <t>&gt; 7 transactions</t>
  </si>
  <si>
    <t>Interagit à travers un GUI</t>
  </si>
  <si>
    <t>Nom Use Case</t>
  </si>
  <si>
    <t>UAW</t>
  </si>
  <si>
    <t>UUCW</t>
  </si>
  <si>
    <t>Total (UUCP)</t>
  </si>
  <si>
    <t>Justification UAW</t>
  </si>
  <si>
    <t>Justification UUCW</t>
  </si>
  <si>
    <t>Créer un fournisseur</t>
  </si>
  <si>
    <t>Créer : 1 car dans un premier temps l'utilisateur rentre ses données mais tant que qu'il n'a pas cliqué sur "créer" la base de donnée ne rentre pas en compte donc c'est que une API</t>
  </si>
  <si>
    <t>Nous avons compté le nombre de transactions que doit effectuer l'utilisateur puis nous avons mis la valeur correspondant à notre résultat</t>
  </si>
  <si>
    <t>Modifier un fournisseur</t>
  </si>
  <si>
    <t>Modifier : 2 car nous appelons la base de donnée et nous faisons un FTP donc c'est un protocole</t>
  </si>
  <si>
    <t>Rechercher un fournisseur</t>
  </si>
  <si>
    <t>Rechercher : 2 car nous appelons la base de donnée et nous faisons un FTP donc c'est un protocole</t>
  </si>
  <si>
    <t>Consulter liste fournisseur</t>
  </si>
  <si>
    <t>Consulter : 2 car nous appelons la base de donnée et nous faisons un FTP donc c'est un protocole</t>
  </si>
  <si>
    <t>Créer une commande fournisseur</t>
  </si>
  <si>
    <t>Afficher la statistique : 2 car nous appelons la base de donnée et nous faisons un FTP donc c'est un protocole</t>
  </si>
  <si>
    <t>Modifier une commande fournisseur</t>
  </si>
  <si>
    <t>S'inscrire sur le site : 1 car dans un premier temps l'utilisateur rentre ses données mais tant que qu'il n'a pas cliqué sur "s'inscrire" la base de donnée ne rentre pas en compte donc c'est que une API</t>
  </si>
  <si>
    <t>Rechercher une commande fournisseur</t>
  </si>
  <si>
    <t>S'identifier sur le site : 2 car nous appelons la base de donnée et nous faisons un FTP donc c'est un protocole</t>
  </si>
  <si>
    <t>Consulter liste commande fournisseur</t>
  </si>
  <si>
    <t>Acheter un billet sur internet : 1 car dans un premier temps l'utilisateur rentre ses données mais tant que qu'il n'a pas cliqué sur "payer" la base de donnée ne rentre pas en compte donc c'est que une API</t>
  </si>
  <si>
    <t>Créer un salarié</t>
  </si>
  <si>
    <t>Acheter un billet sur une borne/guichet : 3 car nous supposons que une GUI est une interface physique qui impose une borne avec toutes ses contraintes physiques liées</t>
  </si>
  <si>
    <t>Modifier un salarié</t>
  </si>
  <si>
    <t>Rechercher un salarié</t>
  </si>
  <si>
    <t>Consulter liste salarié</t>
  </si>
  <si>
    <t>Créer un client</t>
  </si>
  <si>
    <t>Modifier un client</t>
  </si>
  <si>
    <t>Rechercher un client</t>
  </si>
  <si>
    <t>Consulter liste client</t>
  </si>
  <si>
    <t>Créer un pointage</t>
  </si>
  <si>
    <t>Modifier un pointage</t>
  </si>
  <si>
    <t>Rechercher un pointage</t>
  </si>
  <si>
    <t>Consulter liste pointage</t>
  </si>
  <si>
    <t>Créer un produit</t>
  </si>
  <si>
    <t>Modifier un produit</t>
  </si>
  <si>
    <t>Rechercher un produit</t>
  </si>
  <si>
    <t>Consulter liste produit</t>
  </si>
  <si>
    <t>Créer un matériel</t>
  </si>
  <si>
    <t>Modifier un matériel</t>
  </si>
  <si>
    <t>Rechercher un matériel</t>
  </si>
  <si>
    <t>Consulter liste matériel</t>
  </si>
  <si>
    <t>Créer une maintenance</t>
  </si>
  <si>
    <t>Modifier une maintenance</t>
  </si>
  <si>
    <t>Rechercher une maintenance</t>
  </si>
  <si>
    <t>Consulter liste maintenance</t>
  </si>
  <si>
    <t>Créer un contrat</t>
  </si>
  <si>
    <t>Modifier un contrat</t>
  </si>
  <si>
    <t>Rechercher un contrat</t>
  </si>
  <si>
    <t>Consulter liste contrat</t>
  </si>
  <si>
    <t>Créer une intervention</t>
  </si>
  <si>
    <t>Modifier une intervention</t>
  </si>
  <si>
    <t>Rechercher une intervention</t>
  </si>
  <si>
    <t>Consulter liste intervention</t>
  </si>
  <si>
    <t>Afficher la statistique du nombre de visiteur</t>
  </si>
  <si>
    <t>Afficher la statistique de la fréquentation du site web</t>
  </si>
  <si>
    <t>Afficher la statistique du chiffre d'affaire du parc (restaurant, parc)</t>
  </si>
  <si>
    <t>Afficher la statistique du nombre de couvert</t>
  </si>
  <si>
    <t>Afficher la statistique du nombre de maintenance</t>
  </si>
  <si>
    <t>Afficher la statistique de la fréquentation des attractions</t>
  </si>
  <si>
    <t>S'inscrire sur le site</t>
  </si>
  <si>
    <t>S'identifier sur le site</t>
  </si>
  <si>
    <t>Acheter un billet sur internet</t>
  </si>
  <si>
    <t>Acheter un billet sur une borne/guichet</t>
  </si>
  <si>
    <t>Créer un paiement</t>
  </si>
  <si>
    <t>Modifier un paiement</t>
  </si>
  <si>
    <t>Rechercher un paiement</t>
  </si>
  <si>
    <t>Consulter liste paiement</t>
  </si>
  <si>
    <t>Enregistrer un service de restauration</t>
  </si>
  <si>
    <t>Modifier un service de restauration</t>
  </si>
  <si>
    <t>Rechercher un service de restauration</t>
  </si>
  <si>
    <t>Consulter liste service de restauration</t>
  </si>
  <si>
    <t>TOTAL UUCP</t>
  </si>
  <si>
    <t>Determination de l'estimation de charges théorique AUCP (Adjusted Use Case Points)</t>
  </si>
  <si>
    <t>AUCP</t>
  </si>
  <si>
    <t>Evaluation du temps de développement</t>
  </si>
  <si>
    <t>en h/h</t>
  </si>
  <si>
    <t>en j/h</t>
  </si>
  <si>
    <t>en m/h</t>
  </si>
  <si>
    <t>ETP</t>
  </si>
  <si>
    <t>Facteur de Productivité</t>
  </si>
  <si>
    <t>(Rappel basé sur ECF)</t>
  </si>
  <si>
    <t>Commandes fournisseur</t>
  </si>
  <si>
    <t>Salariés</t>
  </si>
  <si>
    <t>Clients</t>
  </si>
  <si>
    <t>Fournisseurs</t>
  </si>
  <si>
    <t>Pointages</t>
  </si>
  <si>
    <t>Statistiques</t>
  </si>
  <si>
    <t>Stock</t>
  </si>
  <si>
    <t>Matériel</t>
  </si>
  <si>
    <t>Maintenances</t>
  </si>
  <si>
    <t>Contrats</t>
  </si>
  <si>
    <t>Interventions</t>
  </si>
  <si>
    <t>Inscription internet</t>
  </si>
  <si>
    <t>Paiement</t>
  </si>
  <si>
    <t>Billeterie</t>
  </si>
  <si>
    <t>Restauration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</si>
</sst>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font>
    <font>
      <b/>
      <sz val="10"/>
      <name val="Arial"/>
      <family val="2"/>
    </font>
    <font>
      <b/>
      <sz val="10"/>
      <name val="Verdana"/>
      <family val="2"/>
    </font>
    <font>
      <sz val="10"/>
      <name val="Verdana"/>
      <family val="2"/>
    </font>
    <font>
      <b/>
      <sz val="10"/>
      <name val="Arial"/>
    </font>
    <font>
      <b/>
      <sz val="9"/>
      <name val="Verdana"/>
      <family val="2"/>
    </font>
    <font>
      <sz val="9"/>
      <name val="Arial"/>
    </font>
    <font>
      <sz val="9"/>
      <name val="Verdana"/>
      <family val="2"/>
    </font>
    <font>
      <sz val="9"/>
      <color indexed="8"/>
      <name val="Courier New"/>
      <family val="3"/>
    </font>
    <font>
      <sz val="10"/>
      <name val="Arial"/>
      <family val="2"/>
    </font>
  </fonts>
  <fills count="3">
    <fill>
      <patternFill patternType="none"/>
    </fill>
    <fill>
      <patternFill patternType="gray125"/>
    </fill>
    <fill>
      <patternFill patternType="solid">
        <fgColor indexed="26"/>
        <bgColor indexed="64"/>
      </patternFill>
    </fill>
  </fills>
  <borders count="2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1" fillId="0" borderId="0" xfId="0" applyFont="1"/>
    <xf numFmtId="0" fontId="3" fillId="0" borderId="1" xfId="0" applyFont="1" applyBorder="1" applyAlignment="1">
      <alignment vertical="top" wrapText="1"/>
    </xf>
    <xf numFmtId="0" fontId="3" fillId="0" borderId="1" xfId="0" applyFont="1" applyBorder="1" applyAlignment="1">
      <alignment wrapText="1"/>
    </xf>
    <xf numFmtId="0" fontId="0" fillId="0" borderId="2" xfId="0" applyBorder="1"/>
    <xf numFmtId="0" fontId="1" fillId="0" borderId="2" xfId="0" applyFont="1" applyBorder="1"/>
    <xf numFmtId="0" fontId="2" fillId="0" borderId="2" xfId="0" applyFont="1" applyFill="1" applyBorder="1" applyAlignment="1">
      <alignment vertical="top" wrapText="1"/>
    </xf>
    <xf numFmtId="0" fontId="2" fillId="0" borderId="2" xfId="0" applyFont="1" applyFill="1" applyBorder="1" applyAlignment="1">
      <alignment wrapText="1"/>
    </xf>
    <xf numFmtId="0" fontId="4" fillId="0" borderId="2" xfId="0" applyFont="1" applyBorder="1"/>
    <xf numFmtId="0" fontId="0" fillId="0" borderId="3" xfId="0" applyBorder="1"/>
    <xf numFmtId="0" fontId="0" fillId="0" borderId="0" xfId="0" applyBorder="1"/>
    <xf numFmtId="0" fontId="0" fillId="0" borderId="4" xfId="0" applyBorder="1"/>
    <xf numFmtId="0" fontId="1" fillId="0" borderId="5" xfId="0" applyFont="1" applyBorder="1"/>
    <xf numFmtId="0" fontId="1" fillId="0" borderId="6"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 xfId="0" applyBorder="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16" xfId="0" applyFont="1" applyBorder="1"/>
    <xf numFmtId="0" fontId="1" fillId="0" borderId="11" xfId="0" applyFont="1" applyBorder="1"/>
    <xf numFmtId="0" fontId="1" fillId="0" borderId="17" xfId="0" applyFont="1" applyBorder="1"/>
    <xf numFmtId="0" fontId="1" fillId="0" borderId="0" xfId="0" applyFont="1" applyBorder="1"/>
    <xf numFmtId="0" fontId="1" fillId="0" borderId="18" xfId="0" applyFont="1" applyBorder="1"/>
    <xf numFmtId="0" fontId="1" fillId="0" borderId="14" xfId="0" applyFont="1" applyBorder="1"/>
    <xf numFmtId="0" fontId="4" fillId="0" borderId="2" xfId="0" applyFont="1" applyBorder="1" applyAlignment="1">
      <alignment wrapText="1"/>
    </xf>
    <xf numFmtId="0" fontId="0" fillId="0" borderId="2" xfId="0" applyBorder="1" applyAlignment="1">
      <alignment horizontal="center"/>
    </xf>
    <xf numFmtId="1" fontId="0" fillId="0" borderId="2" xfId="0" applyNumberFormat="1" applyBorder="1" applyAlignment="1">
      <alignment horizontal="center"/>
    </xf>
    <xf numFmtId="0" fontId="5" fillId="2" borderId="1" xfId="0" applyFont="1" applyFill="1" applyBorder="1" applyAlignment="1">
      <alignment wrapText="1"/>
    </xf>
    <xf numFmtId="0" fontId="6" fillId="0" borderId="0" xfId="0" applyFont="1"/>
    <xf numFmtId="0" fontId="7" fillId="0" borderId="1" xfId="0" applyFont="1" applyBorder="1" applyAlignment="1">
      <alignment vertical="top" wrapText="1"/>
    </xf>
    <xf numFmtId="0" fontId="7" fillId="0" borderId="1" xfId="0" applyFont="1" applyBorder="1" applyAlignment="1">
      <alignment wrapText="1"/>
    </xf>
    <xf numFmtId="0" fontId="7" fillId="0" borderId="19" xfId="0" applyFont="1" applyBorder="1" applyAlignment="1">
      <alignment wrapText="1"/>
    </xf>
    <xf numFmtId="0" fontId="7" fillId="0" borderId="20" xfId="0" quotePrefix="1" applyFont="1" applyBorder="1" applyAlignment="1">
      <alignment horizontal="left" wrapText="1" indent="4"/>
    </xf>
    <xf numFmtId="0" fontId="8" fillId="0" borderId="21" xfId="0" quotePrefix="1" applyFont="1" applyBorder="1" applyAlignment="1">
      <alignment horizontal="left" wrapText="1" indent="4"/>
    </xf>
    <xf numFmtId="0" fontId="7" fillId="0" borderId="19" xfId="0" applyFont="1" applyBorder="1" applyAlignment="1">
      <alignment vertical="top" wrapText="1"/>
    </xf>
    <xf numFmtId="0" fontId="7" fillId="0" borderId="20" xfId="0" applyFont="1" applyBorder="1" applyAlignment="1">
      <alignment vertical="top" wrapText="1"/>
    </xf>
    <xf numFmtId="0" fontId="7" fillId="0" borderId="21" xfId="0" applyFont="1" applyBorder="1" applyAlignment="1">
      <alignment vertical="top" wrapText="1"/>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2" fillId="0" borderId="2" xfId="0" applyFont="1" applyFill="1" applyBorder="1" applyAlignment="1">
      <alignment horizontal="center" wrapText="1"/>
    </xf>
    <xf numFmtId="0" fontId="4" fillId="0" borderId="2" xfId="0" applyFont="1" applyBorder="1" applyAlignment="1">
      <alignment horizontal="center"/>
    </xf>
    <xf numFmtId="0" fontId="4" fillId="0" borderId="2" xfId="0" applyFont="1" applyBorder="1" applyAlignment="1">
      <alignment horizontal="center" wrapText="1"/>
    </xf>
    <xf numFmtId="0" fontId="2" fillId="0" borderId="2" xfId="0" applyFont="1" applyFill="1" applyBorder="1" applyAlignment="1">
      <alignment horizontal="center" vertical="top" wrapText="1"/>
    </xf>
    <xf numFmtId="0" fontId="1" fillId="0" borderId="2" xfId="0" applyFont="1" applyBorder="1" applyAlignment="1">
      <alignment horizontal="center"/>
    </xf>
    <xf numFmtId="0" fontId="9" fillId="0" borderId="2" xfId="0" applyFont="1" applyBorder="1"/>
    <xf numFmtId="0" fontId="9" fillId="0" borderId="2" xfId="0" applyFont="1" applyBorder="1" applyAlignment="1">
      <alignment wrapText="1"/>
    </xf>
    <xf numFmtId="0" fontId="4" fillId="0" borderId="0" xfId="0" applyFont="1" applyBorder="1"/>
    <xf numFmtId="0" fontId="9" fillId="0" borderId="25" xfId="0" applyFont="1" applyBorder="1" applyAlignment="1">
      <alignment wrapText="1"/>
    </xf>
    <xf numFmtId="0" fontId="0" fillId="0" borderId="25" xfId="0" applyBorder="1" applyAlignment="1">
      <alignment wrapText="1"/>
    </xf>
    <xf numFmtId="0" fontId="0" fillId="0" borderId="0" xfId="0" applyBorder="1" applyAlignment="1">
      <alignment wrapText="1"/>
    </xf>
    <xf numFmtId="0" fontId="0" fillId="0" borderId="9" xfId="0" applyBorder="1" applyAlignment="1">
      <alignment wrapText="1"/>
    </xf>
    <xf numFmtId="0" fontId="9" fillId="0" borderId="0" xfId="0" applyFont="1" applyBorder="1" applyAlignment="1">
      <alignment wrapText="1"/>
    </xf>
    <xf numFmtId="0" fontId="9" fillId="0" borderId="9"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26"/>
  <sheetViews>
    <sheetView tabSelected="1" topLeftCell="A27" workbookViewId="0" xr3:uid="{AEA406A1-0E4B-5B11-9CD5-51D6E497D94C}">
      <selection activeCell="H30" sqref="H30"/>
    </sheetView>
  </sheetViews>
  <sheetFormatPr defaultColWidth="11.42578125" defaultRowHeight="12.75"/>
  <cols>
    <col min="1" max="1" width="27.140625" customWidth="1"/>
    <col min="2" max="2" width="54" customWidth="1"/>
    <col min="3" max="3" width="56.28515625" bestFit="1" customWidth="1"/>
    <col min="7" max="8" width="35.42578125" customWidth="1"/>
    <col min="9" max="9" width="23.7109375" customWidth="1"/>
  </cols>
  <sheetData>
    <row r="2" spans="1:10">
      <c r="A2" t="s">
        <v>0</v>
      </c>
    </row>
    <row r="3" spans="1:10">
      <c r="A3" s="1" t="s">
        <v>1</v>
      </c>
      <c r="B3" s="1" t="s">
        <v>2</v>
      </c>
    </row>
    <row r="5" spans="1:10">
      <c r="B5" s="1" t="s">
        <v>3</v>
      </c>
    </row>
    <row r="7" spans="1:10" ht="25.5">
      <c r="B7" s="6" t="s">
        <v>4</v>
      </c>
      <c r="C7" s="47" t="s">
        <v>5</v>
      </c>
      <c r="D7" s="48" t="s">
        <v>6</v>
      </c>
      <c r="E7" s="49" t="s">
        <v>7</v>
      </c>
      <c r="F7" s="50" t="s">
        <v>8</v>
      </c>
      <c r="G7" s="51" t="s">
        <v>9</v>
      </c>
    </row>
    <row r="8" spans="1:10" ht="38.25">
      <c r="B8" s="4" t="s">
        <v>10</v>
      </c>
      <c r="C8" s="4" t="s">
        <v>11</v>
      </c>
      <c r="D8" s="4">
        <v>2</v>
      </c>
      <c r="E8" s="4">
        <v>4</v>
      </c>
      <c r="F8" s="4">
        <f>E8*D8</f>
        <v>8</v>
      </c>
      <c r="G8" s="53" t="s">
        <v>12</v>
      </c>
      <c r="J8">
        <f>IF(E8&gt;3,1,0)</f>
        <v>1</v>
      </c>
    </row>
    <row r="9" spans="1:10" ht="89.25">
      <c r="B9" s="4" t="s">
        <v>13</v>
      </c>
      <c r="C9" s="4" t="s">
        <v>14</v>
      </c>
      <c r="D9" s="4">
        <v>1</v>
      </c>
      <c r="E9" s="4">
        <v>5</v>
      </c>
      <c r="F9" s="4">
        <f t="shared" ref="F9:F20" si="0">E9*D9</f>
        <v>5</v>
      </c>
      <c r="G9" s="53" t="s">
        <v>15</v>
      </c>
    </row>
    <row r="10" spans="1:10" ht="38.25">
      <c r="B10" s="4" t="s">
        <v>16</v>
      </c>
      <c r="C10" s="4" t="s">
        <v>17</v>
      </c>
      <c r="D10" s="4">
        <v>1</v>
      </c>
      <c r="E10" s="4">
        <v>4</v>
      </c>
      <c r="F10" s="4">
        <f t="shared" si="0"/>
        <v>4</v>
      </c>
      <c r="G10" s="53" t="s">
        <v>18</v>
      </c>
    </row>
    <row r="11" spans="1:10" ht="25.5">
      <c r="B11" s="4" t="s">
        <v>19</v>
      </c>
      <c r="C11" s="4" t="s">
        <v>20</v>
      </c>
      <c r="D11" s="4">
        <v>1</v>
      </c>
      <c r="E11" s="4">
        <v>3</v>
      </c>
      <c r="F11" s="4">
        <f t="shared" si="0"/>
        <v>3</v>
      </c>
      <c r="G11" s="53" t="s">
        <v>21</v>
      </c>
    </row>
    <row r="12" spans="1:10" ht="51">
      <c r="B12" s="4" t="s">
        <v>22</v>
      </c>
      <c r="C12" s="4" t="s">
        <v>23</v>
      </c>
      <c r="D12" s="4">
        <v>1</v>
      </c>
      <c r="E12" s="4">
        <v>1</v>
      </c>
      <c r="F12" s="4">
        <f t="shared" si="0"/>
        <v>1</v>
      </c>
      <c r="G12" s="53" t="s">
        <v>24</v>
      </c>
    </row>
    <row r="13" spans="1:10" ht="63.75">
      <c r="B13" s="4" t="s">
        <v>25</v>
      </c>
      <c r="C13" s="4" t="s">
        <v>26</v>
      </c>
      <c r="D13" s="4">
        <v>0.5</v>
      </c>
      <c r="E13" s="4">
        <v>4</v>
      </c>
      <c r="F13" s="4">
        <f t="shared" si="0"/>
        <v>2</v>
      </c>
      <c r="G13" s="53" t="s">
        <v>27</v>
      </c>
    </row>
    <row r="14" spans="1:10" ht="114.75">
      <c r="B14" s="4" t="s">
        <v>28</v>
      </c>
      <c r="C14" s="4" t="s">
        <v>29</v>
      </c>
      <c r="D14" s="4">
        <v>0.5</v>
      </c>
      <c r="E14" s="4">
        <v>4</v>
      </c>
      <c r="F14" s="4">
        <f t="shared" si="0"/>
        <v>2</v>
      </c>
      <c r="G14" s="53" t="s">
        <v>30</v>
      </c>
    </row>
    <row r="15" spans="1:10" ht="51">
      <c r="B15" s="4" t="s">
        <v>31</v>
      </c>
      <c r="C15" s="4" t="s">
        <v>32</v>
      </c>
      <c r="D15" s="4">
        <v>2</v>
      </c>
      <c r="E15" s="4">
        <v>1</v>
      </c>
      <c r="F15" s="4">
        <f t="shared" si="0"/>
        <v>2</v>
      </c>
      <c r="G15" s="53" t="s">
        <v>33</v>
      </c>
    </row>
    <row r="16" spans="1:10" ht="76.5">
      <c r="B16" s="4" t="s">
        <v>34</v>
      </c>
      <c r="C16" s="4" t="s">
        <v>35</v>
      </c>
      <c r="D16" s="4">
        <v>1</v>
      </c>
      <c r="E16" s="4">
        <v>4</v>
      </c>
      <c r="F16" s="4">
        <f t="shared" si="0"/>
        <v>4</v>
      </c>
      <c r="G16" s="53" t="s">
        <v>36</v>
      </c>
    </row>
    <row r="17" spans="2:13" ht="25.5">
      <c r="B17" s="4" t="s">
        <v>37</v>
      </c>
      <c r="C17" s="4" t="s">
        <v>38</v>
      </c>
      <c r="D17" s="4">
        <v>1</v>
      </c>
      <c r="E17" s="4">
        <v>1</v>
      </c>
      <c r="F17" s="4">
        <f t="shared" si="0"/>
        <v>1</v>
      </c>
      <c r="G17" s="53" t="s">
        <v>39</v>
      </c>
    </row>
    <row r="18" spans="2:13" ht="51">
      <c r="B18" s="4" t="s">
        <v>40</v>
      </c>
      <c r="C18" s="4" t="s">
        <v>41</v>
      </c>
      <c r="D18" s="4">
        <v>1</v>
      </c>
      <c r="E18" s="4">
        <v>4</v>
      </c>
      <c r="F18" s="4">
        <f t="shared" si="0"/>
        <v>4</v>
      </c>
      <c r="G18" s="53" t="s">
        <v>42</v>
      </c>
    </row>
    <row r="19" spans="2:13" ht="76.5">
      <c r="B19" s="4" t="s">
        <v>43</v>
      </c>
      <c r="C19" s="4" t="s">
        <v>44</v>
      </c>
      <c r="D19" s="4">
        <v>1</v>
      </c>
      <c r="E19" s="4">
        <v>4</v>
      </c>
      <c r="F19" s="4">
        <f t="shared" si="0"/>
        <v>4</v>
      </c>
      <c r="G19" s="53" t="s">
        <v>45</v>
      </c>
    </row>
    <row r="20" spans="2:13" ht="51">
      <c r="B20" s="4" t="s">
        <v>46</v>
      </c>
      <c r="C20" s="4" t="s">
        <v>47</v>
      </c>
      <c r="D20" s="4">
        <v>1</v>
      </c>
      <c r="E20" s="4">
        <v>2</v>
      </c>
      <c r="F20" s="4">
        <f t="shared" si="0"/>
        <v>2</v>
      </c>
      <c r="G20" s="53" t="s">
        <v>48</v>
      </c>
    </row>
    <row r="21" spans="2:13">
      <c r="B21" s="4"/>
      <c r="C21" s="4"/>
      <c r="D21" s="4"/>
      <c r="E21" s="4"/>
      <c r="F21" s="4">
        <f>SUM(F8:F20)</f>
        <v>42</v>
      </c>
    </row>
    <row r="22" spans="2:13">
      <c r="B22" s="12" t="s">
        <v>49</v>
      </c>
      <c r="C22" s="13">
        <f>0.6+(0.01*F21)</f>
        <v>1.02</v>
      </c>
      <c r="D22" s="14"/>
      <c r="E22" s="14"/>
      <c r="F22" s="15"/>
    </row>
    <row r="25" spans="2:13">
      <c r="B25" s="1" t="s">
        <v>50</v>
      </c>
    </row>
    <row r="27" spans="2:13" ht="25.5">
      <c r="B27" s="31" t="s">
        <v>51</v>
      </c>
      <c r="C27" s="7" t="s">
        <v>52</v>
      </c>
      <c r="D27" s="8" t="s">
        <v>53</v>
      </c>
      <c r="E27" s="31" t="s">
        <v>54</v>
      </c>
      <c r="F27" s="6" t="s">
        <v>8</v>
      </c>
      <c r="G27" s="5" t="s">
        <v>9</v>
      </c>
    </row>
    <row r="28" spans="2:13" ht="63.75">
      <c r="B28" s="4" t="s">
        <v>55</v>
      </c>
      <c r="C28" s="4" t="s">
        <v>56</v>
      </c>
      <c r="D28" s="4">
        <v>1.5</v>
      </c>
      <c r="E28" s="4">
        <v>3</v>
      </c>
      <c r="F28" s="4">
        <f>D28*E28</f>
        <v>4.5</v>
      </c>
      <c r="G28" s="53" t="s">
        <v>57</v>
      </c>
      <c r="J28">
        <f>IF(F28&gt;3,1,0)</f>
        <v>1</v>
      </c>
    </row>
    <row r="29" spans="2:13" ht="38.25">
      <c r="B29" s="4" t="s">
        <v>58</v>
      </c>
      <c r="C29" s="4" t="s">
        <v>59</v>
      </c>
      <c r="D29" s="4">
        <v>0.5</v>
      </c>
      <c r="E29" s="4">
        <v>5</v>
      </c>
      <c r="F29" s="4">
        <f t="shared" ref="F29:F35" si="1">D29*E29</f>
        <v>2.5</v>
      </c>
      <c r="G29" s="53" t="s">
        <v>60</v>
      </c>
      <c r="J29">
        <f t="shared" ref="J29:J35" si="2">IF(F29&gt;3,1,0)</f>
        <v>0</v>
      </c>
      <c r="L29">
        <v>0</v>
      </c>
      <c r="M29">
        <v>20</v>
      </c>
    </row>
    <row r="30" spans="2:13" ht="63.75">
      <c r="B30" s="4" t="s">
        <v>61</v>
      </c>
      <c r="C30" s="4" t="s">
        <v>62</v>
      </c>
      <c r="D30" s="4">
        <v>1</v>
      </c>
      <c r="E30" s="4">
        <v>4</v>
      </c>
      <c r="F30" s="4">
        <f t="shared" si="1"/>
        <v>4</v>
      </c>
      <c r="G30" s="53" t="s">
        <v>63</v>
      </c>
      <c r="J30">
        <f t="shared" si="2"/>
        <v>1</v>
      </c>
      <c r="L30">
        <v>3</v>
      </c>
      <c r="M30">
        <v>28</v>
      </c>
    </row>
    <row r="31" spans="2:13" ht="38.25">
      <c r="B31" s="4" t="s">
        <v>64</v>
      </c>
      <c r="C31" s="4" t="s">
        <v>65</v>
      </c>
      <c r="D31" s="4">
        <v>0.5</v>
      </c>
      <c r="E31" s="4">
        <v>3</v>
      </c>
      <c r="F31" s="4">
        <f t="shared" si="1"/>
        <v>1.5</v>
      </c>
      <c r="G31" s="53" t="s">
        <v>66</v>
      </c>
      <c r="J31">
        <f t="shared" si="2"/>
        <v>0</v>
      </c>
      <c r="L31">
        <v>5</v>
      </c>
      <c r="M31">
        <v>36</v>
      </c>
    </row>
    <row r="32" spans="2:13" ht="89.25">
      <c r="B32" s="4" t="s">
        <v>67</v>
      </c>
      <c r="C32" s="4" t="s">
        <v>68</v>
      </c>
      <c r="D32" s="4">
        <v>1</v>
      </c>
      <c r="E32" s="4">
        <v>5</v>
      </c>
      <c r="F32" s="4">
        <f t="shared" si="1"/>
        <v>5</v>
      </c>
      <c r="G32" s="53" t="s">
        <v>69</v>
      </c>
      <c r="J32">
        <f t="shared" si="2"/>
        <v>1</v>
      </c>
    </row>
    <row r="33" spans="2:10" ht="25.5">
      <c r="B33" s="4" t="s">
        <v>70</v>
      </c>
      <c r="C33" s="4" t="s">
        <v>71</v>
      </c>
      <c r="D33" s="4">
        <v>2</v>
      </c>
      <c r="E33" s="4">
        <v>4</v>
      </c>
      <c r="F33" s="4">
        <f t="shared" si="1"/>
        <v>8</v>
      </c>
      <c r="G33" s="53" t="s">
        <v>72</v>
      </c>
      <c r="J33">
        <f t="shared" si="2"/>
        <v>1</v>
      </c>
    </row>
    <row r="34" spans="2:10" ht="51">
      <c r="B34" s="4" t="s">
        <v>73</v>
      </c>
      <c r="C34" s="4" t="s">
        <v>74</v>
      </c>
      <c r="D34" s="4">
        <v>-1</v>
      </c>
      <c r="E34" s="4">
        <v>0</v>
      </c>
      <c r="F34" s="4">
        <f t="shared" si="1"/>
        <v>0</v>
      </c>
      <c r="G34" s="53" t="s">
        <v>75</v>
      </c>
      <c r="J34">
        <f t="shared" si="2"/>
        <v>0</v>
      </c>
    </row>
    <row r="35" spans="2:10" ht="38.25">
      <c r="B35" s="4" t="s">
        <v>76</v>
      </c>
      <c r="C35" s="4" t="s">
        <v>77</v>
      </c>
      <c r="D35" s="4">
        <v>-1</v>
      </c>
      <c r="E35" s="4">
        <v>0</v>
      </c>
      <c r="F35" s="4">
        <f t="shared" si="1"/>
        <v>0</v>
      </c>
      <c r="G35" s="53" t="s">
        <v>78</v>
      </c>
      <c r="J35">
        <f t="shared" si="2"/>
        <v>0</v>
      </c>
    </row>
    <row r="36" spans="2:10">
      <c r="B36" s="4"/>
      <c r="C36" s="4"/>
      <c r="D36" s="4"/>
      <c r="E36" s="4"/>
      <c r="F36" s="4">
        <f>SUM(F28:F35)</f>
        <v>25.5</v>
      </c>
      <c r="J36">
        <f>SUM(J28:J35)</f>
        <v>4</v>
      </c>
    </row>
    <row r="37" spans="2:10">
      <c r="B37" s="16"/>
      <c r="C37" s="17"/>
      <c r="D37" s="17"/>
      <c r="E37" s="17"/>
      <c r="F37" s="18"/>
    </row>
    <row r="38" spans="2:10">
      <c r="B38" s="12" t="s">
        <v>79</v>
      </c>
      <c r="C38" s="13">
        <f>(-0.03*F36)+1.4</f>
        <v>0.6349999999999999</v>
      </c>
      <c r="D38" s="14"/>
      <c r="E38" s="14"/>
      <c r="F38" s="15"/>
    </row>
    <row r="41" spans="2:10">
      <c r="B41" s="1" t="s">
        <v>80</v>
      </c>
    </row>
    <row r="43" spans="2:10">
      <c r="B43" t="s">
        <v>81</v>
      </c>
    </row>
    <row r="44" spans="2:10">
      <c r="B44" t="s">
        <v>82</v>
      </c>
    </row>
    <row r="45" spans="2:10" ht="23.25">
      <c r="B45" s="34" t="s">
        <v>83</v>
      </c>
      <c r="C45" s="34" t="s">
        <v>84</v>
      </c>
      <c r="D45" s="34" t="s">
        <v>85</v>
      </c>
      <c r="E45" s="35"/>
      <c r="F45" s="35" t="s">
        <v>86</v>
      </c>
      <c r="G45" s="35"/>
      <c r="H45" s="35"/>
    </row>
    <row r="46" spans="2:10" ht="23.25">
      <c r="B46" s="36" t="s">
        <v>87</v>
      </c>
      <c r="C46" s="37" t="s">
        <v>88</v>
      </c>
      <c r="D46" s="36">
        <v>1</v>
      </c>
      <c r="E46" s="35"/>
      <c r="F46" s="34" t="s">
        <v>89</v>
      </c>
      <c r="G46" s="34" t="s">
        <v>84</v>
      </c>
      <c r="H46" s="34" t="s">
        <v>85</v>
      </c>
    </row>
    <row r="47" spans="2:10" ht="34.5">
      <c r="B47" s="41" t="s">
        <v>90</v>
      </c>
      <c r="C47" s="38"/>
      <c r="D47" s="41">
        <v>2</v>
      </c>
      <c r="E47" s="35"/>
      <c r="F47" s="36" t="s">
        <v>91</v>
      </c>
      <c r="G47" s="37" t="s">
        <v>92</v>
      </c>
      <c r="H47" s="36">
        <v>5</v>
      </c>
    </row>
    <row r="48" spans="2:10" ht="33" customHeight="1">
      <c r="B48" s="42"/>
      <c r="C48" s="39" t="s">
        <v>93</v>
      </c>
      <c r="D48" s="42"/>
      <c r="E48" s="35"/>
      <c r="F48" s="36" t="s">
        <v>94</v>
      </c>
      <c r="G48" s="37" t="s">
        <v>95</v>
      </c>
      <c r="H48" s="36">
        <v>10</v>
      </c>
    </row>
    <row r="49" spans="2:9" ht="36.75" customHeight="1">
      <c r="B49" s="43"/>
      <c r="C49" s="40" t="s">
        <v>96</v>
      </c>
      <c r="D49" s="43"/>
      <c r="E49" s="35"/>
      <c r="F49" s="36" t="s">
        <v>97</v>
      </c>
      <c r="G49" s="37" t="s">
        <v>98</v>
      </c>
      <c r="H49" s="36">
        <v>15</v>
      </c>
    </row>
    <row r="50" spans="2:9">
      <c r="B50" s="2" t="s">
        <v>97</v>
      </c>
      <c r="C50" s="3" t="s">
        <v>99</v>
      </c>
      <c r="D50" s="2">
        <v>3</v>
      </c>
    </row>
    <row r="53" spans="2:9">
      <c r="B53" s="6" t="s">
        <v>100</v>
      </c>
      <c r="C53" s="7" t="s">
        <v>101</v>
      </c>
      <c r="D53" s="8" t="s">
        <v>102</v>
      </c>
      <c r="E53" s="8" t="s">
        <v>103</v>
      </c>
      <c r="G53" s="7" t="s">
        <v>104</v>
      </c>
      <c r="H53" s="5" t="s">
        <v>105</v>
      </c>
      <c r="I53" s="54"/>
    </row>
    <row r="54" spans="2:9" ht="63.75">
      <c r="B54" s="4" t="s">
        <v>106</v>
      </c>
      <c r="C54" s="4">
        <v>1</v>
      </c>
      <c r="D54" s="4">
        <v>10</v>
      </c>
      <c r="E54" s="4">
        <f>C54+D54</f>
        <v>11</v>
      </c>
      <c r="G54" s="53" t="s">
        <v>107</v>
      </c>
      <c r="H54" s="53" t="s">
        <v>108</v>
      </c>
      <c r="I54" s="10"/>
    </row>
    <row r="55" spans="2:9" ht="38.25">
      <c r="B55" s="4" t="s">
        <v>109</v>
      </c>
      <c r="C55" s="4">
        <v>2</v>
      </c>
      <c r="D55" s="4">
        <v>10</v>
      </c>
      <c r="E55" s="4">
        <f t="shared" ref="E55:E111" si="3">C55+D55</f>
        <v>12</v>
      </c>
      <c r="G55" s="53" t="s">
        <v>110</v>
      </c>
      <c r="H55" s="19"/>
      <c r="I55" s="10"/>
    </row>
    <row r="56" spans="2:9" ht="38.25">
      <c r="B56" s="4" t="s">
        <v>111</v>
      </c>
      <c r="C56" s="4">
        <v>2</v>
      </c>
      <c r="D56" s="4">
        <v>5</v>
      </c>
      <c r="E56" s="4">
        <f t="shared" si="3"/>
        <v>7</v>
      </c>
      <c r="G56" s="53" t="s">
        <v>112</v>
      </c>
      <c r="H56" s="19"/>
      <c r="I56" s="10"/>
    </row>
    <row r="57" spans="2:9" ht="38.25">
      <c r="B57" s="52" t="s">
        <v>113</v>
      </c>
      <c r="C57" s="4">
        <v>2</v>
      </c>
      <c r="D57" s="4">
        <v>5</v>
      </c>
      <c r="E57" s="4">
        <f t="shared" si="3"/>
        <v>7</v>
      </c>
      <c r="G57" s="53" t="s">
        <v>114</v>
      </c>
      <c r="H57" s="19"/>
      <c r="I57" s="10"/>
    </row>
    <row r="58" spans="2:9" ht="38.25">
      <c r="B58" s="4" t="s">
        <v>115</v>
      </c>
      <c r="C58" s="4">
        <v>1</v>
      </c>
      <c r="D58" s="4">
        <v>10</v>
      </c>
      <c r="E58" s="4">
        <f t="shared" si="3"/>
        <v>11</v>
      </c>
      <c r="G58" s="53" t="s">
        <v>116</v>
      </c>
      <c r="H58" s="19"/>
      <c r="I58" s="10"/>
    </row>
    <row r="59" spans="2:9" ht="76.5">
      <c r="B59" s="4" t="s">
        <v>117</v>
      </c>
      <c r="C59" s="4">
        <v>2</v>
      </c>
      <c r="D59" s="4">
        <v>10</v>
      </c>
      <c r="E59" s="4">
        <f t="shared" si="3"/>
        <v>12</v>
      </c>
      <c r="G59" s="53" t="s">
        <v>118</v>
      </c>
      <c r="H59" s="19"/>
      <c r="I59" s="10"/>
    </row>
    <row r="60" spans="2:9" ht="38.25">
      <c r="B60" s="4" t="s">
        <v>119</v>
      </c>
      <c r="C60" s="4">
        <v>2</v>
      </c>
      <c r="D60" s="4">
        <v>5</v>
      </c>
      <c r="E60" s="4">
        <f t="shared" si="3"/>
        <v>7</v>
      </c>
      <c r="G60" s="53" t="s">
        <v>120</v>
      </c>
      <c r="H60" s="19"/>
      <c r="I60" s="10"/>
    </row>
    <row r="61" spans="2:9" ht="76.5">
      <c r="B61" s="52" t="s">
        <v>121</v>
      </c>
      <c r="C61" s="4">
        <v>2</v>
      </c>
      <c r="D61" s="4">
        <v>5</v>
      </c>
      <c r="E61" s="4">
        <f t="shared" si="3"/>
        <v>7</v>
      </c>
      <c r="G61" s="53" t="s">
        <v>122</v>
      </c>
      <c r="H61" s="19"/>
      <c r="I61" s="10"/>
    </row>
    <row r="62" spans="2:9" ht="63.75">
      <c r="B62" s="4" t="s">
        <v>123</v>
      </c>
      <c r="C62" s="4">
        <v>1</v>
      </c>
      <c r="D62" s="4">
        <v>15</v>
      </c>
      <c r="E62" s="4">
        <f t="shared" si="3"/>
        <v>16</v>
      </c>
      <c r="G62" s="55" t="s">
        <v>124</v>
      </c>
      <c r="H62" s="56"/>
      <c r="I62" s="10"/>
    </row>
    <row r="63" spans="2:9">
      <c r="B63" s="4" t="s">
        <v>125</v>
      </c>
      <c r="C63" s="4">
        <v>2</v>
      </c>
      <c r="D63" s="4">
        <v>15</v>
      </c>
      <c r="E63" s="4">
        <f t="shared" si="3"/>
        <v>17</v>
      </c>
      <c r="G63" s="60"/>
      <c r="H63" s="58"/>
      <c r="I63" s="10"/>
    </row>
    <row r="64" spans="2:9">
      <c r="B64" s="4" t="s">
        <v>126</v>
      </c>
      <c r="C64" s="4">
        <v>2</v>
      </c>
      <c r="D64" s="4">
        <v>5</v>
      </c>
      <c r="E64" s="4">
        <f t="shared" si="3"/>
        <v>7</v>
      </c>
      <c r="G64" s="59"/>
      <c r="H64" s="57"/>
      <c r="I64" s="10"/>
    </row>
    <row r="65" spans="2:9">
      <c r="B65" s="52" t="s">
        <v>127</v>
      </c>
      <c r="C65" s="4">
        <v>2</v>
      </c>
      <c r="D65" s="52">
        <v>5</v>
      </c>
      <c r="E65" s="4">
        <f t="shared" si="3"/>
        <v>7</v>
      </c>
      <c r="G65" s="59"/>
      <c r="H65" s="57"/>
      <c r="I65" s="10"/>
    </row>
    <row r="66" spans="2:9">
      <c r="B66" s="4" t="s">
        <v>128</v>
      </c>
      <c r="C66" s="4">
        <v>1</v>
      </c>
      <c r="D66" s="4">
        <v>15</v>
      </c>
      <c r="E66" s="4">
        <f t="shared" si="3"/>
        <v>16</v>
      </c>
      <c r="G66" s="59"/>
      <c r="H66" s="57"/>
      <c r="I66" s="10"/>
    </row>
    <row r="67" spans="2:9">
      <c r="B67" s="4" t="s">
        <v>129</v>
      </c>
      <c r="C67" s="4">
        <v>2</v>
      </c>
      <c r="D67" s="4">
        <v>15</v>
      </c>
      <c r="E67" s="4">
        <f t="shared" si="3"/>
        <v>17</v>
      </c>
      <c r="G67" s="57"/>
      <c r="H67" s="57"/>
      <c r="I67" s="10"/>
    </row>
    <row r="68" spans="2:9">
      <c r="B68" s="4" t="s">
        <v>130</v>
      </c>
      <c r="C68" s="4">
        <v>2</v>
      </c>
      <c r="D68" s="4">
        <v>5</v>
      </c>
      <c r="E68" s="4">
        <f t="shared" si="3"/>
        <v>7</v>
      </c>
      <c r="G68" s="57"/>
      <c r="H68" s="57"/>
      <c r="I68" s="10"/>
    </row>
    <row r="69" spans="2:9">
      <c r="B69" s="52" t="s">
        <v>131</v>
      </c>
      <c r="C69" s="4">
        <v>2</v>
      </c>
      <c r="D69" s="4">
        <v>5</v>
      </c>
      <c r="E69" s="4">
        <f t="shared" si="3"/>
        <v>7</v>
      </c>
      <c r="G69" s="57"/>
      <c r="H69" s="57"/>
      <c r="I69" s="10"/>
    </row>
    <row r="70" spans="2:9">
      <c r="B70" s="4" t="s">
        <v>132</v>
      </c>
      <c r="C70" s="4">
        <v>1</v>
      </c>
      <c r="D70" s="4">
        <v>10</v>
      </c>
      <c r="E70" s="4">
        <f t="shared" si="3"/>
        <v>11</v>
      </c>
      <c r="G70" s="57"/>
      <c r="H70" s="57"/>
      <c r="I70" s="10"/>
    </row>
    <row r="71" spans="2:9">
      <c r="B71" s="4" t="s">
        <v>133</v>
      </c>
      <c r="C71" s="4">
        <v>2</v>
      </c>
      <c r="D71" s="4">
        <v>10</v>
      </c>
      <c r="E71" s="4">
        <f t="shared" si="3"/>
        <v>12</v>
      </c>
      <c r="G71" s="57"/>
      <c r="H71" s="57"/>
      <c r="I71" s="10"/>
    </row>
    <row r="72" spans="2:9">
      <c r="B72" s="4" t="s">
        <v>134</v>
      </c>
      <c r="C72" s="4">
        <v>2</v>
      </c>
      <c r="D72" s="4">
        <v>5</v>
      </c>
      <c r="E72" s="4">
        <f t="shared" si="3"/>
        <v>7</v>
      </c>
      <c r="G72" s="57"/>
      <c r="H72" s="57"/>
      <c r="I72" s="10"/>
    </row>
    <row r="73" spans="2:9">
      <c r="B73" s="52" t="s">
        <v>135</v>
      </c>
      <c r="C73" s="4">
        <v>2</v>
      </c>
      <c r="D73" s="4">
        <v>5</v>
      </c>
      <c r="E73" s="4">
        <f t="shared" si="3"/>
        <v>7</v>
      </c>
      <c r="G73" s="57"/>
      <c r="H73" s="57"/>
      <c r="I73" s="10"/>
    </row>
    <row r="74" spans="2:9">
      <c r="B74" s="4" t="s">
        <v>136</v>
      </c>
      <c r="C74" s="4">
        <v>1</v>
      </c>
      <c r="D74" s="4">
        <v>10</v>
      </c>
      <c r="E74" s="4">
        <f t="shared" si="3"/>
        <v>11</v>
      </c>
      <c r="G74" s="57"/>
      <c r="H74" s="57"/>
      <c r="I74" s="10"/>
    </row>
    <row r="75" spans="2:9">
      <c r="B75" s="4" t="s">
        <v>137</v>
      </c>
      <c r="C75" s="4">
        <v>2</v>
      </c>
      <c r="D75" s="4">
        <v>10</v>
      </c>
      <c r="E75" s="4">
        <f t="shared" si="3"/>
        <v>12</v>
      </c>
      <c r="G75" s="57"/>
      <c r="H75" s="57"/>
      <c r="I75" s="10"/>
    </row>
    <row r="76" spans="2:9">
      <c r="B76" s="4" t="s">
        <v>138</v>
      </c>
      <c r="C76" s="4">
        <v>2</v>
      </c>
      <c r="D76" s="4">
        <v>5</v>
      </c>
      <c r="E76" s="4">
        <f t="shared" si="3"/>
        <v>7</v>
      </c>
      <c r="G76" s="57"/>
      <c r="H76" s="57"/>
      <c r="I76" s="10"/>
    </row>
    <row r="77" spans="2:9">
      <c r="B77" s="52" t="s">
        <v>139</v>
      </c>
      <c r="C77" s="4">
        <v>2</v>
      </c>
      <c r="D77" s="4">
        <v>5</v>
      </c>
      <c r="E77" s="4">
        <f t="shared" si="3"/>
        <v>7</v>
      </c>
      <c r="G77" s="57"/>
      <c r="H77" s="57"/>
      <c r="I77" s="10"/>
    </row>
    <row r="78" spans="2:9">
      <c r="B78" s="4" t="s">
        <v>140</v>
      </c>
      <c r="C78" s="4">
        <v>1</v>
      </c>
      <c r="D78" s="4">
        <v>15</v>
      </c>
      <c r="E78" s="4">
        <f t="shared" si="3"/>
        <v>16</v>
      </c>
      <c r="G78" s="57"/>
      <c r="H78" s="57"/>
      <c r="I78" s="10"/>
    </row>
    <row r="79" spans="2:9">
      <c r="B79" s="4" t="s">
        <v>141</v>
      </c>
      <c r="C79" s="4">
        <v>2</v>
      </c>
      <c r="D79" s="4">
        <v>15</v>
      </c>
      <c r="E79" s="4">
        <f t="shared" si="3"/>
        <v>17</v>
      </c>
      <c r="G79" s="57"/>
      <c r="H79" s="57"/>
      <c r="I79" s="10"/>
    </row>
    <row r="80" spans="2:9">
      <c r="B80" s="4" t="s">
        <v>142</v>
      </c>
      <c r="C80" s="4">
        <v>2</v>
      </c>
      <c r="D80" s="4">
        <v>5</v>
      </c>
      <c r="E80" s="4">
        <f t="shared" si="3"/>
        <v>7</v>
      </c>
      <c r="G80" s="57"/>
      <c r="H80" s="57"/>
      <c r="I80" s="10"/>
    </row>
    <row r="81" spans="2:9">
      <c r="B81" s="52" t="s">
        <v>143</v>
      </c>
      <c r="C81" s="4">
        <v>2</v>
      </c>
      <c r="D81" s="4">
        <v>5</v>
      </c>
      <c r="E81" s="4">
        <f t="shared" si="3"/>
        <v>7</v>
      </c>
      <c r="G81" s="57"/>
      <c r="H81" s="57"/>
      <c r="I81" s="10"/>
    </row>
    <row r="82" spans="2:9">
      <c r="B82" s="4" t="s">
        <v>144</v>
      </c>
      <c r="C82" s="4">
        <v>1</v>
      </c>
      <c r="D82" s="4">
        <v>10</v>
      </c>
      <c r="E82" s="4">
        <f t="shared" si="3"/>
        <v>11</v>
      </c>
      <c r="G82" s="57"/>
      <c r="H82" s="57"/>
      <c r="I82" s="10"/>
    </row>
    <row r="83" spans="2:9">
      <c r="B83" s="4" t="s">
        <v>145</v>
      </c>
      <c r="C83" s="4">
        <v>2</v>
      </c>
      <c r="D83" s="52">
        <v>10</v>
      </c>
      <c r="E83" s="4">
        <f t="shared" si="3"/>
        <v>12</v>
      </c>
      <c r="G83" s="57"/>
      <c r="H83" s="57"/>
      <c r="I83" s="10"/>
    </row>
    <row r="84" spans="2:9">
      <c r="B84" s="4" t="s">
        <v>146</v>
      </c>
      <c r="C84" s="4">
        <v>2</v>
      </c>
      <c r="D84" s="4">
        <v>5</v>
      </c>
      <c r="E84" s="4">
        <f t="shared" si="3"/>
        <v>7</v>
      </c>
      <c r="G84" s="57"/>
      <c r="H84" s="57"/>
      <c r="I84" s="10"/>
    </row>
    <row r="85" spans="2:9">
      <c r="B85" s="52" t="s">
        <v>147</v>
      </c>
      <c r="C85" s="4">
        <v>2</v>
      </c>
      <c r="D85" s="4">
        <v>5</v>
      </c>
      <c r="E85" s="4">
        <f t="shared" si="3"/>
        <v>7</v>
      </c>
      <c r="G85" s="57"/>
      <c r="H85" s="57"/>
      <c r="I85" s="10"/>
    </row>
    <row r="86" spans="2:9">
      <c r="B86" s="52" t="s">
        <v>148</v>
      </c>
      <c r="C86" s="4">
        <v>1</v>
      </c>
      <c r="D86" s="4">
        <v>10</v>
      </c>
      <c r="E86" s="4">
        <f t="shared" si="3"/>
        <v>11</v>
      </c>
      <c r="G86" s="57"/>
      <c r="H86" s="57"/>
      <c r="I86" s="10"/>
    </row>
    <row r="87" spans="2:9">
      <c r="B87" s="52" t="s">
        <v>149</v>
      </c>
      <c r="C87" s="4">
        <v>2</v>
      </c>
      <c r="D87" s="4">
        <v>10</v>
      </c>
      <c r="E87" s="4">
        <f t="shared" si="3"/>
        <v>12</v>
      </c>
      <c r="G87" s="57"/>
      <c r="H87" s="57"/>
      <c r="I87" s="10"/>
    </row>
    <row r="88" spans="2:9">
      <c r="B88" s="52" t="s">
        <v>150</v>
      </c>
      <c r="C88" s="4">
        <v>2</v>
      </c>
      <c r="D88" s="4">
        <v>5</v>
      </c>
      <c r="E88" s="4">
        <f t="shared" si="3"/>
        <v>7</v>
      </c>
      <c r="G88" s="57"/>
      <c r="H88" s="57"/>
      <c r="I88" s="10"/>
    </row>
    <row r="89" spans="2:9">
      <c r="B89" s="52" t="s">
        <v>151</v>
      </c>
      <c r="C89" s="4">
        <v>2</v>
      </c>
      <c r="D89" s="4">
        <v>5</v>
      </c>
      <c r="E89" s="4">
        <f t="shared" si="3"/>
        <v>7</v>
      </c>
      <c r="G89" s="57"/>
      <c r="H89" s="57"/>
      <c r="I89" s="10"/>
    </row>
    <row r="90" spans="2:9">
      <c r="B90" s="52" t="s">
        <v>152</v>
      </c>
      <c r="C90" s="4">
        <v>1</v>
      </c>
      <c r="D90" s="4">
        <v>10</v>
      </c>
      <c r="E90" s="4">
        <f t="shared" si="3"/>
        <v>11</v>
      </c>
      <c r="G90" s="57"/>
      <c r="H90" s="57"/>
      <c r="I90" s="10"/>
    </row>
    <row r="91" spans="2:9">
      <c r="B91" s="52" t="s">
        <v>153</v>
      </c>
      <c r="C91" s="4">
        <v>2</v>
      </c>
      <c r="D91" s="4">
        <v>10</v>
      </c>
      <c r="E91" s="4">
        <f t="shared" si="3"/>
        <v>12</v>
      </c>
      <c r="G91" s="57"/>
      <c r="H91" s="57"/>
      <c r="I91" s="10"/>
    </row>
    <row r="92" spans="2:9">
      <c r="B92" s="52" t="s">
        <v>154</v>
      </c>
      <c r="C92" s="4">
        <v>2</v>
      </c>
      <c r="D92" s="4">
        <v>5</v>
      </c>
      <c r="E92" s="4">
        <f t="shared" si="3"/>
        <v>7</v>
      </c>
      <c r="G92" s="57"/>
      <c r="H92" s="57"/>
      <c r="I92" s="10"/>
    </row>
    <row r="93" spans="2:9">
      <c r="B93" s="52" t="s">
        <v>155</v>
      </c>
      <c r="C93" s="4">
        <v>2</v>
      </c>
      <c r="D93" s="4">
        <v>5</v>
      </c>
      <c r="E93" s="4">
        <f t="shared" si="3"/>
        <v>7</v>
      </c>
      <c r="G93" s="57"/>
      <c r="H93" s="57"/>
      <c r="I93" s="10"/>
    </row>
    <row r="94" spans="2:9">
      <c r="B94" s="52" t="s">
        <v>156</v>
      </c>
      <c r="C94" s="4">
        <v>2</v>
      </c>
      <c r="D94" s="4">
        <v>5</v>
      </c>
      <c r="E94" s="4">
        <f t="shared" si="3"/>
        <v>7</v>
      </c>
      <c r="G94" s="59"/>
      <c r="H94" s="57"/>
      <c r="I94" s="10"/>
    </row>
    <row r="95" spans="2:9">
      <c r="B95" s="52" t="s">
        <v>157</v>
      </c>
      <c r="C95" s="4">
        <v>2</v>
      </c>
      <c r="D95" s="4">
        <v>5</v>
      </c>
      <c r="E95" s="4">
        <f t="shared" si="3"/>
        <v>7</v>
      </c>
      <c r="G95" s="59"/>
      <c r="H95" s="57"/>
      <c r="I95" s="10"/>
    </row>
    <row r="96" spans="2:9">
      <c r="B96" s="52" t="s">
        <v>158</v>
      </c>
      <c r="C96" s="4">
        <v>2</v>
      </c>
      <c r="D96" s="4">
        <v>5</v>
      </c>
      <c r="E96" s="4">
        <f t="shared" si="3"/>
        <v>7</v>
      </c>
      <c r="G96" s="59"/>
      <c r="H96" s="57"/>
      <c r="I96" s="10"/>
    </row>
    <row r="97" spans="2:9">
      <c r="B97" s="52" t="s">
        <v>159</v>
      </c>
      <c r="C97" s="4">
        <v>2</v>
      </c>
      <c r="D97" s="4">
        <v>5</v>
      </c>
      <c r="E97" s="4">
        <f t="shared" si="3"/>
        <v>7</v>
      </c>
      <c r="G97" s="59"/>
      <c r="H97" s="57"/>
      <c r="I97" s="10"/>
    </row>
    <row r="98" spans="2:9">
      <c r="B98" s="52" t="s">
        <v>160</v>
      </c>
      <c r="C98" s="4">
        <v>2</v>
      </c>
      <c r="D98" s="4">
        <v>5</v>
      </c>
      <c r="E98" s="4">
        <f t="shared" si="3"/>
        <v>7</v>
      </c>
      <c r="G98" s="59"/>
      <c r="H98" s="57"/>
      <c r="I98" s="10"/>
    </row>
    <row r="99" spans="2:9">
      <c r="B99" s="52" t="s">
        <v>161</v>
      </c>
      <c r="C99" s="4">
        <v>2</v>
      </c>
      <c r="D99" s="4">
        <v>5</v>
      </c>
      <c r="E99" s="4">
        <f t="shared" si="3"/>
        <v>7</v>
      </c>
      <c r="G99" s="59"/>
      <c r="H99" s="57"/>
      <c r="I99" s="10"/>
    </row>
    <row r="100" spans="2:9">
      <c r="B100" s="52" t="s">
        <v>162</v>
      </c>
      <c r="C100" s="4">
        <v>1</v>
      </c>
      <c r="D100" s="4">
        <v>10</v>
      </c>
      <c r="E100" s="4">
        <f t="shared" si="3"/>
        <v>11</v>
      </c>
      <c r="G100" s="59"/>
      <c r="H100" s="57"/>
      <c r="I100" s="10"/>
    </row>
    <row r="101" spans="2:9">
      <c r="B101" s="52" t="s">
        <v>163</v>
      </c>
      <c r="C101" s="4">
        <v>2</v>
      </c>
      <c r="D101" s="4">
        <v>5</v>
      </c>
      <c r="E101" s="4">
        <f t="shared" si="3"/>
        <v>7</v>
      </c>
      <c r="G101" s="59"/>
      <c r="H101" s="57"/>
      <c r="I101" s="10"/>
    </row>
    <row r="102" spans="2:9">
      <c r="B102" s="52" t="s">
        <v>164</v>
      </c>
      <c r="C102" s="4">
        <v>1</v>
      </c>
      <c r="D102" s="4">
        <v>10</v>
      </c>
      <c r="E102" s="4">
        <f t="shared" si="3"/>
        <v>11</v>
      </c>
      <c r="G102" s="59"/>
      <c r="H102" s="57"/>
      <c r="I102" s="10"/>
    </row>
    <row r="103" spans="2:9">
      <c r="B103" s="52" t="s">
        <v>165</v>
      </c>
      <c r="C103" s="4">
        <v>3</v>
      </c>
      <c r="D103" s="4">
        <v>10</v>
      </c>
      <c r="E103" s="4">
        <f t="shared" si="3"/>
        <v>13</v>
      </c>
      <c r="G103" s="59"/>
      <c r="H103" s="57"/>
      <c r="I103" s="10"/>
    </row>
    <row r="104" spans="2:9">
      <c r="B104" s="52" t="s">
        <v>166</v>
      </c>
      <c r="C104" s="4">
        <v>2</v>
      </c>
      <c r="D104" s="4">
        <v>10</v>
      </c>
      <c r="E104" s="4">
        <f t="shared" si="3"/>
        <v>12</v>
      </c>
      <c r="G104" s="59"/>
      <c r="H104" s="57"/>
      <c r="I104" s="10"/>
    </row>
    <row r="105" spans="2:9">
      <c r="B105" s="52" t="s">
        <v>167</v>
      </c>
      <c r="C105" s="4">
        <v>1</v>
      </c>
      <c r="D105" s="4">
        <v>10</v>
      </c>
      <c r="E105" s="4">
        <f t="shared" si="3"/>
        <v>11</v>
      </c>
      <c r="G105" s="59"/>
      <c r="H105" s="57"/>
      <c r="I105" s="10"/>
    </row>
    <row r="106" spans="2:9">
      <c r="B106" s="52" t="s">
        <v>168</v>
      </c>
      <c r="C106" s="4">
        <v>2</v>
      </c>
      <c r="D106" s="4">
        <v>5</v>
      </c>
      <c r="E106" s="4">
        <f t="shared" si="3"/>
        <v>7</v>
      </c>
      <c r="G106" s="59"/>
      <c r="H106" s="57"/>
      <c r="I106" s="10"/>
    </row>
    <row r="107" spans="2:9">
      <c r="B107" s="52" t="s">
        <v>169</v>
      </c>
      <c r="C107" s="4">
        <v>2</v>
      </c>
      <c r="D107" s="4">
        <v>5</v>
      </c>
      <c r="E107" s="4">
        <f t="shared" si="3"/>
        <v>7</v>
      </c>
      <c r="G107" s="59"/>
      <c r="H107" s="57"/>
      <c r="I107" s="10"/>
    </row>
    <row r="108" spans="2:9">
      <c r="B108" s="52" t="s">
        <v>170</v>
      </c>
      <c r="C108" s="4">
        <v>1</v>
      </c>
      <c r="D108" s="4">
        <v>10</v>
      </c>
      <c r="E108" s="4">
        <f t="shared" si="3"/>
        <v>11</v>
      </c>
      <c r="G108" s="59"/>
      <c r="H108" s="57"/>
      <c r="I108" s="10"/>
    </row>
    <row r="109" spans="2:9">
      <c r="B109" s="52" t="s">
        <v>171</v>
      </c>
      <c r="C109" s="4">
        <v>2</v>
      </c>
      <c r="D109" s="52">
        <v>10</v>
      </c>
      <c r="E109" s="4">
        <f t="shared" si="3"/>
        <v>12</v>
      </c>
      <c r="G109" s="59"/>
      <c r="H109" s="57"/>
      <c r="I109" s="10"/>
    </row>
    <row r="110" spans="2:9">
      <c r="B110" s="52" t="s">
        <v>172</v>
      </c>
      <c r="C110" s="4">
        <v>2</v>
      </c>
      <c r="D110" s="4">
        <v>5</v>
      </c>
      <c r="E110" s="4">
        <f t="shared" si="3"/>
        <v>7</v>
      </c>
      <c r="G110" s="59"/>
      <c r="H110" s="57"/>
      <c r="I110" s="10"/>
    </row>
    <row r="111" spans="2:9">
      <c r="B111" s="52" t="s">
        <v>173</v>
      </c>
      <c r="C111" s="4">
        <v>2</v>
      </c>
      <c r="D111" s="4">
        <v>5</v>
      </c>
      <c r="E111" s="4">
        <f t="shared" si="3"/>
        <v>7</v>
      </c>
      <c r="G111" s="59"/>
      <c r="H111" s="57"/>
      <c r="I111" s="10"/>
    </row>
    <row r="112" spans="2:9">
      <c r="B112" s="44" t="s">
        <v>174</v>
      </c>
      <c r="C112" s="45"/>
      <c r="D112" s="46"/>
      <c r="E112" s="5">
        <f>SUM(E54:E105)</f>
        <v>507</v>
      </c>
      <c r="G112" s="57"/>
      <c r="H112" s="57"/>
      <c r="I112" s="10"/>
    </row>
    <row r="113" spans="2:9">
      <c r="I113" s="10"/>
    </row>
    <row r="115" spans="2:9">
      <c r="B115" s="25" t="s">
        <v>175</v>
      </c>
      <c r="C115" s="26"/>
      <c r="D115" s="20"/>
      <c r="E115" s="20"/>
      <c r="F115" s="21"/>
    </row>
    <row r="116" spans="2:9">
      <c r="B116" s="27"/>
      <c r="C116" s="28"/>
      <c r="D116" s="10"/>
      <c r="E116" s="10"/>
      <c r="F116" s="22"/>
    </row>
    <row r="117" spans="2:9">
      <c r="B117" s="29" t="s">
        <v>176</v>
      </c>
      <c r="C117" s="30">
        <f>UUCP*TCF*EF</f>
        <v>328.38389999999993</v>
      </c>
      <c r="D117" s="23"/>
      <c r="E117" s="23"/>
      <c r="F117" s="24"/>
    </row>
    <row r="120" spans="2:9">
      <c r="B120" s="4" t="s">
        <v>177</v>
      </c>
      <c r="C120" s="4"/>
      <c r="D120" s="4"/>
      <c r="E120" s="4"/>
      <c r="F120" s="4"/>
    </row>
    <row r="121" spans="2:9">
      <c r="B121" s="32" t="s">
        <v>178</v>
      </c>
      <c r="C121" s="32" t="s">
        <v>179</v>
      </c>
      <c r="D121" s="32" t="s">
        <v>180</v>
      </c>
      <c r="E121" s="4" t="s">
        <v>181</v>
      </c>
      <c r="F121" s="4"/>
    </row>
    <row r="122" spans="2:9">
      <c r="B122" s="33">
        <f>C117*C125</f>
        <v>6567.6779999999981</v>
      </c>
      <c r="C122" s="33">
        <f>B122/6</f>
        <v>1094.6129999999996</v>
      </c>
      <c r="D122" s="33">
        <f>C122/12</f>
        <v>91.217749999999967</v>
      </c>
      <c r="E122" s="4">
        <f>C122/150</f>
        <v>7.2974199999999971</v>
      </c>
      <c r="F122" s="4"/>
    </row>
    <row r="125" spans="2:9">
      <c r="B125" t="s">
        <v>182</v>
      </c>
      <c r="C125">
        <v>20</v>
      </c>
    </row>
    <row r="126" spans="2:9">
      <c r="B126" t="s">
        <v>183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workbookViewId="0" xr3:uid="{958C4451-9541-5A59-BF78-D2F731DF1C81}">
      <selection activeCell="F13" sqref="F13"/>
    </sheetView>
  </sheetViews>
  <sheetFormatPr defaultColWidth="11.42578125" defaultRowHeight="12.75"/>
  <cols>
    <col min="1" max="1" width="26.28515625" customWidth="1"/>
  </cols>
  <sheetData>
    <row r="1" spans="1:4" ht="25.5">
      <c r="A1" s="6" t="s">
        <v>100</v>
      </c>
      <c r="B1" s="7" t="s">
        <v>101</v>
      </c>
      <c r="C1" s="8" t="s">
        <v>102</v>
      </c>
      <c r="D1" s="8" t="s">
        <v>103</v>
      </c>
    </row>
    <row r="2" spans="1:4">
      <c r="A2" s="4" t="s">
        <v>184</v>
      </c>
      <c r="B2" s="4">
        <v>3</v>
      </c>
      <c r="C2" s="4"/>
      <c r="D2" s="4">
        <f>B2*C2</f>
        <v>0</v>
      </c>
    </row>
    <row r="3" spans="1:4">
      <c r="A3" s="4" t="s">
        <v>185</v>
      </c>
      <c r="B3" s="4">
        <v>1</v>
      </c>
      <c r="C3" s="4">
        <v>5</v>
      </c>
      <c r="D3" s="4">
        <f>B3*C3</f>
        <v>5</v>
      </c>
    </row>
    <row r="4" spans="1:4">
      <c r="A4" s="4" t="s">
        <v>186</v>
      </c>
      <c r="B4" s="4">
        <v>1</v>
      </c>
      <c r="C4" s="4">
        <v>5</v>
      </c>
      <c r="D4" s="4">
        <f t="shared" ref="D4:D14" si="0">B4*C4</f>
        <v>5</v>
      </c>
    </row>
    <row r="5" spans="1:4">
      <c r="A5" s="4" t="s">
        <v>187</v>
      </c>
      <c r="B5" s="4">
        <v>2</v>
      </c>
      <c r="C5" s="4">
        <v>5</v>
      </c>
      <c r="D5" s="4">
        <f t="shared" si="0"/>
        <v>10</v>
      </c>
    </row>
    <row r="6" spans="1:4">
      <c r="A6" s="4" t="s">
        <v>188</v>
      </c>
      <c r="B6" s="4">
        <v>3</v>
      </c>
      <c r="C6" s="4">
        <v>15</v>
      </c>
      <c r="D6" s="4">
        <f t="shared" si="0"/>
        <v>45</v>
      </c>
    </row>
    <row r="7" spans="1:4">
      <c r="A7" s="4" t="s">
        <v>189</v>
      </c>
      <c r="B7" s="4">
        <v>2</v>
      </c>
      <c r="C7" s="4">
        <v>10</v>
      </c>
      <c r="D7" s="4">
        <f t="shared" si="0"/>
        <v>20</v>
      </c>
    </row>
    <row r="8" spans="1:4">
      <c r="A8" s="4" t="s">
        <v>190</v>
      </c>
      <c r="B8" s="4">
        <v>1</v>
      </c>
      <c r="C8" s="4">
        <v>10</v>
      </c>
      <c r="D8" s="4">
        <f t="shared" si="0"/>
        <v>10</v>
      </c>
    </row>
    <row r="9" spans="1:4">
      <c r="A9" s="4" t="s">
        <v>191</v>
      </c>
      <c r="B9" s="4">
        <v>1</v>
      </c>
      <c r="C9" s="4">
        <v>5</v>
      </c>
      <c r="D9" s="4">
        <f t="shared" si="0"/>
        <v>5</v>
      </c>
    </row>
    <row r="10" spans="1:4">
      <c r="A10" s="4" t="s">
        <v>192</v>
      </c>
      <c r="B10" s="4">
        <v>1</v>
      </c>
      <c r="C10" s="4">
        <v>10</v>
      </c>
      <c r="D10" s="4">
        <f t="shared" si="0"/>
        <v>10</v>
      </c>
    </row>
    <row r="11" spans="1:4">
      <c r="A11" s="4" t="s">
        <v>193</v>
      </c>
      <c r="B11" s="4">
        <v>3</v>
      </c>
      <c r="C11" s="4">
        <v>10</v>
      </c>
      <c r="D11" s="4">
        <f t="shared" si="0"/>
        <v>30</v>
      </c>
    </row>
    <row r="12" spans="1:4">
      <c r="A12" s="4" t="s">
        <v>194</v>
      </c>
      <c r="B12" s="4">
        <v>3</v>
      </c>
      <c r="C12" s="4">
        <v>15</v>
      </c>
      <c r="D12" s="4">
        <f t="shared" si="0"/>
        <v>45</v>
      </c>
    </row>
    <row r="13" spans="1:4">
      <c r="A13" s="4" t="s">
        <v>195</v>
      </c>
      <c r="B13" s="4"/>
      <c r="C13" s="4"/>
      <c r="D13" s="4">
        <f t="shared" si="0"/>
        <v>0</v>
      </c>
    </row>
    <row r="14" spans="1:4">
      <c r="A14" s="4" t="s">
        <v>196</v>
      </c>
      <c r="B14" s="4"/>
      <c r="C14" s="4"/>
      <c r="D14" s="4">
        <f t="shared" si="0"/>
        <v>0</v>
      </c>
    </row>
    <row r="15" spans="1:4">
      <c r="A15" s="4" t="s">
        <v>197</v>
      </c>
      <c r="B15" s="4"/>
      <c r="C15" s="4"/>
      <c r="D15" s="4">
        <f t="shared" ref="D15:D16" si="1">B15*C15</f>
        <v>0</v>
      </c>
    </row>
    <row r="16" spans="1:4">
      <c r="A16" s="4" t="s">
        <v>198</v>
      </c>
      <c r="B16" s="4"/>
      <c r="C16" s="4"/>
      <c r="D16" s="4">
        <f t="shared" si="1"/>
        <v>0</v>
      </c>
    </row>
    <row r="17" spans="1:5">
      <c r="A17" s="44" t="s">
        <v>174</v>
      </c>
      <c r="B17" s="45"/>
      <c r="C17" s="46"/>
      <c r="D17" s="5">
        <f>SUM(D4:D16)</f>
        <v>180</v>
      </c>
    </row>
    <row r="19" spans="1:5">
      <c r="A19" s="1" t="s">
        <v>3</v>
      </c>
    </row>
    <row r="21" spans="1:5" ht="38.25">
      <c r="A21" s="6" t="s">
        <v>4</v>
      </c>
      <c r="B21" s="7" t="s">
        <v>5</v>
      </c>
      <c r="C21" s="8" t="s">
        <v>6</v>
      </c>
      <c r="D21" s="31" t="s">
        <v>7</v>
      </c>
      <c r="E21" s="6" t="s">
        <v>8</v>
      </c>
    </row>
    <row r="22" spans="1:5">
      <c r="A22" s="4" t="s">
        <v>10</v>
      </c>
      <c r="B22" s="4" t="s">
        <v>11</v>
      </c>
      <c r="C22" s="4">
        <v>2</v>
      </c>
      <c r="D22" s="4">
        <v>5</v>
      </c>
      <c r="E22" s="4">
        <f>D22*C22</f>
        <v>10</v>
      </c>
    </row>
    <row r="23" spans="1:5">
      <c r="A23" s="4" t="s">
        <v>13</v>
      </c>
      <c r="B23" s="4" t="s">
        <v>14</v>
      </c>
      <c r="C23" s="4">
        <v>1</v>
      </c>
      <c r="D23" s="4">
        <v>5</v>
      </c>
      <c r="E23" s="4">
        <f t="shared" ref="E23:E34" si="2">D23*C23</f>
        <v>5</v>
      </c>
    </row>
    <row r="24" spans="1:5">
      <c r="A24" s="4" t="s">
        <v>16</v>
      </c>
      <c r="B24" s="4" t="s">
        <v>17</v>
      </c>
      <c r="C24" s="4">
        <v>1</v>
      </c>
      <c r="D24" s="4">
        <v>5</v>
      </c>
      <c r="E24" s="4">
        <f t="shared" si="2"/>
        <v>5</v>
      </c>
    </row>
    <row r="25" spans="1:5">
      <c r="A25" s="4" t="s">
        <v>19</v>
      </c>
      <c r="B25" s="4" t="s">
        <v>20</v>
      </c>
      <c r="C25" s="4">
        <v>1</v>
      </c>
      <c r="D25" s="4">
        <v>2</v>
      </c>
      <c r="E25" s="4">
        <f t="shared" si="2"/>
        <v>2</v>
      </c>
    </row>
    <row r="26" spans="1:5">
      <c r="A26" s="4" t="s">
        <v>22</v>
      </c>
      <c r="B26" s="4" t="s">
        <v>23</v>
      </c>
      <c r="C26" s="4">
        <v>1</v>
      </c>
      <c r="D26" s="4">
        <v>5</v>
      </c>
      <c r="E26" s="4">
        <f t="shared" si="2"/>
        <v>5</v>
      </c>
    </row>
    <row r="27" spans="1:5">
      <c r="A27" s="4" t="s">
        <v>25</v>
      </c>
      <c r="B27" s="4" t="s">
        <v>26</v>
      </c>
      <c r="C27" s="4">
        <v>0.5</v>
      </c>
      <c r="D27" s="4">
        <v>1</v>
      </c>
      <c r="E27" s="4">
        <f t="shared" si="2"/>
        <v>0.5</v>
      </c>
    </row>
    <row r="28" spans="1:5">
      <c r="A28" s="4" t="s">
        <v>28</v>
      </c>
      <c r="B28" s="4" t="s">
        <v>29</v>
      </c>
      <c r="C28" s="4">
        <v>0.5</v>
      </c>
      <c r="D28" s="4">
        <v>5</v>
      </c>
      <c r="E28" s="4">
        <f t="shared" si="2"/>
        <v>2.5</v>
      </c>
    </row>
    <row r="29" spans="1:5">
      <c r="A29" s="4" t="s">
        <v>31</v>
      </c>
      <c r="B29" s="4" t="s">
        <v>32</v>
      </c>
      <c r="C29" s="4">
        <v>2</v>
      </c>
      <c r="D29" s="4">
        <v>5</v>
      </c>
      <c r="E29" s="4">
        <f t="shared" si="2"/>
        <v>10</v>
      </c>
    </row>
    <row r="30" spans="1:5">
      <c r="A30" s="4" t="s">
        <v>34</v>
      </c>
      <c r="B30" s="4" t="s">
        <v>35</v>
      </c>
      <c r="C30" s="4">
        <v>1</v>
      </c>
      <c r="D30" s="4">
        <v>5</v>
      </c>
      <c r="E30" s="4">
        <f t="shared" si="2"/>
        <v>5</v>
      </c>
    </row>
    <row r="31" spans="1:5">
      <c r="A31" s="4" t="s">
        <v>37</v>
      </c>
      <c r="B31" s="4" t="s">
        <v>38</v>
      </c>
      <c r="C31" s="4">
        <v>1</v>
      </c>
      <c r="D31" s="4">
        <v>3</v>
      </c>
      <c r="E31" s="4">
        <f t="shared" si="2"/>
        <v>3</v>
      </c>
    </row>
    <row r="32" spans="1:5">
      <c r="A32" s="4" t="s">
        <v>40</v>
      </c>
      <c r="B32" s="4" t="s">
        <v>41</v>
      </c>
      <c r="C32" s="4">
        <v>1</v>
      </c>
      <c r="D32" s="4">
        <v>4</v>
      </c>
      <c r="E32" s="4">
        <f t="shared" si="2"/>
        <v>4</v>
      </c>
    </row>
    <row r="33" spans="1:5">
      <c r="A33" s="4" t="s">
        <v>43</v>
      </c>
      <c r="B33" s="4" t="s">
        <v>44</v>
      </c>
      <c r="C33" s="4">
        <v>1</v>
      </c>
      <c r="D33" s="4">
        <v>3</v>
      </c>
      <c r="E33" s="4">
        <f t="shared" si="2"/>
        <v>3</v>
      </c>
    </row>
    <row r="34" spans="1:5">
      <c r="A34" s="4" t="s">
        <v>46</v>
      </c>
      <c r="B34" s="4" t="s">
        <v>47</v>
      </c>
      <c r="C34" s="4">
        <v>1</v>
      </c>
      <c r="D34" s="4">
        <v>1</v>
      </c>
      <c r="E34" s="4">
        <f t="shared" si="2"/>
        <v>1</v>
      </c>
    </row>
    <row r="35" spans="1:5">
      <c r="A35" s="4"/>
      <c r="B35" s="4"/>
      <c r="C35" s="4"/>
      <c r="D35" s="4"/>
      <c r="E35" s="4">
        <f>SUM(E22:E34)</f>
        <v>56</v>
      </c>
    </row>
    <row r="36" spans="1:5">
      <c r="A36" s="9"/>
      <c r="B36" s="10"/>
      <c r="C36" s="10"/>
      <c r="D36" s="10"/>
      <c r="E36" s="11"/>
    </row>
    <row r="37" spans="1:5">
      <c r="A37" s="9"/>
      <c r="B37" s="10"/>
      <c r="C37" s="10"/>
      <c r="D37" s="10"/>
      <c r="E37" s="11"/>
    </row>
    <row r="38" spans="1:5">
      <c r="A38" s="12" t="s">
        <v>49</v>
      </c>
      <c r="B38" s="13">
        <f>0.6+(0.01*E35)</f>
        <v>1.1600000000000001</v>
      </c>
      <c r="C38" s="14"/>
      <c r="D38" s="14"/>
      <c r="E38"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xr3:uid="{842E5F09-E766-5B8D-85AF-A39847EA96FD}"/>
  </sheetViews>
  <sheetFormatPr defaultColWidth="11.42578125"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v534629</dc:creator>
  <cp:keywords/>
  <dc:description/>
  <cp:lastModifiedBy>Axel Guza</cp:lastModifiedBy>
  <cp:revision/>
  <dcterms:created xsi:type="dcterms:W3CDTF">2007-03-15T10:31:21Z</dcterms:created>
  <dcterms:modified xsi:type="dcterms:W3CDTF">2018-05-31T17:56:49Z</dcterms:modified>
  <cp:category/>
  <cp:contentStatus/>
</cp:coreProperties>
</file>