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1639C4C-843D-C84A-92C1-32780E3CF6F5}"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36" i="1" l="1"/>
  <c r="J336" i="1"/>
  <c r="R335" i="1"/>
  <c r="J335" i="1"/>
  <c r="R323" i="1"/>
  <c r="J323" i="1"/>
  <c r="R322" i="1"/>
  <c r="J322" i="1"/>
  <c r="R310" i="1"/>
  <c r="B310" i="1"/>
  <c r="J310" i="1" s="1"/>
  <c r="R309" i="1"/>
  <c r="B309" i="1"/>
  <c r="J309" i="1" s="1"/>
  <c r="R308" i="1"/>
  <c r="J308" i="1"/>
  <c r="R307" i="1"/>
  <c r="J307" i="1"/>
  <c r="R306" i="1"/>
  <c r="J306" i="1"/>
  <c r="G305" i="1"/>
  <c r="A305" i="1"/>
  <c r="R293" i="1"/>
  <c r="B293" i="1"/>
  <c r="J293" i="1" s="1"/>
  <c r="R292" i="1"/>
  <c r="B292" i="1"/>
  <c r="J292" i="1" s="1"/>
  <c r="R291" i="1"/>
  <c r="J291" i="1"/>
  <c r="R290" i="1"/>
  <c r="J290" i="1"/>
  <c r="R289" i="1"/>
  <c r="J289" i="1"/>
  <c r="G288" i="1"/>
  <c r="A288" i="1"/>
  <c r="R276" i="1"/>
  <c r="B276" i="1"/>
  <c r="J276" i="1" s="1"/>
  <c r="R275" i="1"/>
  <c r="B275" i="1"/>
  <c r="J275" i="1" s="1"/>
  <c r="R274" i="1"/>
  <c r="J274" i="1"/>
  <c r="R273" i="1"/>
  <c r="J273" i="1"/>
  <c r="R272" i="1"/>
  <c r="J272" i="1"/>
  <c r="G271" i="1"/>
  <c r="A271" i="1"/>
  <c r="R259" i="1"/>
  <c r="B259" i="1"/>
  <c r="J259" i="1" s="1"/>
  <c r="R258" i="1"/>
  <c r="B258" i="1"/>
  <c r="J258" i="1" s="1"/>
  <c r="R257" i="1"/>
  <c r="B257" i="1"/>
  <c r="J257" i="1" s="1"/>
  <c r="R256" i="1"/>
  <c r="B256" i="1"/>
  <c r="J256" i="1" s="1"/>
  <c r="A255" i="1"/>
  <c r="R243" i="1"/>
  <c r="B243" i="1"/>
  <c r="J243" i="1" s="1"/>
  <c r="R242" i="1"/>
  <c r="B242" i="1"/>
  <c r="J242" i="1" s="1"/>
  <c r="R241" i="1"/>
  <c r="B241" i="1"/>
  <c r="J241" i="1" s="1"/>
  <c r="R240" i="1"/>
  <c r="B240" i="1"/>
  <c r="J240" i="1" s="1"/>
  <c r="R227" i="1"/>
  <c r="B227" i="1"/>
  <c r="J227" i="1" s="1"/>
  <c r="R226" i="1"/>
  <c r="B226" i="1"/>
  <c r="J226" i="1" s="1"/>
  <c r="R225" i="1"/>
  <c r="B225" i="1"/>
  <c r="J225" i="1" s="1"/>
  <c r="R224" i="1"/>
  <c r="B224" i="1"/>
  <c r="J224" i="1" s="1"/>
  <c r="B70" i="1" l="1"/>
  <c r="B112" i="1"/>
  <c r="B155" i="1"/>
</calcChain>
</file>

<file path=xl/sharedStrings.xml><?xml version="1.0" encoding="utf-8"?>
<sst xmlns="http://schemas.openxmlformats.org/spreadsheetml/2006/main" count="1467" uniqueCount="197">
  <si>
    <t>Activity</t>
  </si>
  <si>
    <t>methane, from electrochemical methanation, with carbon from atmospheric CO2 capture</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</si>
  <si>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</si>
  <si>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</si>
  <si>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</si>
  <si>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</si>
  <si>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</si>
  <si>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</si>
  <si>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</si>
  <si>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</si>
  <si>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</si>
  <si>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</si>
  <si>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</si>
  <si>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</si>
  <si>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</si>
  <si>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</si>
  <si>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</si>
  <si>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</si>
  <si>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</si>
  <si>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</si>
  <si>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</si>
  <si>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</si>
  <si>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</si>
  <si>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</si>
  <si>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</si>
  <si>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</si>
  <si>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</si>
  <si>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</si>
  <si>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</si>
  <si>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</si>
  <si>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</si>
  <si>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</si>
  <si>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</si>
  <si>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</si>
  <si>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</si>
  <si>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</si>
  <si>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</si>
  <si>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</si>
  <si>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Sodium hydroxide, 50% in H2O, production mix, at plant/RER U</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</si>
  <si>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</si>
  <si>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</si>
  <si>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</si>
  <si>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</si>
  <si>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</si>
  <si>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</si>
  <si>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</si>
  <si>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SNG from hydrogen + CO2 from air</t>
  </si>
  <si>
    <t>CO2 capture/100% SNG, post, 400km pipeline, storage 3000m/RER U</t>
  </si>
  <si>
    <t>90% capture rate</t>
  </si>
  <si>
    <t>CO2 capture/100% SNG, post, 400km pipeline, storage 3000m</t>
  </si>
  <si>
    <t>100% SNG, burned in CC plant, truck 25km, post, pipeline 400km, storage 3000m/RER U</t>
  </si>
  <si>
    <t>CCS Europe 2025::Wood::Geological storage::SNGCC</t>
  </si>
  <si>
    <t>megajoule</t>
  </si>
  <si>
    <t>100% SNG, burned in CC plant, truck 25km, post, pipeline 400km, storage 3000m</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</si>
  <si>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</si>
  <si>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</si>
  <si>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</si>
  <si>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</si>
  <si>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</si>
  <si>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</si>
  <si>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</si>
  <si>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</si>
  <si>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</si>
  <si>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</si>
  <si>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</si>
  <si>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</si>
  <si>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</si>
  <si>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</si>
  <si>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</si>
  <si>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</si>
  <si>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</si>
  <si>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</si>
  <si>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</si>
  <si>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</si>
  <si>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</si>
  <si>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</si>
  <si>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</si>
  <si>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measurement, single CC power plant</t>
  </si>
  <si>
    <t>Carbon monoxide, non-fossil</t>
  </si>
  <si>
    <t>air</t>
  </si>
  <si>
    <t>Butane</t>
  </si>
  <si>
    <t>Benzo(a)pyrene</t>
  </si>
  <si>
    <t>Benzene</t>
  </si>
  <si>
    <t>Acetic acid</t>
  </si>
  <si>
    <t>Acetaldehyde</t>
  </si>
  <si>
    <t>Acenaphthene</t>
  </si>
  <si>
    <t>simapro name</t>
  </si>
  <si>
    <t>negative</t>
  </si>
  <si>
    <t>allocation</t>
  </si>
  <si>
    <t>Life cycle assessment of carbon capture and storage in power generation and industry in Europe, Volkart et al., 2013, International Journal of Greenhouse Gas Control</t>
  </si>
  <si>
    <t>CO2 capture/100% SNG, post, 200km pipeline, storage 1000m/RER U</t>
  </si>
  <si>
    <t>CO2 capture/100% SNG, post, 200km pipeline, storage 1000m</t>
  </si>
  <si>
    <t>100% SNG, burned in CC plant, truck 25km, post, pipeline 200km, storage 1000m/RER U</t>
  </si>
  <si>
    <t>100% SNG, burned in CC plant, truck 25km, post, pipeline 200km, storage 1000m</t>
  </si>
  <si>
    <t>100% SNG, burned in CC plant, truck 25km, no CCS/RER U</t>
  </si>
  <si>
    <t>100% SNG, burned in CC plant, truck 25km, no CCS</t>
  </si>
  <si>
    <t>15ppm (P. Jansohn)</t>
  </si>
  <si>
    <t>CCS Europe 2025::Wood</t>
  </si>
  <si>
    <t>62% efficiency (P. Jansohn)</t>
  </si>
  <si>
    <t>Disposal, solvents mixture, 16.5% water, to hazardous waste incineration/CH U</t>
  </si>
  <si>
    <t>Moser et al. (2010)</t>
  </si>
  <si>
    <t>treatment of spent solvent mixture, hazardous waste incineration</t>
  </si>
  <si>
    <t>RECCS 2007</t>
  </si>
  <si>
    <t>Pump 40W, at plant/CH/I U</t>
  </si>
  <si>
    <t>n_pump = n_total*lifetime_ratio/(lifetime_plant*annual m_flow)</t>
  </si>
  <si>
    <t>market for pump, 40W</t>
  </si>
  <si>
    <t>Monoethanolamine, at plant/RER U</t>
  </si>
  <si>
    <t>market for monoethanolamine</t>
  </si>
  <si>
    <t>Liquid storage tank, chemicals, organics/CH/I U</t>
  </si>
  <si>
    <t>n_tank = V_total*lifetime_ratio/(V_ref*lifetime plant*annual m_flow)</t>
  </si>
  <si>
    <t>market for liquid storage tank, chemicals, organics</t>
  </si>
  <si>
    <t>Gas turbine, 10MWe, at production plant/RER/I U</t>
  </si>
  <si>
    <t>n_GT = n_total*lifetime_ratio/(lifetime_plant*annual m_flow)</t>
  </si>
  <si>
    <t>market for gas turbine, 10MW electrical</t>
  </si>
  <si>
    <t>Charcoal, at plant/GLO U</t>
  </si>
  <si>
    <t>market for charcoal</t>
  </si>
  <si>
    <t>Absorption chiller 100kW/CH/I U</t>
  </si>
  <si>
    <t>n_absorption chiller = n_total*lifetime_ratio/(lifetime_plant*annual m_flow)</t>
  </si>
  <si>
    <t>market for absorption chiller, 100kW</t>
  </si>
  <si>
    <t>Heat exchanger of cogen unit 160kWe/RER/I U</t>
  </si>
  <si>
    <t>n_HX = n_total*lifetime_ratio/(lifetime_plant*annual m_flow)</t>
  </si>
  <si>
    <t>E_capture = E_el*(1-(eff_CCS/eff_no CCS))</t>
  </si>
  <si>
    <t>CO2 storage/100% SNG, post, 400km pipeline, storage 3000m/RER U</t>
  </si>
  <si>
    <t>1 kg CO2 stored per 1 kg CO2 captured</t>
  </si>
  <si>
    <t>CO2 storage/100% SNG, post, 400km pipeline, storage 3000m</t>
  </si>
  <si>
    <t>natural resource::in water</t>
  </si>
  <si>
    <t>cubic meter</t>
  </si>
  <si>
    <t>Water, cooling, unspecified natural origin</t>
  </si>
  <si>
    <t>Monoethanolamine</t>
  </si>
  <si>
    <t>Ammonia</t>
  </si>
  <si>
    <t>CO2 storage/100% SNG, post, 200km pipeline, storage 1000m/RER U</t>
  </si>
  <si>
    <t>CO2 storage/100% SNG, post, 200km pipeline, storage 1000m</t>
  </si>
  <si>
    <t>market for water, decarbonised</t>
  </si>
  <si>
    <t>electricity, high voltage</t>
  </si>
  <si>
    <t>electricity production, from CC plant, 100% SNG, truck 25km, no CCS</t>
  </si>
  <si>
    <t>electricity production, from CC plant, 100% SNG, truck 25km, no CCS/RER U</t>
  </si>
  <si>
    <t>electricity production, from CC plant, 100% SNG, truck 25km, post, pipeline 200km, storage 1000m</t>
  </si>
  <si>
    <t>electricity production, from CC plant, 100% SNG, truck 25km, post, pipeline 200km, storage 1000m/RER U</t>
  </si>
  <si>
    <t>electricity production, from CC plant, 100% SNG, truck 25km, post, pipeline 400km, storage 3000m</t>
  </si>
  <si>
    <t>electricity production, from CC plant, 100% SNG, truck 25km, post, pipeline 400km, storage 3000m/RER U</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</si>
  <si>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</si>
  <si>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</si>
  <si>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</si>
  <si>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</si>
  <si>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</si>
  <si>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</si>
  <si>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</si>
  <si>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</si>
  <si>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</si>
  <si>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</si>
  <si>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</si>
  <si>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Originally in cubic meter. Composition: 96% CH4, 4% CO2, Density of synthetic methane: .717 kg/Nm3, LHV ~47.5 MJ/kg. Using the "CO2 methanation - sewage sludge - PSA - worst - BFB_FB" configuration. Source: Life cycle assessment of power-to-gas with biogas as the carbon source. Xiaojin Zhang, Julia Witte, Tilman Schildhauer and Christian Bauer. https://doi.org/10.1039/C9SE00986H</t>
  </si>
  <si>
    <t>u1</t>
  </si>
  <si>
    <t>u2</t>
  </si>
  <si>
    <t>u3</t>
  </si>
  <si>
    <t>u4</t>
  </si>
  <si>
    <t>u5</t>
  </si>
  <si>
    <t>u6</t>
  </si>
  <si>
    <t>ub</t>
  </si>
  <si>
    <t>simapro category</t>
  </si>
  <si>
    <t>Material/Fuels/Synthetic/Transformation</t>
  </si>
  <si>
    <t>Sabatier reaction methanation unit construction</t>
  </si>
  <si>
    <t>carbon dioxide, captured from atmosphere, with a sorbent-based direct air capture system, 100ktCO2</t>
  </si>
  <si>
    <t>hydrogen production, gaseous, 200 bar, from PEM electrolysis, from grid electricity</t>
  </si>
  <si>
    <t>hydrogen, gaseous, 200 bar</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</si>
  <si>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</si>
  <si>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</si>
  <si>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</si>
  <si>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</si>
  <si>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</si>
  <si>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</si>
  <si>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</si>
  <si>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 with carbon from atmospheric CO2 capture</t>
  </si>
  <si>
    <t>methane, from biological methanation</t>
  </si>
  <si>
    <t>Based on stoichiometry, for every kilogram of methane produced, the system would consume approximately 2.75 kilograms of CO2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</si>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</sst>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7"/>
  <sheetViews>
    <sheetView tabSelected="1" topLeftCell="A238" workbookViewId="0">
      <selection activeCell="A271" sqref="A271"/>
    </sheetView>
  </sheetViews>
  <sheetFormatPr baseColWidth="10" defaultColWidth="8.83203125" defaultRowHeight="15" x14ac:dyDescent="0.2"/>
  <cols>
    <col min="1" max="1" width="79.6640625" customWidth="1"/>
    <col min="2" max="2" width="12" bestFit="1" customWidth="1"/>
    <col min="4" max="4" width="12.1640625" bestFit="1" customWidth="1"/>
    <col min="17" max="17" width="11.6640625" bestFit="1" customWidth="1"/>
    <col min="18" max="18" width="12" bestFit="1" customWidth="1"/>
  </cols>
  <sheetData>
    <row r="1" spans="1:13" x14ac:dyDescent="0.2">
      <c r="A1" s="4" t="s">
        <v>19</v>
      </c>
      <c r="B1" t="s">
        <v>31</v>
      </c>
    </row>
    <row r="2" spans="1:13" x14ac:dyDescent="0.2">
      <c r="A2" s="4"/>
    </row>
    <row r="3" spans="1:13" ht="16" x14ac:dyDescent="0.2">
      <c r="A3" s="1" t="s">
        <v>0</v>
      </c>
      <c r="B3" s="1" t="s">
        <v>134</v>
      </c>
    </row>
    <row r="4" spans="1:13" x14ac:dyDescent="0.2">
      <c r="A4" t="s">
        <v>9</v>
      </c>
      <c r="B4" t="s">
        <v>10</v>
      </c>
    </row>
    <row r="5" spans="1:13" x14ac:dyDescent="0.2">
      <c r="A5" t="s">
        <v>2</v>
      </c>
      <c r="B5">
        <v>1</v>
      </c>
    </row>
    <row r="6" spans="1:13" x14ac:dyDescent="0.2">
      <c r="A6" t="s">
        <v>3</v>
      </c>
      <c r="B6" t="s">
        <v>133</v>
      </c>
    </row>
    <row r="7" spans="1:13" x14ac:dyDescent="0.2">
      <c r="A7" t="s">
        <v>5</v>
      </c>
      <c r="B7" t="s">
        <v>6</v>
      </c>
    </row>
    <row r="8" spans="1:13" x14ac:dyDescent="0.2">
      <c r="A8" t="s">
        <v>7</v>
      </c>
      <c r="B8" t="s">
        <v>27</v>
      </c>
    </row>
    <row r="9" spans="1:13" ht="16" x14ac:dyDescent="0.2">
      <c r="A9" s="1" t="s">
        <v>12</v>
      </c>
    </row>
    <row r="10" spans="1:13" x14ac:dyDescent="0.2">
      <c r="A10" t="s">
        <v>13</v>
      </c>
      <c r="B10" t="s">
        <v>14</v>
      </c>
      <c r="C10" t="s">
        <v>9</v>
      </c>
      <c r="D10" t="s">
        <v>7</v>
      </c>
      <c r="E10" t="s">
        <v>15</v>
      </c>
      <c r="F10" t="s">
        <v>5</v>
      </c>
      <c r="G10" t="s">
        <v>16</v>
      </c>
      <c r="H10" t="s">
        <v>17</v>
      </c>
      <c r="I10" t="s">
        <v>18</v>
      </c>
      <c r="J10" t="s">
        <v>88</v>
      </c>
      <c r="K10" t="s">
        <v>11</v>
      </c>
      <c r="L10" t="s">
        <v>87</v>
      </c>
      <c r="M10" t="s">
        <v>86</v>
      </c>
    </row>
    <row r="11" spans="1:13" x14ac:dyDescent="0.2">
      <c r="A11" t="s">
        <v>134</v>
      </c>
      <c r="B11">
        <v>1</v>
      </c>
      <c r="C11" t="s">
        <v>10</v>
      </c>
      <c r="D11" t="s">
        <v>27</v>
      </c>
      <c r="E11" t="s">
        <v>97</v>
      </c>
      <c r="F11" t="s">
        <v>20</v>
      </c>
      <c r="J11">
        <v>100</v>
      </c>
      <c r="K11" t="s">
        <v>42</v>
      </c>
      <c r="M11" t="s">
        <v>135</v>
      </c>
    </row>
    <row r="12" spans="1:13" x14ac:dyDescent="0.2">
      <c r="A12" t="s">
        <v>95</v>
      </c>
      <c r="B12">
        <v>5.81</v>
      </c>
      <c r="C12" t="s">
        <v>10</v>
      </c>
      <c r="D12" t="s">
        <v>52</v>
      </c>
      <c r="E12" t="s">
        <v>22</v>
      </c>
      <c r="F12" t="s">
        <v>23</v>
      </c>
      <c r="G12">
        <v>2</v>
      </c>
      <c r="H12">
        <v>1.7595805708638199</v>
      </c>
      <c r="I12">
        <v>4.7655089902162509E-2</v>
      </c>
      <c r="K12" t="s">
        <v>98</v>
      </c>
      <c r="L12">
        <v>0</v>
      </c>
      <c r="M12" t="s">
        <v>94</v>
      </c>
    </row>
    <row r="14" spans="1:13" ht="16" x14ac:dyDescent="0.2">
      <c r="A14" s="1" t="s">
        <v>0</v>
      </c>
      <c r="B14" s="1" t="s">
        <v>136</v>
      </c>
    </row>
    <row r="15" spans="1:13" x14ac:dyDescent="0.2">
      <c r="A15" t="s">
        <v>9</v>
      </c>
      <c r="B15" t="s">
        <v>10</v>
      </c>
    </row>
    <row r="16" spans="1:13" x14ac:dyDescent="0.2">
      <c r="A16" t="s">
        <v>2</v>
      </c>
      <c r="B16">
        <v>1</v>
      </c>
    </row>
    <row r="17" spans="1:13" x14ac:dyDescent="0.2">
      <c r="A17" t="s">
        <v>3</v>
      </c>
      <c r="B17" t="s">
        <v>133</v>
      </c>
    </row>
    <row r="18" spans="1:13" x14ac:dyDescent="0.2">
      <c r="A18" t="s">
        <v>5</v>
      </c>
      <c r="B18" t="s">
        <v>6</v>
      </c>
    </row>
    <row r="19" spans="1:13" x14ac:dyDescent="0.2">
      <c r="A19" t="s">
        <v>7</v>
      </c>
      <c r="B19" t="s">
        <v>27</v>
      </c>
    </row>
    <row r="20" spans="1:13" ht="16" x14ac:dyDescent="0.2">
      <c r="A20" s="1" t="s">
        <v>12</v>
      </c>
    </row>
    <row r="21" spans="1:13" x14ac:dyDescent="0.2">
      <c r="A21" t="s">
        <v>13</v>
      </c>
      <c r="B21" t="s">
        <v>14</v>
      </c>
      <c r="C21" t="s">
        <v>9</v>
      </c>
      <c r="D21" t="s">
        <v>7</v>
      </c>
      <c r="E21" t="s">
        <v>15</v>
      </c>
      <c r="F21" t="s">
        <v>5</v>
      </c>
      <c r="G21" t="s">
        <v>16</v>
      </c>
      <c r="H21" t="s">
        <v>17</v>
      </c>
      <c r="I21" t="s">
        <v>18</v>
      </c>
      <c r="J21" t="s">
        <v>88</v>
      </c>
      <c r="K21" t="s">
        <v>11</v>
      </c>
      <c r="L21" t="s">
        <v>87</v>
      </c>
      <c r="M21" t="s">
        <v>86</v>
      </c>
    </row>
    <row r="22" spans="1:13" x14ac:dyDescent="0.2">
      <c r="A22" t="s">
        <v>136</v>
      </c>
      <c r="B22">
        <v>1</v>
      </c>
      <c r="C22" t="s">
        <v>10</v>
      </c>
      <c r="D22" t="s">
        <v>27</v>
      </c>
      <c r="E22" t="s">
        <v>97</v>
      </c>
      <c r="F22" t="s">
        <v>20</v>
      </c>
      <c r="J22">
        <v>100</v>
      </c>
      <c r="K22" t="s">
        <v>42</v>
      </c>
      <c r="M22" t="s">
        <v>137</v>
      </c>
    </row>
    <row r="23" spans="1:13" x14ac:dyDescent="0.2">
      <c r="A23" t="s">
        <v>93</v>
      </c>
      <c r="B23">
        <v>5.81</v>
      </c>
      <c r="C23" t="s">
        <v>10</v>
      </c>
      <c r="D23" t="s">
        <v>52</v>
      </c>
      <c r="E23" t="s">
        <v>22</v>
      </c>
      <c r="F23" t="s">
        <v>23</v>
      </c>
      <c r="G23">
        <v>2</v>
      </c>
      <c r="H23">
        <v>1.7595805708638199</v>
      </c>
      <c r="I23">
        <v>4.7655089902162509E-2</v>
      </c>
      <c r="K23" t="s">
        <v>98</v>
      </c>
      <c r="L23">
        <v>0</v>
      </c>
      <c r="M23" t="s">
        <v>92</v>
      </c>
    </row>
    <row r="25" spans="1:13" ht="16" x14ac:dyDescent="0.2">
      <c r="A25" s="1" t="s">
        <v>0</v>
      </c>
      <c r="B25" s="1" t="s">
        <v>138</v>
      </c>
    </row>
    <row r="26" spans="1:13" x14ac:dyDescent="0.2">
      <c r="A26" t="s">
        <v>9</v>
      </c>
      <c r="B26" t="s">
        <v>10</v>
      </c>
    </row>
    <row r="27" spans="1:13" x14ac:dyDescent="0.2">
      <c r="A27" t="s">
        <v>2</v>
      </c>
      <c r="B27">
        <v>1</v>
      </c>
    </row>
    <row r="28" spans="1:13" x14ac:dyDescent="0.2">
      <c r="A28" t="s">
        <v>3</v>
      </c>
      <c r="B28" t="s">
        <v>133</v>
      </c>
    </row>
    <row r="29" spans="1:13" x14ac:dyDescent="0.2">
      <c r="A29" t="s">
        <v>5</v>
      </c>
      <c r="B29" t="s">
        <v>6</v>
      </c>
    </row>
    <row r="30" spans="1:13" x14ac:dyDescent="0.2">
      <c r="A30" t="s">
        <v>7</v>
      </c>
      <c r="B30" t="s">
        <v>27</v>
      </c>
    </row>
    <row r="31" spans="1:13" ht="16" x14ac:dyDescent="0.2">
      <c r="A31" s="1" t="s">
        <v>12</v>
      </c>
    </row>
    <row r="32" spans="1:13" x14ac:dyDescent="0.2">
      <c r="A32" t="s">
        <v>13</v>
      </c>
      <c r="B32" t="s">
        <v>14</v>
      </c>
      <c r="C32" t="s">
        <v>9</v>
      </c>
      <c r="D32" t="s">
        <v>7</v>
      </c>
      <c r="E32" t="s">
        <v>15</v>
      </c>
      <c r="F32" t="s">
        <v>5</v>
      </c>
      <c r="G32" t="s">
        <v>16</v>
      </c>
      <c r="H32" t="s">
        <v>17</v>
      </c>
      <c r="I32" t="s">
        <v>18</v>
      </c>
      <c r="J32" t="s">
        <v>88</v>
      </c>
      <c r="K32" t="s">
        <v>11</v>
      </c>
      <c r="L32" t="s">
        <v>87</v>
      </c>
      <c r="M32" t="s">
        <v>86</v>
      </c>
    </row>
    <row r="33" spans="1:13" x14ac:dyDescent="0.2">
      <c r="A33" t="s">
        <v>138</v>
      </c>
      <c r="B33">
        <v>1</v>
      </c>
      <c r="C33" t="s">
        <v>10</v>
      </c>
      <c r="D33" t="s">
        <v>27</v>
      </c>
      <c r="E33" t="s">
        <v>97</v>
      </c>
      <c r="F33" t="s">
        <v>20</v>
      </c>
      <c r="J33">
        <v>100</v>
      </c>
      <c r="K33" t="s">
        <v>42</v>
      </c>
      <c r="M33" t="s">
        <v>139</v>
      </c>
    </row>
    <row r="34" spans="1:13" x14ac:dyDescent="0.2">
      <c r="A34" t="s">
        <v>53</v>
      </c>
      <c r="B34">
        <v>5.81</v>
      </c>
      <c r="C34" t="s">
        <v>10</v>
      </c>
      <c r="D34" t="s">
        <v>52</v>
      </c>
      <c r="E34" t="s">
        <v>22</v>
      </c>
      <c r="F34" t="s">
        <v>23</v>
      </c>
      <c r="G34">
        <v>2</v>
      </c>
      <c r="H34">
        <v>1.7595805708638199</v>
      </c>
      <c r="I34">
        <v>4.7655089902162509E-2</v>
      </c>
      <c r="K34" t="s">
        <v>98</v>
      </c>
      <c r="L34">
        <v>0</v>
      </c>
      <c r="M34" t="s">
        <v>50</v>
      </c>
    </row>
    <row r="36" spans="1:13" ht="16" x14ac:dyDescent="0.2">
      <c r="A36" s="1" t="s">
        <v>0</v>
      </c>
      <c r="B36" s="1" t="s">
        <v>95</v>
      </c>
    </row>
    <row r="37" spans="1:13" x14ac:dyDescent="0.2">
      <c r="A37" t="s">
        <v>9</v>
      </c>
      <c r="B37" t="s">
        <v>10</v>
      </c>
    </row>
    <row r="38" spans="1:13" x14ac:dyDescent="0.2">
      <c r="A38" t="s">
        <v>2</v>
      </c>
      <c r="B38">
        <v>1</v>
      </c>
    </row>
    <row r="39" spans="1:13" x14ac:dyDescent="0.2">
      <c r="A39" t="s">
        <v>3</v>
      </c>
      <c r="B39" t="s">
        <v>95</v>
      </c>
    </row>
    <row r="40" spans="1:13" x14ac:dyDescent="0.2">
      <c r="A40" t="s">
        <v>5</v>
      </c>
      <c r="B40" t="s">
        <v>6</v>
      </c>
    </row>
    <row r="41" spans="1:13" x14ac:dyDescent="0.2">
      <c r="A41" t="s">
        <v>7</v>
      </c>
      <c r="B41" t="s">
        <v>52</v>
      </c>
    </row>
    <row r="42" spans="1:13" x14ac:dyDescent="0.2">
      <c r="A42" t="s">
        <v>32</v>
      </c>
      <c r="B42" t="s">
        <v>89</v>
      </c>
    </row>
    <row r="43" spans="1:13" ht="16" x14ac:dyDescent="0.2">
      <c r="A43" s="1" t="s">
        <v>12</v>
      </c>
    </row>
    <row r="44" spans="1:13" x14ac:dyDescent="0.2">
      <c r="A44" t="s">
        <v>13</v>
      </c>
      <c r="B44" t="s">
        <v>14</v>
      </c>
      <c r="C44" t="s">
        <v>9</v>
      </c>
      <c r="D44" t="s">
        <v>7</v>
      </c>
      <c r="E44" t="s">
        <v>15</v>
      </c>
      <c r="F44" t="s">
        <v>5</v>
      </c>
      <c r="G44" t="s">
        <v>16</v>
      </c>
      <c r="H44" t="s">
        <v>17</v>
      </c>
      <c r="I44" t="s">
        <v>18</v>
      </c>
      <c r="J44" t="s">
        <v>88</v>
      </c>
      <c r="K44" t="s">
        <v>11</v>
      </c>
      <c r="L44" t="s">
        <v>87</v>
      </c>
      <c r="M44" t="s">
        <v>3</v>
      </c>
    </row>
    <row r="45" spans="1:13" x14ac:dyDescent="0.2">
      <c r="A45" t="s">
        <v>85</v>
      </c>
      <c r="B45">
        <v>7.9299999999999995E-13</v>
      </c>
      <c r="D45" t="s">
        <v>8</v>
      </c>
      <c r="E45" t="s">
        <v>55</v>
      </c>
      <c r="F45" t="s">
        <v>26</v>
      </c>
      <c r="G45">
        <v>2</v>
      </c>
      <c r="H45">
        <v>-27.862953173275841</v>
      </c>
      <c r="I45">
        <v>0.80471895621705025</v>
      </c>
      <c r="K45" t="s">
        <v>54</v>
      </c>
      <c r="L45">
        <v>0</v>
      </c>
    </row>
    <row r="46" spans="1:13" x14ac:dyDescent="0.2">
      <c r="A46" t="s">
        <v>84</v>
      </c>
      <c r="B46">
        <v>8.0000000000000003E-10</v>
      </c>
      <c r="D46" t="s">
        <v>8</v>
      </c>
      <c r="E46" t="s">
        <v>55</v>
      </c>
      <c r="F46" t="s">
        <v>26</v>
      </c>
      <c r="G46">
        <v>2</v>
      </c>
      <c r="H46">
        <v>-20.946409388260619</v>
      </c>
      <c r="I46">
        <v>1.0397207708399181</v>
      </c>
      <c r="K46" t="s">
        <v>34</v>
      </c>
      <c r="L46">
        <v>0</v>
      </c>
    </row>
    <row r="47" spans="1:13" x14ac:dyDescent="0.2">
      <c r="A47" t="s">
        <v>83</v>
      </c>
      <c r="B47">
        <v>1.2100000000000001E-7</v>
      </c>
      <c r="D47" t="s">
        <v>8</v>
      </c>
      <c r="E47" t="s">
        <v>55</v>
      </c>
      <c r="F47" t="s">
        <v>26</v>
      </c>
      <c r="G47">
        <v>2</v>
      </c>
      <c r="H47">
        <v>-15.927475291349671</v>
      </c>
      <c r="I47">
        <v>1.0397207708399181</v>
      </c>
      <c r="K47" t="s">
        <v>34</v>
      </c>
      <c r="L47">
        <v>0</v>
      </c>
    </row>
    <row r="48" spans="1:13" x14ac:dyDescent="0.2">
      <c r="A48" t="s">
        <v>82</v>
      </c>
      <c r="B48">
        <v>9.2600000000000001E-10</v>
      </c>
      <c r="D48" t="s">
        <v>8</v>
      </c>
      <c r="E48" t="s">
        <v>55</v>
      </c>
      <c r="F48" t="s">
        <v>26</v>
      </c>
      <c r="G48">
        <v>2</v>
      </c>
      <c r="H48">
        <v>-20.80014688128237</v>
      </c>
      <c r="I48">
        <v>0.80471895621705025</v>
      </c>
      <c r="K48" t="s">
        <v>54</v>
      </c>
      <c r="L48">
        <v>0</v>
      </c>
    </row>
    <row r="49" spans="1:12" x14ac:dyDescent="0.2">
      <c r="A49" t="s">
        <v>81</v>
      </c>
      <c r="B49">
        <v>5.2899999999999997E-13</v>
      </c>
      <c r="D49" t="s">
        <v>8</v>
      </c>
      <c r="E49" t="s">
        <v>55</v>
      </c>
      <c r="F49" t="s">
        <v>26</v>
      </c>
      <c r="G49">
        <v>2</v>
      </c>
      <c r="H49">
        <v>-28.267787963052381</v>
      </c>
      <c r="I49">
        <v>0.80471895621705025</v>
      </c>
      <c r="K49" t="s">
        <v>54</v>
      </c>
      <c r="L49">
        <v>0</v>
      </c>
    </row>
    <row r="50" spans="1:12" x14ac:dyDescent="0.2">
      <c r="A50" t="s">
        <v>80</v>
      </c>
      <c r="B50">
        <v>9.2600000000000001E-7</v>
      </c>
      <c r="D50" t="s">
        <v>8</v>
      </c>
      <c r="E50" t="s">
        <v>55</v>
      </c>
      <c r="F50" t="s">
        <v>26</v>
      </c>
      <c r="G50">
        <v>2</v>
      </c>
      <c r="H50">
        <v>-13.892391602300229</v>
      </c>
      <c r="I50">
        <v>0.80471895621705025</v>
      </c>
      <c r="K50" t="s">
        <v>54</v>
      </c>
      <c r="L50">
        <v>0</v>
      </c>
    </row>
    <row r="51" spans="1:12" x14ac:dyDescent="0.2">
      <c r="A51" t="s">
        <v>141</v>
      </c>
      <c r="B51">
        <v>5.6000000000000001E-2</v>
      </c>
      <c r="D51" t="s">
        <v>8</v>
      </c>
      <c r="E51" t="s">
        <v>79</v>
      </c>
      <c r="F51" t="s">
        <v>26</v>
      </c>
      <c r="G51">
        <v>2</v>
      </c>
      <c r="H51">
        <v>-2.8824035882469881</v>
      </c>
      <c r="I51">
        <v>2.439508208471609E-2</v>
      </c>
      <c r="K51" t="s">
        <v>57</v>
      </c>
      <c r="L51">
        <v>0</v>
      </c>
    </row>
    <row r="52" spans="1:12" x14ac:dyDescent="0.2">
      <c r="A52" t="s">
        <v>78</v>
      </c>
      <c r="B52">
        <v>2.2000000000000001E-6</v>
      </c>
      <c r="D52" t="s">
        <v>8</v>
      </c>
      <c r="E52" t="s">
        <v>55</v>
      </c>
      <c r="F52" t="s">
        <v>26</v>
      </c>
      <c r="G52">
        <v>2</v>
      </c>
      <c r="H52">
        <v>-13.027053197600001</v>
      </c>
      <c r="I52">
        <v>0.20273255405408211</v>
      </c>
      <c r="K52" t="s">
        <v>77</v>
      </c>
      <c r="L52">
        <v>0</v>
      </c>
    </row>
    <row r="53" spans="1:12" x14ac:dyDescent="0.2">
      <c r="A53" t="s">
        <v>76</v>
      </c>
      <c r="B53">
        <v>9.9999999999999995E-7</v>
      </c>
      <c r="D53" t="s">
        <v>8</v>
      </c>
      <c r="E53" t="s">
        <v>55</v>
      </c>
      <c r="F53" t="s">
        <v>26</v>
      </c>
      <c r="G53">
        <v>2</v>
      </c>
      <c r="H53">
        <v>-13.81551055796427</v>
      </c>
      <c r="I53">
        <v>0.54930614433405478</v>
      </c>
      <c r="K53" t="s">
        <v>62</v>
      </c>
      <c r="L53">
        <v>0</v>
      </c>
    </row>
    <row r="54" spans="1:12" x14ac:dyDescent="0.2">
      <c r="A54" t="s">
        <v>75</v>
      </c>
      <c r="B54">
        <v>2.9000000000000003E-17</v>
      </c>
      <c r="D54" t="s">
        <v>8</v>
      </c>
      <c r="E54" t="s">
        <v>55</v>
      </c>
      <c r="F54" t="s">
        <v>26</v>
      </c>
      <c r="G54">
        <v>2</v>
      </c>
      <c r="H54">
        <v>-38.079235843906353</v>
      </c>
      <c r="I54">
        <v>1.0397207708399181</v>
      </c>
      <c r="K54" t="s">
        <v>34</v>
      </c>
      <c r="L54">
        <v>0</v>
      </c>
    </row>
    <row r="55" spans="1:12" x14ac:dyDescent="0.2">
      <c r="A55" t="s">
        <v>74</v>
      </c>
      <c r="B55">
        <v>1.37E-6</v>
      </c>
      <c r="D55" t="s">
        <v>8</v>
      </c>
      <c r="E55" t="s">
        <v>55</v>
      </c>
      <c r="F55" t="s">
        <v>26</v>
      </c>
      <c r="G55">
        <v>2</v>
      </c>
      <c r="H55">
        <v>-13.500699818124239</v>
      </c>
      <c r="I55">
        <v>0.80471895621705025</v>
      </c>
      <c r="K55" t="s">
        <v>54</v>
      </c>
      <c r="L55">
        <v>0</v>
      </c>
    </row>
    <row r="56" spans="1:12" x14ac:dyDescent="0.2">
      <c r="A56" t="s">
        <v>73</v>
      </c>
      <c r="B56">
        <v>3.3099999999999999E-8</v>
      </c>
      <c r="D56" t="s">
        <v>8</v>
      </c>
      <c r="E56" t="s">
        <v>55</v>
      </c>
      <c r="F56" t="s">
        <v>26</v>
      </c>
      <c r="G56">
        <v>2</v>
      </c>
      <c r="H56">
        <v>-17.223732554563391</v>
      </c>
      <c r="I56">
        <v>0.80471895621705025</v>
      </c>
      <c r="K56" t="s">
        <v>54</v>
      </c>
      <c r="L56">
        <v>0</v>
      </c>
    </row>
    <row r="57" spans="1:12" x14ac:dyDescent="0.2">
      <c r="A57" t="s">
        <v>72</v>
      </c>
      <c r="B57">
        <v>0.52500000000000002</v>
      </c>
      <c r="D57" t="s">
        <v>52</v>
      </c>
      <c r="E57" t="s">
        <v>55</v>
      </c>
      <c r="F57" t="s">
        <v>26</v>
      </c>
      <c r="G57">
        <v>2</v>
      </c>
      <c r="H57">
        <v>-0.64435701639051324</v>
      </c>
      <c r="I57">
        <v>2.439508208471609E-2</v>
      </c>
      <c r="K57" t="s">
        <v>71</v>
      </c>
      <c r="L57">
        <v>0</v>
      </c>
    </row>
    <row r="58" spans="1:12" x14ac:dyDescent="0.2">
      <c r="A58" t="s">
        <v>70</v>
      </c>
      <c r="B58">
        <v>7.9299999999999997E-7</v>
      </c>
      <c r="D58" t="s">
        <v>8</v>
      </c>
      <c r="E58" t="s">
        <v>55</v>
      </c>
      <c r="F58" t="s">
        <v>26</v>
      </c>
      <c r="G58">
        <v>2</v>
      </c>
      <c r="H58">
        <v>-14.04744261531156</v>
      </c>
      <c r="I58">
        <v>0.80471895621705025</v>
      </c>
      <c r="K58" t="s">
        <v>54</v>
      </c>
      <c r="L58">
        <v>0</v>
      </c>
    </row>
    <row r="59" spans="1:12" x14ac:dyDescent="0.2">
      <c r="A59" t="s">
        <v>69</v>
      </c>
      <c r="B59">
        <v>3E-11</v>
      </c>
      <c r="D59" t="s">
        <v>8</v>
      </c>
      <c r="E59" t="s">
        <v>55</v>
      </c>
      <c r="F59" t="s">
        <v>26</v>
      </c>
      <c r="G59">
        <v>2</v>
      </c>
      <c r="H59">
        <v>-24.22982373426639</v>
      </c>
      <c r="I59">
        <v>0.80471895621705025</v>
      </c>
      <c r="K59" t="s">
        <v>68</v>
      </c>
      <c r="L59">
        <v>0</v>
      </c>
    </row>
    <row r="60" spans="1:12" x14ac:dyDescent="0.2">
      <c r="A60" t="s">
        <v>67</v>
      </c>
      <c r="B60">
        <v>9.9999999999999995E-7</v>
      </c>
      <c r="D60" t="s">
        <v>8</v>
      </c>
      <c r="E60" t="s">
        <v>55</v>
      </c>
      <c r="F60" t="s">
        <v>26</v>
      </c>
      <c r="G60">
        <v>2</v>
      </c>
      <c r="H60">
        <v>-13.81551055796427</v>
      </c>
      <c r="I60">
        <v>0.80471895621705025</v>
      </c>
      <c r="K60" t="s">
        <v>37</v>
      </c>
      <c r="L60">
        <v>0</v>
      </c>
    </row>
    <row r="61" spans="1:12" x14ac:dyDescent="0.2">
      <c r="A61" t="s">
        <v>66</v>
      </c>
      <c r="B61">
        <v>2.72E-5</v>
      </c>
      <c r="D61" t="s">
        <v>8</v>
      </c>
      <c r="E61" t="s">
        <v>55</v>
      </c>
      <c r="F61" t="s">
        <v>26</v>
      </c>
      <c r="G61">
        <v>2</v>
      </c>
      <c r="H61">
        <v>-10.51229358466232</v>
      </c>
      <c r="I61">
        <v>0.20273255405408211</v>
      </c>
      <c r="K61" t="s">
        <v>96</v>
      </c>
      <c r="L61">
        <v>0</v>
      </c>
    </row>
    <row r="62" spans="1:12" x14ac:dyDescent="0.2">
      <c r="A62" t="s">
        <v>64</v>
      </c>
      <c r="B62">
        <v>8.0000000000000005E-9</v>
      </c>
      <c r="D62" t="s">
        <v>8</v>
      </c>
      <c r="E62" t="s">
        <v>55</v>
      </c>
      <c r="F62" t="s">
        <v>26</v>
      </c>
      <c r="G62">
        <v>2</v>
      </c>
      <c r="H62">
        <v>-18.64382429526658</v>
      </c>
      <c r="I62">
        <v>1.0397207708399181</v>
      </c>
      <c r="K62" t="s">
        <v>34</v>
      </c>
      <c r="L62">
        <v>0</v>
      </c>
    </row>
    <row r="63" spans="1:12" x14ac:dyDescent="0.2">
      <c r="A63" t="s">
        <v>63</v>
      </c>
      <c r="B63">
        <v>4.9999999999999998E-7</v>
      </c>
      <c r="D63" t="s">
        <v>8</v>
      </c>
      <c r="E63" t="s">
        <v>55</v>
      </c>
      <c r="F63" t="s">
        <v>26</v>
      </c>
      <c r="G63">
        <v>2</v>
      </c>
      <c r="H63">
        <v>-14.508657738524221</v>
      </c>
      <c r="I63">
        <v>0.54930614433405478</v>
      </c>
      <c r="K63" t="s">
        <v>62</v>
      </c>
      <c r="L63">
        <v>0</v>
      </c>
    </row>
    <row r="64" spans="1:12" x14ac:dyDescent="0.2">
      <c r="A64" t="s">
        <v>61</v>
      </c>
      <c r="B64">
        <v>1.15E-6</v>
      </c>
      <c r="D64" t="s">
        <v>8</v>
      </c>
      <c r="E64" t="s">
        <v>55</v>
      </c>
      <c r="F64" t="s">
        <v>26</v>
      </c>
      <c r="G64">
        <v>2</v>
      </c>
      <c r="H64">
        <v>-13.67574861558912</v>
      </c>
      <c r="I64">
        <v>0.80471895621705025</v>
      </c>
      <c r="K64" t="s">
        <v>54</v>
      </c>
      <c r="L64">
        <v>0</v>
      </c>
    </row>
    <row r="65" spans="1:13" x14ac:dyDescent="0.2">
      <c r="A65" t="s">
        <v>60</v>
      </c>
      <c r="B65">
        <v>7.0500000000000003E-7</v>
      </c>
      <c r="D65" t="s">
        <v>8</v>
      </c>
      <c r="E65" t="s">
        <v>55</v>
      </c>
      <c r="F65" t="s">
        <v>26</v>
      </c>
      <c r="G65">
        <v>2</v>
      </c>
      <c r="H65">
        <v>-14.165068034134141</v>
      </c>
      <c r="I65">
        <v>0.80471895621705025</v>
      </c>
      <c r="K65" t="s">
        <v>54</v>
      </c>
      <c r="L65">
        <v>0</v>
      </c>
    </row>
    <row r="66" spans="1:13" x14ac:dyDescent="0.2">
      <c r="A66" t="s">
        <v>59</v>
      </c>
      <c r="B66">
        <v>1.6000000000000001E-8</v>
      </c>
      <c r="D66" t="s">
        <v>8</v>
      </c>
      <c r="E66" t="s">
        <v>55</v>
      </c>
      <c r="F66" t="s">
        <v>26</v>
      </c>
      <c r="G66">
        <v>2</v>
      </c>
      <c r="H66">
        <v>-17.950677114706629</v>
      </c>
      <c r="I66">
        <v>1.0397207708399181</v>
      </c>
      <c r="K66" t="s">
        <v>34</v>
      </c>
      <c r="L66">
        <v>0</v>
      </c>
    </row>
    <row r="67" spans="1:13" x14ac:dyDescent="0.2">
      <c r="A67" t="s">
        <v>58</v>
      </c>
      <c r="B67">
        <v>4.9999999999999998E-7</v>
      </c>
      <c r="D67" t="s">
        <v>8</v>
      </c>
      <c r="E67" t="s">
        <v>55</v>
      </c>
      <c r="F67" t="s">
        <v>26</v>
      </c>
      <c r="G67">
        <v>2</v>
      </c>
      <c r="H67">
        <v>-14.508657738524221</v>
      </c>
      <c r="I67">
        <v>4.7655089902162509E-2</v>
      </c>
      <c r="K67" t="s">
        <v>57</v>
      </c>
      <c r="L67">
        <v>0</v>
      </c>
    </row>
    <row r="68" spans="1:13" x14ac:dyDescent="0.2">
      <c r="A68" t="s">
        <v>56</v>
      </c>
      <c r="B68">
        <v>1.5E-9</v>
      </c>
      <c r="D68" t="s">
        <v>8</v>
      </c>
      <c r="E68" t="s">
        <v>55</v>
      </c>
      <c r="F68" t="s">
        <v>26</v>
      </c>
      <c r="G68">
        <v>2</v>
      </c>
      <c r="H68">
        <v>-20.31780072883825</v>
      </c>
      <c r="I68">
        <v>0.80471895621705025</v>
      </c>
      <c r="K68" t="s">
        <v>54</v>
      </c>
      <c r="L68">
        <v>0</v>
      </c>
    </row>
    <row r="69" spans="1:13" x14ac:dyDescent="0.2">
      <c r="A69" t="s">
        <v>95</v>
      </c>
      <c r="B69">
        <v>1</v>
      </c>
      <c r="C69" t="s">
        <v>10</v>
      </c>
      <c r="D69" t="s">
        <v>52</v>
      </c>
      <c r="E69" t="s">
        <v>51</v>
      </c>
      <c r="F69" t="s">
        <v>20</v>
      </c>
      <c r="J69">
        <v>100</v>
      </c>
      <c r="K69" t="s">
        <v>42</v>
      </c>
    </row>
    <row r="70" spans="1:13" ht="16" x14ac:dyDescent="0.2">
      <c r="A70" s="2" t="s">
        <v>1</v>
      </c>
      <c r="B70" s="5">
        <f>1/55.5</f>
        <v>1.8018018018018018E-2</v>
      </c>
      <c r="C70" t="s">
        <v>10</v>
      </c>
      <c r="D70" t="s">
        <v>8</v>
      </c>
      <c r="F70" t="s">
        <v>23</v>
      </c>
      <c r="K70" t="s">
        <v>46</v>
      </c>
    </row>
    <row r="71" spans="1:13" x14ac:dyDescent="0.2">
      <c r="A71" t="s">
        <v>43</v>
      </c>
      <c r="B71">
        <v>2.28E-12</v>
      </c>
      <c r="C71" t="s">
        <v>25</v>
      </c>
      <c r="D71" t="s">
        <v>7</v>
      </c>
      <c r="E71" t="s">
        <v>22</v>
      </c>
      <c r="F71" t="s">
        <v>23</v>
      </c>
      <c r="G71">
        <v>0</v>
      </c>
      <c r="H71">
        <v>2.28E-12</v>
      </c>
      <c r="K71" t="s">
        <v>42</v>
      </c>
    </row>
    <row r="72" spans="1:13" x14ac:dyDescent="0.2">
      <c r="A72" t="s">
        <v>41</v>
      </c>
      <c r="B72">
        <v>2.5000000000000002E-6</v>
      </c>
      <c r="C72" t="s">
        <v>10</v>
      </c>
      <c r="D72" t="s">
        <v>8</v>
      </c>
      <c r="E72" t="s">
        <v>22</v>
      </c>
      <c r="F72" t="s">
        <v>23</v>
      </c>
      <c r="G72">
        <v>2</v>
      </c>
      <c r="H72">
        <v>-12.899219826090119</v>
      </c>
      <c r="I72">
        <v>0.1075556898084728</v>
      </c>
      <c r="K72" t="s">
        <v>39</v>
      </c>
      <c r="L72">
        <v>0</v>
      </c>
    </row>
    <row r="73" spans="1:13" x14ac:dyDescent="0.2">
      <c r="A73" t="s">
        <v>40</v>
      </c>
      <c r="B73">
        <v>1.9999999999999999E-6</v>
      </c>
      <c r="C73" t="s">
        <v>25</v>
      </c>
      <c r="D73" t="s">
        <v>8</v>
      </c>
      <c r="E73" t="s">
        <v>22</v>
      </c>
      <c r="F73" t="s">
        <v>23</v>
      </c>
      <c r="G73">
        <v>2</v>
      </c>
      <c r="H73">
        <v>-13.12236337740433</v>
      </c>
      <c r="I73">
        <v>0.1075556898084728</v>
      </c>
      <c r="K73" t="s">
        <v>39</v>
      </c>
      <c r="L73">
        <v>0</v>
      </c>
    </row>
    <row r="74" spans="1:13" x14ac:dyDescent="0.2">
      <c r="A74" t="s">
        <v>132</v>
      </c>
      <c r="B74">
        <v>0.5</v>
      </c>
      <c r="C74" t="s">
        <v>28</v>
      </c>
      <c r="D74" t="s">
        <v>8</v>
      </c>
      <c r="E74" t="s">
        <v>22</v>
      </c>
      <c r="F74" t="s">
        <v>23</v>
      </c>
      <c r="G74">
        <v>2</v>
      </c>
      <c r="H74">
        <v>-0.69314718055994529</v>
      </c>
      <c r="I74">
        <v>0.45814536593707761</v>
      </c>
      <c r="K74" t="s">
        <v>37</v>
      </c>
      <c r="L74">
        <v>0</v>
      </c>
      <c r="M74" t="s">
        <v>140</v>
      </c>
    </row>
    <row r="75" spans="1:13" x14ac:dyDescent="0.2">
      <c r="A75" t="s">
        <v>36</v>
      </c>
      <c r="B75">
        <v>-9.9999999999999995E-7</v>
      </c>
      <c r="C75" t="s">
        <v>28</v>
      </c>
      <c r="D75" t="s">
        <v>8</v>
      </c>
      <c r="E75" t="s">
        <v>35</v>
      </c>
      <c r="F75" t="s">
        <v>23</v>
      </c>
      <c r="G75">
        <v>2</v>
      </c>
      <c r="H75">
        <v>-13.81551055796427</v>
      </c>
      <c r="I75">
        <v>1.0397207708399181</v>
      </c>
      <c r="K75" t="s">
        <v>34</v>
      </c>
      <c r="L75">
        <v>0</v>
      </c>
    </row>
    <row r="77" spans="1:13" ht="16" x14ac:dyDescent="0.2">
      <c r="A77" s="1" t="s">
        <v>0</v>
      </c>
      <c r="B77" s="1" t="s">
        <v>93</v>
      </c>
    </row>
    <row r="78" spans="1:13" x14ac:dyDescent="0.2">
      <c r="A78" t="s">
        <v>9</v>
      </c>
      <c r="B78" t="s">
        <v>10</v>
      </c>
    </row>
    <row r="79" spans="1:13" x14ac:dyDescent="0.2">
      <c r="A79" t="s">
        <v>2</v>
      </c>
      <c r="B79">
        <v>1</v>
      </c>
    </row>
    <row r="80" spans="1:13" x14ac:dyDescent="0.2">
      <c r="A80" t="s">
        <v>3</v>
      </c>
      <c r="B80" t="s">
        <v>93</v>
      </c>
    </row>
    <row r="81" spans="1:13" x14ac:dyDescent="0.2">
      <c r="A81" t="s">
        <v>5</v>
      </c>
      <c r="B81" t="s">
        <v>6</v>
      </c>
    </row>
    <row r="82" spans="1:13" x14ac:dyDescent="0.2">
      <c r="A82" t="s">
        <v>7</v>
      </c>
      <c r="B82" t="s">
        <v>52</v>
      </c>
    </row>
    <row r="83" spans="1:13" x14ac:dyDescent="0.2">
      <c r="A83" t="s">
        <v>32</v>
      </c>
      <c r="B83" t="s">
        <v>89</v>
      </c>
    </row>
    <row r="84" spans="1:13" ht="16" x14ac:dyDescent="0.2">
      <c r="A84" s="1" t="s">
        <v>12</v>
      </c>
    </row>
    <row r="85" spans="1:13" x14ac:dyDescent="0.2">
      <c r="A85" t="s">
        <v>13</v>
      </c>
      <c r="B85" t="s">
        <v>14</v>
      </c>
      <c r="C85" t="s">
        <v>9</v>
      </c>
      <c r="D85" t="s">
        <v>7</v>
      </c>
      <c r="E85" t="s">
        <v>15</v>
      </c>
      <c r="F85" t="s">
        <v>5</v>
      </c>
      <c r="G85" t="s">
        <v>16</v>
      </c>
      <c r="H85" t="s">
        <v>17</v>
      </c>
      <c r="I85" t="s">
        <v>18</v>
      </c>
      <c r="J85" t="s">
        <v>88</v>
      </c>
      <c r="K85" t="s">
        <v>11</v>
      </c>
      <c r="L85" t="s">
        <v>87</v>
      </c>
      <c r="M85" t="s">
        <v>3</v>
      </c>
    </row>
    <row r="86" spans="1:13" x14ac:dyDescent="0.2">
      <c r="A86" t="s">
        <v>85</v>
      </c>
      <c r="B86">
        <v>7.9299999999999995E-13</v>
      </c>
      <c r="D86" t="s">
        <v>8</v>
      </c>
      <c r="E86" t="s">
        <v>55</v>
      </c>
      <c r="F86" t="s">
        <v>26</v>
      </c>
      <c r="G86">
        <v>2</v>
      </c>
      <c r="H86">
        <v>-27.862953173275841</v>
      </c>
      <c r="I86">
        <v>0.80471895621705025</v>
      </c>
      <c r="K86" t="s">
        <v>54</v>
      </c>
      <c r="L86">
        <v>0</v>
      </c>
    </row>
    <row r="87" spans="1:13" x14ac:dyDescent="0.2">
      <c r="A87" t="s">
        <v>84</v>
      </c>
      <c r="B87">
        <v>8.0000000000000003E-10</v>
      </c>
      <c r="D87" t="s">
        <v>8</v>
      </c>
      <c r="E87" t="s">
        <v>55</v>
      </c>
      <c r="F87" t="s">
        <v>26</v>
      </c>
      <c r="G87">
        <v>2</v>
      </c>
      <c r="H87">
        <v>-20.946409388260619</v>
      </c>
      <c r="I87">
        <v>1.0397207708399181</v>
      </c>
      <c r="K87" t="s">
        <v>34</v>
      </c>
      <c r="L87">
        <v>0</v>
      </c>
    </row>
    <row r="88" spans="1:13" x14ac:dyDescent="0.2">
      <c r="A88" t="s">
        <v>83</v>
      </c>
      <c r="B88">
        <v>1.2100000000000001E-7</v>
      </c>
      <c r="D88" t="s">
        <v>8</v>
      </c>
      <c r="E88" t="s">
        <v>55</v>
      </c>
      <c r="F88" t="s">
        <v>26</v>
      </c>
      <c r="G88">
        <v>2</v>
      </c>
      <c r="H88">
        <v>-15.927475291349671</v>
      </c>
      <c r="I88">
        <v>1.0397207708399181</v>
      </c>
      <c r="K88" t="s">
        <v>34</v>
      </c>
      <c r="L88">
        <v>0</v>
      </c>
    </row>
    <row r="89" spans="1:13" x14ac:dyDescent="0.2">
      <c r="A89" t="s">
        <v>82</v>
      </c>
      <c r="B89">
        <v>9.2600000000000001E-10</v>
      </c>
      <c r="D89" t="s">
        <v>8</v>
      </c>
      <c r="E89" t="s">
        <v>55</v>
      </c>
      <c r="F89" t="s">
        <v>26</v>
      </c>
      <c r="G89">
        <v>2</v>
      </c>
      <c r="H89">
        <v>-20.80014688128237</v>
      </c>
      <c r="I89">
        <v>0.80471895621705025</v>
      </c>
      <c r="K89" t="s">
        <v>54</v>
      </c>
      <c r="L89">
        <v>0</v>
      </c>
    </row>
    <row r="90" spans="1:13" x14ac:dyDescent="0.2">
      <c r="A90" t="s">
        <v>81</v>
      </c>
      <c r="B90">
        <v>5.2899999999999997E-13</v>
      </c>
      <c r="D90" t="s">
        <v>8</v>
      </c>
      <c r="E90" t="s">
        <v>55</v>
      </c>
      <c r="F90" t="s">
        <v>26</v>
      </c>
      <c r="G90">
        <v>2</v>
      </c>
      <c r="H90">
        <v>-28.267787963052381</v>
      </c>
      <c r="I90">
        <v>0.80471895621705025</v>
      </c>
      <c r="K90" t="s">
        <v>54</v>
      </c>
      <c r="L90">
        <v>0</v>
      </c>
    </row>
    <row r="91" spans="1:13" x14ac:dyDescent="0.2">
      <c r="A91" t="s">
        <v>80</v>
      </c>
      <c r="B91">
        <v>9.2600000000000001E-7</v>
      </c>
      <c r="D91" t="s">
        <v>8</v>
      </c>
      <c r="E91" t="s">
        <v>55</v>
      </c>
      <c r="F91" t="s">
        <v>26</v>
      </c>
      <c r="G91">
        <v>2</v>
      </c>
      <c r="H91">
        <v>-13.892391602300229</v>
      </c>
      <c r="I91">
        <v>0.80471895621705025</v>
      </c>
      <c r="K91" t="s">
        <v>54</v>
      </c>
      <c r="L91">
        <v>0</v>
      </c>
    </row>
    <row r="92" spans="1:13" x14ac:dyDescent="0.2">
      <c r="A92" t="s">
        <v>141</v>
      </c>
      <c r="B92">
        <v>5.5999999999999999E-3</v>
      </c>
      <c r="D92" t="s">
        <v>8</v>
      </c>
      <c r="E92" t="s">
        <v>79</v>
      </c>
      <c r="F92" t="s">
        <v>26</v>
      </c>
      <c r="G92">
        <v>2</v>
      </c>
      <c r="H92">
        <v>-5.1849886812410331</v>
      </c>
      <c r="I92">
        <v>2.439508208471609E-2</v>
      </c>
      <c r="K92" t="s">
        <v>48</v>
      </c>
      <c r="L92">
        <v>0</v>
      </c>
    </row>
    <row r="93" spans="1:13" x14ac:dyDescent="0.2">
      <c r="A93" t="s">
        <v>78</v>
      </c>
      <c r="B93">
        <v>2.2000000000000001E-6</v>
      </c>
      <c r="D93" t="s">
        <v>8</v>
      </c>
      <c r="E93" t="s">
        <v>55</v>
      </c>
      <c r="F93" t="s">
        <v>26</v>
      </c>
      <c r="G93">
        <v>2</v>
      </c>
      <c r="H93">
        <v>-13.027053197600001</v>
      </c>
      <c r="I93">
        <v>0.20273255405408211</v>
      </c>
      <c r="K93" t="s">
        <v>77</v>
      </c>
      <c r="L93">
        <v>0</v>
      </c>
    </row>
    <row r="94" spans="1:13" x14ac:dyDescent="0.2">
      <c r="A94" t="s">
        <v>76</v>
      </c>
      <c r="B94">
        <v>9.9999999999999995E-7</v>
      </c>
      <c r="D94" t="s">
        <v>8</v>
      </c>
      <c r="E94" t="s">
        <v>55</v>
      </c>
      <c r="F94" t="s">
        <v>26</v>
      </c>
      <c r="G94">
        <v>2</v>
      </c>
      <c r="H94">
        <v>-13.81551055796427</v>
      </c>
      <c r="I94">
        <v>0.54930614433405478</v>
      </c>
      <c r="K94" t="s">
        <v>62</v>
      </c>
      <c r="L94">
        <v>0</v>
      </c>
    </row>
    <row r="95" spans="1:13" x14ac:dyDescent="0.2">
      <c r="A95" t="s">
        <v>75</v>
      </c>
      <c r="B95">
        <v>2.9000000000000003E-17</v>
      </c>
      <c r="D95" t="s">
        <v>8</v>
      </c>
      <c r="E95" t="s">
        <v>55</v>
      </c>
      <c r="F95" t="s">
        <v>26</v>
      </c>
      <c r="G95">
        <v>2</v>
      </c>
      <c r="H95">
        <v>-38.079235843906353</v>
      </c>
      <c r="I95">
        <v>1.0397207708399181</v>
      </c>
      <c r="K95" t="s">
        <v>34</v>
      </c>
      <c r="L95">
        <v>0</v>
      </c>
    </row>
    <row r="96" spans="1:13" x14ac:dyDescent="0.2">
      <c r="A96" t="s">
        <v>74</v>
      </c>
      <c r="B96">
        <v>1.37E-6</v>
      </c>
      <c r="D96" t="s">
        <v>8</v>
      </c>
      <c r="E96" t="s">
        <v>55</v>
      </c>
      <c r="F96" t="s">
        <v>26</v>
      </c>
      <c r="G96">
        <v>2</v>
      </c>
      <c r="H96">
        <v>-13.500699818124239</v>
      </c>
      <c r="I96">
        <v>0.80471895621705025</v>
      </c>
      <c r="K96" t="s">
        <v>54</v>
      </c>
      <c r="L96">
        <v>0</v>
      </c>
    </row>
    <row r="97" spans="1:12" x14ac:dyDescent="0.2">
      <c r="A97" t="s">
        <v>73</v>
      </c>
      <c r="B97">
        <v>3.3099999999999999E-8</v>
      </c>
      <c r="D97" t="s">
        <v>8</v>
      </c>
      <c r="E97" t="s">
        <v>55</v>
      </c>
      <c r="F97" t="s">
        <v>26</v>
      </c>
      <c r="G97">
        <v>2</v>
      </c>
      <c r="H97">
        <v>-17.223732554563391</v>
      </c>
      <c r="I97">
        <v>0.80471895621705025</v>
      </c>
      <c r="K97" t="s">
        <v>54</v>
      </c>
      <c r="L97">
        <v>0</v>
      </c>
    </row>
    <row r="98" spans="1:12" x14ac:dyDescent="0.2">
      <c r="A98" t="s">
        <v>72</v>
      </c>
      <c r="B98">
        <v>0.52500000000000002</v>
      </c>
      <c r="D98" t="s">
        <v>52</v>
      </c>
      <c r="E98" t="s">
        <v>55</v>
      </c>
      <c r="F98" t="s">
        <v>26</v>
      </c>
      <c r="G98">
        <v>2</v>
      </c>
      <c r="H98">
        <v>-0.64435701639051324</v>
      </c>
      <c r="I98">
        <v>2.439508208471609E-2</v>
      </c>
      <c r="K98" t="s">
        <v>71</v>
      </c>
      <c r="L98">
        <v>0</v>
      </c>
    </row>
    <row r="99" spans="1:12" x14ac:dyDescent="0.2">
      <c r="A99" t="s">
        <v>70</v>
      </c>
      <c r="B99">
        <v>7.9299999999999997E-7</v>
      </c>
      <c r="D99" t="s">
        <v>8</v>
      </c>
      <c r="E99" t="s">
        <v>55</v>
      </c>
      <c r="F99" t="s">
        <v>26</v>
      </c>
      <c r="G99">
        <v>2</v>
      </c>
      <c r="H99">
        <v>-14.04744261531156</v>
      </c>
      <c r="I99">
        <v>0.80471895621705025</v>
      </c>
      <c r="K99" t="s">
        <v>54</v>
      </c>
      <c r="L99">
        <v>0</v>
      </c>
    </row>
    <row r="100" spans="1:12" x14ac:dyDescent="0.2">
      <c r="A100" t="s">
        <v>69</v>
      </c>
      <c r="B100">
        <v>3E-11</v>
      </c>
      <c r="D100" t="s">
        <v>8</v>
      </c>
      <c r="E100" t="s">
        <v>55</v>
      </c>
      <c r="F100" t="s">
        <v>26</v>
      </c>
      <c r="G100">
        <v>2</v>
      </c>
      <c r="H100">
        <v>-24.22982373426639</v>
      </c>
      <c r="I100">
        <v>0.80471895621705025</v>
      </c>
      <c r="K100" t="s">
        <v>68</v>
      </c>
      <c r="L100">
        <v>0</v>
      </c>
    </row>
    <row r="101" spans="1:12" x14ac:dyDescent="0.2">
      <c r="A101" t="s">
        <v>67</v>
      </c>
      <c r="B101">
        <v>9.9999999999999995E-7</v>
      </c>
      <c r="D101" t="s">
        <v>8</v>
      </c>
      <c r="E101" t="s">
        <v>55</v>
      </c>
      <c r="F101" t="s">
        <v>26</v>
      </c>
      <c r="G101">
        <v>2</v>
      </c>
      <c r="H101">
        <v>-13.81551055796427</v>
      </c>
      <c r="I101">
        <v>0.80471895621705025</v>
      </c>
      <c r="K101" t="s">
        <v>37</v>
      </c>
      <c r="L101">
        <v>0</v>
      </c>
    </row>
    <row r="102" spans="1:12" x14ac:dyDescent="0.2">
      <c r="A102" t="s">
        <v>66</v>
      </c>
      <c r="B102">
        <v>9.9699999999999994E-6</v>
      </c>
      <c r="D102" t="s">
        <v>8</v>
      </c>
      <c r="E102" t="s">
        <v>55</v>
      </c>
      <c r="F102" t="s">
        <v>26</v>
      </c>
      <c r="G102">
        <v>2</v>
      </c>
      <c r="H102">
        <v>-11.515929973990531</v>
      </c>
      <c r="I102">
        <v>0.20273255405408211</v>
      </c>
      <c r="K102" t="s">
        <v>65</v>
      </c>
      <c r="L102">
        <v>0</v>
      </c>
    </row>
    <row r="103" spans="1:12" x14ac:dyDescent="0.2">
      <c r="A103" t="s">
        <v>64</v>
      </c>
      <c r="B103">
        <v>8.0000000000000005E-9</v>
      </c>
      <c r="D103" t="s">
        <v>8</v>
      </c>
      <c r="E103" t="s">
        <v>55</v>
      </c>
      <c r="F103" t="s">
        <v>26</v>
      </c>
      <c r="G103">
        <v>2</v>
      </c>
      <c r="H103">
        <v>-18.64382429526658</v>
      </c>
      <c r="I103">
        <v>1.0397207708399181</v>
      </c>
      <c r="K103" t="s">
        <v>34</v>
      </c>
      <c r="L103">
        <v>0</v>
      </c>
    </row>
    <row r="104" spans="1:12" x14ac:dyDescent="0.2">
      <c r="A104" t="s">
        <v>63</v>
      </c>
      <c r="B104">
        <v>4.9999999999999998E-7</v>
      </c>
      <c r="D104" t="s">
        <v>8</v>
      </c>
      <c r="E104" t="s">
        <v>55</v>
      </c>
      <c r="F104" t="s">
        <v>26</v>
      </c>
      <c r="G104">
        <v>2</v>
      </c>
      <c r="H104">
        <v>-14.508657738524221</v>
      </c>
      <c r="I104">
        <v>0.54930614433405478</v>
      </c>
      <c r="K104" t="s">
        <v>62</v>
      </c>
      <c r="L104">
        <v>0</v>
      </c>
    </row>
    <row r="105" spans="1:12" x14ac:dyDescent="0.2">
      <c r="A105" t="s">
        <v>61</v>
      </c>
      <c r="B105">
        <v>1.15E-6</v>
      </c>
      <c r="D105" t="s">
        <v>8</v>
      </c>
      <c r="E105" t="s">
        <v>55</v>
      </c>
      <c r="F105" t="s">
        <v>26</v>
      </c>
      <c r="G105">
        <v>2</v>
      </c>
      <c r="H105">
        <v>-13.67574861558912</v>
      </c>
      <c r="I105">
        <v>0.80471895621705025</v>
      </c>
      <c r="K105" t="s">
        <v>54</v>
      </c>
      <c r="L105">
        <v>0</v>
      </c>
    </row>
    <row r="106" spans="1:12" x14ac:dyDescent="0.2">
      <c r="A106" t="s">
        <v>60</v>
      </c>
      <c r="B106">
        <v>7.0500000000000003E-7</v>
      </c>
      <c r="D106" t="s">
        <v>8</v>
      </c>
      <c r="E106" t="s">
        <v>55</v>
      </c>
      <c r="F106" t="s">
        <v>26</v>
      </c>
      <c r="G106">
        <v>2</v>
      </c>
      <c r="H106">
        <v>-14.165068034134141</v>
      </c>
      <c r="I106">
        <v>0.80471895621705025</v>
      </c>
      <c r="K106" t="s">
        <v>54</v>
      </c>
      <c r="L106">
        <v>0</v>
      </c>
    </row>
    <row r="107" spans="1:12" x14ac:dyDescent="0.2">
      <c r="A107" t="s">
        <v>59</v>
      </c>
      <c r="B107">
        <v>1.6000000000000001E-8</v>
      </c>
      <c r="D107" t="s">
        <v>8</v>
      </c>
      <c r="E107" t="s">
        <v>55</v>
      </c>
      <c r="F107" t="s">
        <v>26</v>
      </c>
      <c r="G107">
        <v>2</v>
      </c>
      <c r="H107">
        <v>-17.950677114706629</v>
      </c>
      <c r="I107">
        <v>1.0397207708399181</v>
      </c>
      <c r="K107" t="s">
        <v>34</v>
      </c>
      <c r="L107">
        <v>0</v>
      </c>
    </row>
    <row r="108" spans="1:12" x14ac:dyDescent="0.2">
      <c r="A108" t="s">
        <v>58</v>
      </c>
      <c r="B108">
        <v>4.9999999999999998E-7</v>
      </c>
      <c r="D108" t="s">
        <v>8</v>
      </c>
      <c r="E108" t="s">
        <v>55</v>
      </c>
      <c r="F108" t="s">
        <v>26</v>
      </c>
      <c r="G108">
        <v>2</v>
      </c>
      <c r="H108">
        <v>-14.508657738524221</v>
      </c>
      <c r="I108">
        <v>4.7655089902162509E-2</v>
      </c>
      <c r="K108" t="s">
        <v>57</v>
      </c>
      <c r="L108">
        <v>0</v>
      </c>
    </row>
    <row r="109" spans="1:12" x14ac:dyDescent="0.2">
      <c r="A109" t="s">
        <v>56</v>
      </c>
      <c r="B109">
        <v>1.5E-9</v>
      </c>
      <c r="D109" t="s">
        <v>8</v>
      </c>
      <c r="E109" t="s">
        <v>55</v>
      </c>
      <c r="F109" t="s">
        <v>26</v>
      </c>
      <c r="G109">
        <v>2</v>
      </c>
      <c r="H109">
        <v>-20.31780072883825</v>
      </c>
      <c r="I109">
        <v>0.80471895621705025</v>
      </c>
      <c r="K109" t="s">
        <v>54</v>
      </c>
      <c r="L109">
        <v>0</v>
      </c>
    </row>
    <row r="110" spans="1:12" x14ac:dyDescent="0.2">
      <c r="A110" t="s">
        <v>93</v>
      </c>
      <c r="B110">
        <v>1</v>
      </c>
      <c r="C110" t="s">
        <v>10</v>
      </c>
      <c r="D110" t="s">
        <v>52</v>
      </c>
      <c r="E110" t="s">
        <v>51</v>
      </c>
      <c r="F110" t="s">
        <v>20</v>
      </c>
      <c r="J110">
        <v>100</v>
      </c>
      <c r="K110" t="s">
        <v>42</v>
      </c>
    </row>
    <row r="111" spans="1:12" x14ac:dyDescent="0.2">
      <c r="A111" t="s">
        <v>91</v>
      </c>
      <c r="B111">
        <v>5.04E-2</v>
      </c>
      <c r="C111" t="s">
        <v>10</v>
      </c>
      <c r="D111" t="s">
        <v>8</v>
      </c>
      <c r="E111" t="s">
        <v>22</v>
      </c>
      <c r="F111" t="s">
        <v>23</v>
      </c>
      <c r="G111">
        <v>0</v>
      </c>
      <c r="H111">
        <v>5.04E-2</v>
      </c>
      <c r="K111" t="s">
        <v>48</v>
      </c>
    </row>
    <row r="112" spans="1:12" ht="16" x14ac:dyDescent="0.2">
      <c r="A112" s="2" t="s">
        <v>1</v>
      </c>
      <c r="B112" s="5">
        <f>1/55.5</f>
        <v>1.8018018018018018E-2</v>
      </c>
      <c r="C112" t="s">
        <v>10</v>
      </c>
      <c r="D112" t="s">
        <v>8</v>
      </c>
      <c r="F112" t="s">
        <v>23</v>
      </c>
      <c r="K112" t="s">
        <v>46</v>
      </c>
    </row>
    <row r="113" spans="1:13" x14ac:dyDescent="0.2">
      <c r="A113" t="s">
        <v>45</v>
      </c>
      <c r="B113">
        <v>7.7000000000000001E-5</v>
      </c>
      <c r="C113" t="s">
        <v>25</v>
      </c>
      <c r="D113" t="s">
        <v>8</v>
      </c>
      <c r="E113" t="s">
        <v>22</v>
      </c>
      <c r="F113" t="s">
        <v>23</v>
      </c>
      <c r="G113">
        <v>0</v>
      </c>
      <c r="H113">
        <v>7.7000000000000001E-5</v>
      </c>
      <c r="K113" t="s">
        <v>44</v>
      </c>
    </row>
    <row r="114" spans="1:13" x14ac:dyDescent="0.2">
      <c r="A114" t="s">
        <v>43</v>
      </c>
      <c r="B114">
        <v>2.1900000000000002E-12</v>
      </c>
      <c r="C114" t="s">
        <v>25</v>
      </c>
      <c r="D114" t="s">
        <v>7</v>
      </c>
      <c r="E114" t="s">
        <v>22</v>
      </c>
      <c r="F114" t="s">
        <v>23</v>
      </c>
      <c r="G114">
        <v>0</v>
      </c>
      <c r="H114">
        <v>2.1900000000000002E-12</v>
      </c>
      <c r="K114" t="s">
        <v>42</v>
      </c>
    </row>
    <row r="115" spans="1:13" x14ac:dyDescent="0.2">
      <c r="A115" t="s">
        <v>41</v>
      </c>
      <c r="B115">
        <v>2.5000000000000002E-6</v>
      </c>
      <c r="C115" t="s">
        <v>10</v>
      </c>
      <c r="D115" t="s">
        <v>8</v>
      </c>
      <c r="E115" t="s">
        <v>22</v>
      </c>
      <c r="F115" t="s">
        <v>23</v>
      </c>
      <c r="G115">
        <v>2</v>
      </c>
      <c r="H115">
        <v>-12.899219826090119</v>
      </c>
      <c r="I115">
        <v>0.1075556898084728</v>
      </c>
      <c r="K115" t="s">
        <v>39</v>
      </c>
      <c r="L115">
        <v>0</v>
      </c>
    </row>
    <row r="116" spans="1:13" x14ac:dyDescent="0.2">
      <c r="A116" t="s">
        <v>40</v>
      </c>
      <c r="B116">
        <v>1.9999999999999999E-6</v>
      </c>
      <c r="C116" t="s">
        <v>25</v>
      </c>
      <c r="D116" t="s">
        <v>8</v>
      </c>
      <c r="E116" t="s">
        <v>22</v>
      </c>
      <c r="F116" t="s">
        <v>23</v>
      </c>
      <c r="G116">
        <v>2</v>
      </c>
      <c r="H116">
        <v>-13.12236337740433</v>
      </c>
      <c r="I116">
        <v>0.1075556898084728</v>
      </c>
      <c r="K116" t="s">
        <v>39</v>
      </c>
      <c r="L116">
        <v>0</v>
      </c>
    </row>
    <row r="117" spans="1:13" x14ac:dyDescent="0.2">
      <c r="A117" t="s">
        <v>132</v>
      </c>
      <c r="B117">
        <v>0.5</v>
      </c>
      <c r="C117" t="s">
        <v>28</v>
      </c>
      <c r="D117" t="s">
        <v>8</v>
      </c>
      <c r="E117" t="s">
        <v>22</v>
      </c>
      <c r="F117" t="s">
        <v>23</v>
      </c>
      <c r="G117">
        <v>2</v>
      </c>
      <c r="H117">
        <v>-0.69314718055994529</v>
      </c>
      <c r="I117">
        <v>0.45814536593707761</v>
      </c>
      <c r="K117" t="s">
        <v>37</v>
      </c>
      <c r="L117">
        <v>0</v>
      </c>
      <c r="M117" t="s">
        <v>140</v>
      </c>
    </row>
    <row r="118" spans="1:13" x14ac:dyDescent="0.2">
      <c r="A118" t="s">
        <v>36</v>
      </c>
      <c r="B118">
        <v>-9.9999999999999995E-7</v>
      </c>
      <c r="C118" t="s">
        <v>28</v>
      </c>
      <c r="D118" t="s">
        <v>8</v>
      </c>
      <c r="E118" t="s">
        <v>35</v>
      </c>
      <c r="F118" t="s">
        <v>23</v>
      </c>
      <c r="G118">
        <v>2</v>
      </c>
      <c r="H118">
        <v>-13.81551055796427</v>
      </c>
      <c r="I118">
        <v>1.0397207708399181</v>
      </c>
      <c r="K118" t="s">
        <v>34</v>
      </c>
      <c r="L118">
        <v>0</v>
      </c>
    </row>
    <row r="120" spans="1:13" ht="16" x14ac:dyDescent="0.2">
      <c r="A120" s="1" t="s">
        <v>0</v>
      </c>
      <c r="B120" s="1" t="s">
        <v>53</v>
      </c>
    </row>
    <row r="121" spans="1:13" x14ac:dyDescent="0.2">
      <c r="A121" t="s">
        <v>9</v>
      </c>
      <c r="B121" t="s">
        <v>10</v>
      </c>
    </row>
    <row r="122" spans="1:13" x14ac:dyDescent="0.2">
      <c r="A122" t="s">
        <v>2</v>
      </c>
      <c r="B122">
        <v>1</v>
      </c>
    </row>
    <row r="123" spans="1:13" x14ac:dyDescent="0.2">
      <c r="A123" t="s">
        <v>3</v>
      </c>
      <c r="B123" t="s">
        <v>53</v>
      </c>
    </row>
    <row r="124" spans="1:13" x14ac:dyDescent="0.2">
      <c r="A124" t="s">
        <v>5</v>
      </c>
      <c r="B124" t="s">
        <v>6</v>
      </c>
    </row>
    <row r="125" spans="1:13" x14ac:dyDescent="0.2">
      <c r="A125" t="s">
        <v>7</v>
      </c>
      <c r="B125" t="s">
        <v>52</v>
      </c>
    </row>
    <row r="126" spans="1:13" x14ac:dyDescent="0.2">
      <c r="A126" t="s">
        <v>32</v>
      </c>
      <c r="B126" t="s">
        <v>89</v>
      </c>
    </row>
    <row r="127" spans="1:13" ht="16" x14ac:dyDescent="0.2">
      <c r="A127" s="1" t="s">
        <v>12</v>
      </c>
    </row>
    <row r="128" spans="1:13" x14ac:dyDescent="0.2">
      <c r="A128" t="s">
        <v>13</v>
      </c>
      <c r="B128" t="s">
        <v>14</v>
      </c>
      <c r="C128" t="s">
        <v>9</v>
      </c>
      <c r="D128" t="s">
        <v>7</v>
      </c>
      <c r="E128" t="s">
        <v>15</v>
      </c>
      <c r="F128" t="s">
        <v>5</v>
      </c>
      <c r="G128" t="s">
        <v>16</v>
      </c>
      <c r="H128" t="s">
        <v>17</v>
      </c>
      <c r="I128" t="s">
        <v>18</v>
      </c>
      <c r="J128" t="s">
        <v>88</v>
      </c>
      <c r="K128" t="s">
        <v>11</v>
      </c>
      <c r="L128" t="s">
        <v>87</v>
      </c>
      <c r="M128" t="s">
        <v>3</v>
      </c>
    </row>
    <row r="129" spans="1:12" x14ac:dyDescent="0.2">
      <c r="A129" t="s">
        <v>85</v>
      </c>
      <c r="B129">
        <v>7.9299999999999995E-13</v>
      </c>
      <c r="D129" t="s">
        <v>8</v>
      </c>
      <c r="E129" t="s">
        <v>55</v>
      </c>
      <c r="F129" t="s">
        <v>26</v>
      </c>
      <c r="G129">
        <v>2</v>
      </c>
      <c r="H129">
        <v>-27.862953173275841</v>
      </c>
      <c r="I129">
        <v>0.80471895621705025</v>
      </c>
      <c r="K129" t="s">
        <v>54</v>
      </c>
      <c r="L129">
        <v>0</v>
      </c>
    </row>
    <row r="130" spans="1:12" x14ac:dyDescent="0.2">
      <c r="A130" t="s">
        <v>84</v>
      </c>
      <c r="B130">
        <v>8.0000000000000003E-10</v>
      </c>
      <c r="D130" t="s">
        <v>8</v>
      </c>
      <c r="E130" t="s">
        <v>55</v>
      </c>
      <c r="F130" t="s">
        <v>26</v>
      </c>
      <c r="G130">
        <v>2</v>
      </c>
      <c r="H130">
        <v>-20.946409388260619</v>
      </c>
      <c r="I130">
        <v>1.0397207708399181</v>
      </c>
      <c r="K130" t="s">
        <v>34</v>
      </c>
      <c r="L130">
        <v>0</v>
      </c>
    </row>
    <row r="131" spans="1:12" x14ac:dyDescent="0.2">
      <c r="A131" t="s">
        <v>83</v>
      </c>
      <c r="B131">
        <v>1.2100000000000001E-7</v>
      </c>
      <c r="D131" t="s">
        <v>8</v>
      </c>
      <c r="E131" t="s">
        <v>55</v>
      </c>
      <c r="F131" t="s">
        <v>26</v>
      </c>
      <c r="G131">
        <v>2</v>
      </c>
      <c r="H131">
        <v>-15.927475291349671</v>
      </c>
      <c r="I131">
        <v>1.0397207708399181</v>
      </c>
      <c r="K131" t="s">
        <v>34</v>
      </c>
      <c r="L131">
        <v>0</v>
      </c>
    </row>
    <row r="132" spans="1:12" x14ac:dyDescent="0.2">
      <c r="A132" t="s">
        <v>82</v>
      </c>
      <c r="B132">
        <v>9.2600000000000001E-10</v>
      </c>
      <c r="D132" t="s">
        <v>8</v>
      </c>
      <c r="E132" t="s">
        <v>55</v>
      </c>
      <c r="F132" t="s">
        <v>26</v>
      </c>
      <c r="G132">
        <v>2</v>
      </c>
      <c r="H132">
        <v>-20.80014688128237</v>
      </c>
      <c r="I132">
        <v>0.80471895621705025</v>
      </c>
      <c r="K132" t="s">
        <v>54</v>
      </c>
      <c r="L132">
        <v>0</v>
      </c>
    </row>
    <row r="133" spans="1:12" x14ac:dyDescent="0.2">
      <c r="A133" t="s">
        <v>81</v>
      </c>
      <c r="B133">
        <v>5.2899999999999997E-13</v>
      </c>
      <c r="D133" t="s">
        <v>8</v>
      </c>
      <c r="E133" t="s">
        <v>55</v>
      </c>
      <c r="F133" t="s">
        <v>26</v>
      </c>
      <c r="G133">
        <v>2</v>
      </c>
      <c r="H133">
        <v>-28.267787963052381</v>
      </c>
      <c r="I133">
        <v>0.80471895621705025</v>
      </c>
      <c r="K133" t="s">
        <v>54</v>
      </c>
      <c r="L133">
        <v>0</v>
      </c>
    </row>
    <row r="134" spans="1:12" x14ac:dyDescent="0.2">
      <c r="A134" t="s">
        <v>80</v>
      </c>
      <c r="B134">
        <v>9.2600000000000001E-7</v>
      </c>
      <c r="D134" t="s">
        <v>8</v>
      </c>
      <c r="E134" t="s">
        <v>55</v>
      </c>
      <c r="F134" t="s">
        <v>26</v>
      </c>
      <c r="G134">
        <v>2</v>
      </c>
      <c r="H134">
        <v>-13.892391602300229</v>
      </c>
      <c r="I134">
        <v>0.80471895621705025</v>
      </c>
      <c r="K134" t="s">
        <v>54</v>
      </c>
      <c r="L134">
        <v>0</v>
      </c>
    </row>
    <row r="135" spans="1:12" x14ac:dyDescent="0.2">
      <c r="A135" t="s">
        <v>141</v>
      </c>
      <c r="B135">
        <v>5.5999999999999999E-3</v>
      </c>
      <c r="D135" t="s">
        <v>8</v>
      </c>
      <c r="E135" t="s">
        <v>79</v>
      </c>
      <c r="F135" t="s">
        <v>26</v>
      </c>
      <c r="G135">
        <v>2</v>
      </c>
      <c r="H135">
        <v>-5.1849886812410331</v>
      </c>
      <c r="I135">
        <v>2.439508208471609E-2</v>
      </c>
      <c r="K135" t="s">
        <v>48</v>
      </c>
      <c r="L135">
        <v>0</v>
      </c>
    </row>
    <row r="136" spans="1:12" x14ac:dyDescent="0.2">
      <c r="A136" t="s">
        <v>78</v>
      </c>
      <c r="B136">
        <v>2.2000000000000001E-6</v>
      </c>
      <c r="D136" t="s">
        <v>8</v>
      </c>
      <c r="E136" t="s">
        <v>55</v>
      </c>
      <c r="F136" t="s">
        <v>26</v>
      </c>
      <c r="G136">
        <v>2</v>
      </c>
      <c r="H136">
        <v>-13.027053197600001</v>
      </c>
      <c r="I136">
        <v>0.20273255405408211</v>
      </c>
      <c r="K136" t="s">
        <v>77</v>
      </c>
      <c r="L136">
        <v>0</v>
      </c>
    </row>
    <row r="137" spans="1:12" x14ac:dyDescent="0.2">
      <c r="A137" t="s">
        <v>76</v>
      </c>
      <c r="B137">
        <v>9.9999999999999995E-7</v>
      </c>
      <c r="D137" t="s">
        <v>8</v>
      </c>
      <c r="E137" t="s">
        <v>55</v>
      </c>
      <c r="F137" t="s">
        <v>26</v>
      </c>
      <c r="G137">
        <v>2</v>
      </c>
      <c r="H137">
        <v>-13.81551055796427</v>
      </c>
      <c r="I137">
        <v>0.54930614433405478</v>
      </c>
      <c r="K137" t="s">
        <v>62</v>
      </c>
      <c r="L137">
        <v>0</v>
      </c>
    </row>
    <row r="138" spans="1:12" x14ac:dyDescent="0.2">
      <c r="A138" t="s">
        <v>75</v>
      </c>
      <c r="B138">
        <v>2.9000000000000003E-17</v>
      </c>
      <c r="D138" t="s">
        <v>8</v>
      </c>
      <c r="E138" t="s">
        <v>55</v>
      </c>
      <c r="F138" t="s">
        <v>26</v>
      </c>
      <c r="G138">
        <v>2</v>
      </c>
      <c r="H138">
        <v>-38.079235843906353</v>
      </c>
      <c r="I138">
        <v>1.0397207708399181</v>
      </c>
      <c r="K138" t="s">
        <v>34</v>
      </c>
      <c r="L138">
        <v>0</v>
      </c>
    </row>
    <row r="139" spans="1:12" x14ac:dyDescent="0.2">
      <c r="A139" t="s">
        <v>74</v>
      </c>
      <c r="B139">
        <v>1.37E-6</v>
      </c>
      <c r="D139" t="s">
        <v>8</v>
      </c>
      <c r="E139" t="s">
        <v>55</v>
      </c>
      <c r="F139" t="s">
        <v>26</v>
      </c>
      <c r="G139">
        <v>2</v>
      </c>
      <c r="H139">
        <v>-13.500699818124239</v>
      </c>
      <c r="I139">
        <v>0.80471895621705025</v>
      </c>
      <c r="K139" t="s">
        <v>54</v>
      </c>
      <c r="L139">
        <v>0</v>
      </c>
    </row>
    <row r="140" spans="1:12" x14ac:dyDescent="0.2">
      <c r="A140" t="s">
        <v>73</v>
      </c>
      <c r="B140">
        <v>3.3099999999999999E-8</v>
      </c>
      <c r="D140" t="s">
        <v>8</v>
      </c>
      <c r="E140" t="s">
        <v>55</v>
      </c>
      <c r="F140" t="s">
        <v>26</v>
      </c>
      <c r="G140">
        <v>2</v>
      </c>
      <c r="H140">
        <v>-17.223732554563391</v>
      </c>
      <c r="I140">
        <v>0.80471895621705025</v>
      </c>
      <c r="K140" t="s">
        <v>54</v>
      </c>
      <c r="L140">
        <v>0</v>
      </c>
    </row>
    <row r="141" spans="1:12" x14ac:dyDescent="0.2">
      <c r="A141" t="s">
        <v>72</v>
      </c>
      <c r="B141">
        <v>0.52500000000000002</v>
      </c>
      <c r="D141" t="s">
        <v>52</v>
      </c>
      <c r="E141" t="s">
        <v>55</v>
      </c>
      <c r="F141" t="s">
        <v>26</v>
      </c>
      <c r="G141">
        <v>2</v>
      </c>
      <c r="H141">
        <v>-0.64435701639051324</v>
      </c>
      <c r="I141">
        <v>2.439508208471609E-2</v>
      </c>
      <c r="K141" t="s">
        <v>71</v>
      </c>
      <c r="L141">
        <v>0</v>
      </c>
    </row>
    <row r="142" spans="1:12" x14ac:dyDescent="0.2">
      <c r="A142" t="s">
        <v>70</v>
      </c>
      <c r="B142">
        <v>7.9299999999999997E-7</v>
      </c>
      <c r="D142" t="s">
        <v>8</v>
      </c>
      <c r="E142" t="s">
        <v>55</v>
      </c>
      <c r="F142" t="s">
        <v>26</v>
      </c>
      <c r="G142">
        <v>2</v>
      </c>
      <c r="H142">
        <v>-14.04744261531156</v>
      </c>
      <c r="I142">
        <v>0.80471895621705025</v>
      </c>
      <c r="K142" t="s">
        <v>54</v>
      </c>
      <c r="L142">
        <v>0</v>
      </c>
    </row>
    <row r="143" spans="1:12" x14ac:dyDescent="0.2">
      <c r="A143" t="s">
        <v>69</v>
      </c>
      <c r="B143">
        <v>3E-11</v>
      </c>
      <c r="D143" t="s">
        <v>8</v>
      </c>
      <c r="E143" t="s">
        <v>55</v>
      </c>
      <c r="F143" t="s">
        <v>26</v>
      </c>
      <c r="G143">
        <v>2</v>
      </c>
      <c r="H143">
        <v>-24.22982373426639</v>
      </c>
      <c r="I143">
        <v>0.80471895621705025</v>
      </c>
      <c r="K143" t="s">
        <v>68</v>
      </c>
      <c r="L143">
        <v>0</v>
      </c>
    </row>
    <row r="144" spans="1:12" x14ac:dyDescent="0.2">
      <c r="A144" t="s">
        <v>67</v>
      </c>
      <c r="B144">
        <v>9.9999999999999995E-7</v>
      </c>
      <c r="D144" t="s">
        <v>8</v>
      </c>
      <c r="E144" t="s">
        <v>55</v>
      </c>
      <c r="F144" t="s">
        <v>26</v>
      </c>
      <c r="G144">
        <v>2</v>
      </c>
      <c r="H144">
        <v>-13.81551055796427</v>
      </c>
      <c r="I144">
        <v>0.80471895621705025</v>
      </c>
      <c r="K144" t="s">
        <v>37</v>
      </c>
      <c r="L144">
        <v>0</v>
      </c>
    </row>
    <row r="145" spans="1:13" x14ac:dyDescent="0.2">
      <c r="A145" t="s">
        <v>66</v>
      </c>
      <c r="B145">
        <v>9.9699999999999994E-6</v>
      </c>
      <c r="D145" t="s">
        <v>8</v>
      </c>
      <c r="E145" t="s">
        <v>55</v>
      </c>
      <c r="F145" t="s">
        <v>26</v>
      </c>
      <c r="G145">
        <v>2</v>
      </c>
      <c r="H145">
        <v>-11.515929973990531</v>
      </c>
      <c r="I145">
        <v>0.20273255405408211</v>
      </c>
      <c r="K145" t="s">
        <v>65</v>
      </c>
      <c r="L145">
        <v>0</v>
      </c>
    </row>
    <row r="146" spans="1:13" x14ac:dyDescent="0.2">
      <c r="A146" t="s">
        <v>64</v>
      </c>
      <c r="B146">
        <v>8.0000000000000005E-9</v>
      </c>
      <c r="D146" t="s">
        <v>8</v>
      </c>
      <c r="E146" t="s">
        <v>55</v>
      </c>
      <c r="F146" t="s">
        <v>26</v>
      </c>
      <c r="G146">
        <v>2</v>
      </c>
      <c r="H146">
        <v>-18.64382429526658</v>
      </c>
      <c r="I146">
        <v>1.0397207708399181</v>
      </c>
      <c r="K146" t="s">
        <v>34</v>
      </c>
      <c r="L146">
        <v>0</v>
      </c>
    </row>
    <row r="147" spans="1:13" x14ac:dyDescent="0.2">
      <c r="A147" t="s">
        <v>63</v>
      </c>
      <c r="B147">
        <v>4.9999999999999998E-7</v>
      </c>
      <c r="D147" t="s">
        <v>8</v>
      </c>
      <c r="E147" t="s">
        <v>55</v>
      </c>
      <c r="F147" t="s">
        <v>26</v>
      </c>
      <c r="G147">
        <v>2</v>
      </c>
      <c r="H147">
        <v>-14.508657738524221</v>
      </c>
      <c r="I147">
        <v>0.54930614433405478</v>
      </c>
      <c r="K147" t="s">
        <v>62</v>
      </c>
      <c r="L147">
        <v>0</v>
      </c>
    </row>
    <row r="148" spans="1:13" x14ac:dyDescent="0.2">
      <c r="A148" t="s">
        <v>61</v>
      </c>
      <c r="B148">
        <v>1.15E-6</v>
      </c>
      <c r="D148" t="s">
        <v>8</v>
      </c>
      <c r="E148" t="s">
        <v>55</v>
      </c>
      <c r="F148" t="s">
        <v>26</v>
      </c>
      <c r="G148">
        <v>2</v>
      </c>
      <c r="H148">
        <v>-13.67574861558912</v>
      </c>
      <c r="I148">
        <v>0.80471895621705025</v>
      </c>
      <c r="K148" t="s">
        <v>54</v>
      </c>
      <c r="L148">
        <v>0</v>
      </c>
    </row>
    <row r="149" spans="1:13" x14ac:dyDescent="0.2">
      <c r="A149" t="s">
        <v>60</v>
      </c>
      <c r="B149">
        <v>7.0500000000000003E-7</v>
      </c>
      <c r="D149" t="s">
        <v>8</v>
      </c>
      <c r="E149" t="s">
        <v>55</v>
      </c>
      <c r="F149" t="s">
        <v>26</v>
      </c>
      <c r="G149">
        <v>2</v>
      </c>
      <c r="H149">
        <v>-14.165068034134141</v>
      </c>
      <c r="I149">
        <v>0.80471895621705025</v>
      </c>
      <c r="K149" t="s">
        <v>54</v>
      </c>
      <c r="L149">
        <v>0</v>
      </c>
    </row>
    <row r="150" spans="1:13" x14ac:dyDescent="0.2">
      <c r="A150" t="s">
        <v>59</v>
      </c>
      <c r="B150">
        <v>1.6000000000000001E-8</v>
      </c>
      <c r="D150" t="s">
        <v>8</v>
      </c>
      <c r="E150" t="s">
        <v>55</v>
      </c>
      <c r="F150" t="s">
        <v>26</v>
      </c>
      <c r="G150">
        <v>2</v>
      </c>
      <c r="H150">
        <v>-17.950677114706629</v>
      </c>
      <c r="I150">
        <v>1.0397207708399181</v>
      </c>
      <c r="K150" t="s">
        <v>34</v>
      </c>
      <c r="L150">
        <v>0</v>
      </c>
    </row>
    <row r="151" spans="1:13" x14ac:dyDescent="0.2">
      <c r="A151" t="s">
        <v>58</v>
      </c>
      <c r="B151">
        <v>4.9999999999999998E-7</v>
      </c>
      <c r="D151" t="s">
        <v>8</v>
      </c>
      <c r="E151" t="s">
        <v>55</v>
      </c>
      <c r="F151" t="s">
        <v>26</v>
      </c>
      <c r="G151">
        <v>2</v>
      </c>
      <c r="H151">
        <v>-14.508657738524221</v>
      </c>
      <c r="I151">
        <v>4.7655089902162509E-2</v>
      </c>
      <c r="K151" t="s">
        <v>57</v>
      </c>
      <c r="L151">
        <v>0</v>
      </c>
    </row>
    <row r="152" spans="1:13" x14ac:dyDescent="0.2">
      <c r="A152" t="s">
        <v>56</v>
      </c>
      <c r="B152">
        <v>1.5E-9</v>
      </c>
      <c r="D152" t="s">
        <v>8</v>
      </c>
      <c r="E152" t="s">
        <v>55</v>
      </c>
      <c r="F152" t="s">
        <v>26</v>
      </c>
      <c r="G152">
        <v>2</v>
      </c>
      <c r="H152">
        <v>-20.31780072883825</v>
      </c>
      <c r="I152">
        <v>0.80471895621705025</v>
      </c>
      <c r="K152" t="s">
        <v>54</v>
      </c>
      <c r="L152">
        <v>0</v>
      </c>
    </row>
    <row r="153" spans="1:13" x14ac:dyDescent="0.2">
      <c r="A153" t="s">
        <v>53</v>
      </c>
      <c r="B153">
        <v>1</v>
      </c>
      <c r="C153" t="s">
        <v>10</v>
      </c>
      <c r="D153" t="s">
        <v>52</v>
      </c>
      <c r="E153" t="s">
        <v>51</v>
      </c>
      <c r="F153" t="s">
        <v>20</v>
      </c>
      <c r="J153">
        <v>100</v>
      </c>
      <c r="K153" t="s">
        <v>42</v>
      </c>
    </row>
    <row r="154" spans="1:13" x14ac:dyDescent="0.2">
      <c r="A154" t="s">
        <v>49</v>
      </c>
      <c r="B154">
        <v>5.04E-2</v>
      </c>
      <c r="C154" t="s">
        <v>10</v>
      </c>
      <c r="D154" t="s">
        <v>8</v>
      </c>
      <c r="E154" t="s">
        <v>22</v>
      </c>
      <c r="F154" t="s">
        <v>23</v>
      </c>
      <c r="G154">
        <v>0</v>
      </c>
      <c r="H154">
        <v>5.04E-2</v>
      </c>
      <c r="K154" t="s">
        <v>48</v>
      </c>
    </row>
    <row r="155" spans="1:13" ht="16" x14ac:dyDescent="0.2">
      <c r="A155" s="2" t="s">
        <v>1</v>
      </c>
      <c r="B155" s="5">
        <f>1/55.5</f>
        <v>1.8018018018018018E-2</v>
      </c>
      <c r="C155" t="s">
        <v>10</v>
      </c>
      <c r="D155" t="s">
        <v>8</v>
      </c>
      <c r="F155" t="s">
        <v>23</v>
      </c>
      <c r="K155" t="s">
        <v>46</v>
      </c>
    </row>
    <row r="156" spans="1:13" x14ac:dyDescent="0.2">
      <c r="A156" t="s">
        <v>45</v>
      </c>
      <c r="B156">
        <v>7.7000000000000001E-5</v>
      </c>
      <c r="C156" t="s">
        <v>25</v>
      </c>
      <c r="D156" t="s">
        <v>8</v>
      </c>
      <c r="E156" t="s">
        <v>22</v>
      </c>
      <c r="F156" t="s">
        <v>23</v>
      </c>
      <c r="G156">
        <v>0</v>
      </c>
      <c r="H156">
        <v>7.7000000000000001E-5</v>
      </c>
      <c r="K156" t="s">
        <v>44</v>
      </c>
    </row>
    <row r="157" spans="1:13" x14ac:dyDescent="0.2">
      <c r="A157" t="s">
        <v>43</v>
      </c>
      <c r="B157">
        <v>2.1900000000000002E-12</v>
      </c>
      <c r="C157" t="s">
        <v>25</v>
      </c>
      <c r="D157" t="s">
        <v>7</v>
      </c>
      <c r="E157" t="s">
        <v>22</v>
      </c>
      <c r="F157" t="s">
        <v>23</v>
      </c>
      <c r="G157">
        <v>0</v>
      </c>
      <c r="H157">
        <v>2.1900000000000002E-12</v>
      </c>
      <c r="K157" t="s">
        <v>42</v>
      </c>
    </row>
    <row r="158" spans="1:13" x14ac:dyDescent="0.2">
      <c r="A158" t="s">
        <v>41</v>
      </c>
      <c r="B158">
        <v>2.5000000000000002E-6</v>
      </c>
      <c r="C158" t="s">
        <v>10</v>
      </c>
      <c r="D158" t="s">
        <v>8</v>
      </c>
      <c r="E158" t="s">
        <v>22</v>
      </c>
      <c r="F158" t="s">
        <v>23</v>
      </c>
      <c r="G158">
        <v>2</v>
      </c>
      <c r="H158">
        <v>-12.899219826090119</v>
      </c>
      <c r="I158">
        <v>0.1075556898084728</v>
      </c>
      <c r="K158" t="s">
        <v>39</v>
      </c>
      <c r="L158">
        <v>0</v>
      </c>
    </row>
    <row r="159" spans="1:13" x14ac:dyDescent="0.2">
      <c r="A159" t="s">
        <v>40</v>
      </c>
      <c r="B159">
        <v>1.9999999999999999E-6</v>
      </c>
      <c r="C159" t="s">
        <v>25</v>
      </c>
      <c r="D159" t="s">
        <v>8</v>
      </c>
      <c r="E159" t="s">
        <v>22</v>
      </c>
      <c r="F159" t="s">
        <v>23</v>
      </c>
      <c r="G159">
        <v>2</v>
      </c>
      <c r="H159">
        <v>-13.12236337740433</v>
      </c>
      <c r="I159">
        <v>0.1075556898084728</v>
      </c>
      <c r="K159" t="s">
        <v>39</v>
      </c>
      <c r="L159">
        <v>0</v>
      </c>
    </row>
    <row r="160" spans="1:13" x14ac:dyDescent="0.2">
      <c r="A160" t="s">
        <v>132</v>
      </c>
      <c r="B160">
        <v>0.5</v>
      </c>
      <c r="C160" t="s">
        <v>28</v>
      </c>
      <c r="D160" t="s">
        <v>8</v>
      </c>
      <c r="E160" t="s">
        <v>22</v>
      </c>
      <c r="F160" t="s">
        <v>23</v>
      </c>
      <c r="G160">
        <v>2</v>
      </c>
      <c r="H160">
        <v>-0.69314718055994529</v>
      </c>
      <c r="I160">
        <v>0.45814536593707761</v>
      </c>
      <c r="K160" t="s">
        <v>37</v>
      </c>
      <c r="L160">
        <v>0</v>
      </c>
      <c r="M160" t="s">
        <v>140</v>
      </c>
    </row>
    <row r="161" spans="1:12" x14ac:dyDescent="0.2">
      <c r="A161" t="s">
        <v>36</v>
      </c>
      <c r="B161">
        <v>-9.9999999999999995E-7</v>
      </c>
      <c r="C161" t="s">
        <v>28</v>
      </c>
      <c r="D161" t="s">
        <v>8</v>
      </c>
      <c r="E161" t="s">
        <v>35</v>
      </c>
      <c r="F161" t="s">
        <v>23</v>
      </c>
      <c r="G161">
        <v>2</v>
      </c>
      <c r="H161">
        <v>-13.81551055796427</v>
      </c>
      <c r="I161">
        <v>1.0397207708399181</v>
      </c>
      <c r="K161" t="s">
        <v>34</v>
      </c>
      <c r="L161">
        <v>0</v>
      </c>
    </row>
    <row r="163" spans="1:12" ht="16" x14ac:dyDescent="0.2">
      <c r="A163" s="1" t="s">
        <v>0</v>
      </c>
      <c r="B163" s="1" t="s">
        <v>91</v>
      </c>
    </row>
    <row r="164" spans="1:12" x14ac:dyDescent="0.2">
      <c r="A164" t="s">
        <v>9</v>
      </c>
      <c r="B164" t="s">
        <v>10</v>
      </c>
    </row>
    <row r="165" spans="1:12" x14ac:dyDescent="0.2">
      <c r="A165" t="s">
        <v>2</v>
      </c>
      <c r="B165">
        <v>1</v>
      </c>
    </row>
    <row r="166" spans="1:12" x14ac:dyDescent="0.2">
      <c r="A166" t="s">
        <v>3</v>
      </c>
      <c r="B166" t="s">
        <v>91</v>
      </c>
    </row>
    <row r="167" spans="1:12" x14ac:dyDescent="0.2">
      <c r="A167" t="s">
        <v>5</v>
      </c>
      <c r="B167" t="s">
        <v>6</v>
      </c>
    </row>
    <row r="168" spans="1:12" x14ac:dyDescent="0.2">
      <c r="A168" t="s">
        <v>7</v>
      </c>
      <c r="B168" t="s">
        <v>8</v>
      </c>
    </row>
    <row r="169" spans="1:12" x14ac:dyDescent="0.2">
      <c r="A169" t="s">
        <v>32</v>
      </c>
      <c r="B169" t="s">
        <v>89</v>
      </c>
    </row>
    <row r="170" spans="1:12" ht="16" x14ac:dyDescent="0.2">
      <c r="A170" s="1" t="s">
        <v>12</v>
      </c>
    </row>
    <row r="171" spans="1:12" x14ac:dyDescent="0.2">
      <c r="A171" t="s">
        <v>13</v>
      </c>
      <c r="B171" t="s">
        <v>14</v>
      </c>
      <c r="C171" t="s">
        <v>9</v>
      </c>
      <c r="D171" t="s">
        <v>7</v>
      </c>
      <c r="E171" t="s">
        <v>15</v>
      </c>
      <c r="F171" t="s">
        <v>5</v>
      </c>
      <c r="G171" t="s">
        <v>16</v>
      </c>
      <c r="H171" t="s">
        <v>17</v>
      </c>
      <c r="I171" t="s">
        <v>88</v>
      </c>
      <c r="J171" t="s">
        <v>11</v>
      </c>
      <c r="K171" t="s">
        <v>86</v>
      </c>
      <c r="L171" t="s">
        <v>3</v>
      </c>
    </row>
    <row r="172" spans="1:12" x14ac:dyDescent="0.2">
      <c r="A172" t="s">
        <v>129</v>
      </c>
      <c r="B172">
        <v>1.2300000000000001E-4</v>
      </c>
      <c r="D172" t="s">
        <v>8</v>
      </c>
      <c r="E172" t="s">
        <v>79</v>
      </c>
      <c r="F172" t="s">
        <v>26</v>
      </c>
      <c r="G172">
        <v>0</v>
      </c>
      <c r="H172">
        <v>1.2300000000000001E-4</v>
      </c>
      <c r="J172" t="s">
        <v>100</v>
      </c>
    </row>
    <row r="173" spans="1:12" x14ac:dyDescent="0.2">
      <c r="A173" t="s">
        <v>128</v>
      </c>
      <c r="B173">
        <v>6.0000000000000002E-6</v>
      </c>
      <c r="D173" t="s">
        <v>8</v>
      </c>
      <c r="E173" t="s">
        <v>79</v>
      </c>
      <c r="F173" t="s">
        <v>26</v>
      </c>
      <c r="G173">
        <v>0</v>
      </c>
      <c r="H173">
        <v>6.0000000000000002E-6</v>
      </c>
      <c r="J173" t="s">
        <v>100</v>
      </c>
    </row>
    <row r="174" spans="1:12" x14ac:dyDescent="0.2">
      <c r="A174" t="s">
        <v>127</v>
      </c>
      <c r="B174">
        <v>8.3199999999999996E-2</v>
      </c>
      <c r="D174" t="s">
        <v>126</v>
      </c>
      <c r="E174" t="s">
        <v>125</v>
      </c>
      <c r="F174" t="s">
        <v>26</v>
      </c>
      <c r="G174">
        <v>0</v>
      </c>
      <c r="H174">
        <v>8.3199999999999996E-2</v>
      </c>
      <c r="J174" t="s">
        <v>102</v>
      </c>
    </row>
    <row r="175" spans="1:12" x14ac:dyDescent="0.2">
      <c r="A175" t="s">
        <v>91</v>
      </c>
      <c r="B175">
        <v>1</v>
      </c>
      <c r="C175" t="s">
        <v>10</v>
      </c>
      <c r="D175" t="s">
        <v>8</v>
      </c>
      <c r="E175" t="s">
        <v>51</v>
      </c>
      <c r="F175" t="s">
        <v>20</v>
      </c>
      <c r="I175">
        <v>100</v>
      </c>
      <c r="J175" t="s">
        <v>42</v>
      </c>
      <c r="K175" t="s">
        <v>90</v>
      </c>
    </row>
    <row r="176" spans="1:12" x14ac:dyDescent="0.2">
      <c r="A176" t="s">
        <v>131</v>
      </c>
      <c r="B176">
        <v>1</v>
      </c>
      <c r="C176" t="s">
        <v>10</v>
      </c>
      <c r="D176" t="s">
        <v>8</v>
      </c>
      <c r="E176" t="s">
        <v>22</v>
      </c>
      <c r="F176" t="s">
        <v>23</v>
      </c>
      <c r="G176">
        <v>0</v>
      </c>
      <c r="H176">
        <v>1</v>
      </c>
      <c r="J176" t="s">
        <v>123</v>
      </c>
      <c r="K176" t="s">
        <v>130</v>
      </c>
    </row>
    <row r="177" spans="1:12" x14ac:dyDescent="0.2">
      <c r="A177" t="s">
        <v>136</v>
      </c>
      <c r="B177">
        <v>0.38400000000000001</v>
      </c>
      <c r="C177" t="s">
        <v>10</v>
      </c>
      <c r="D177" t="s">
        <v>27</v>
      </c>
      <c r="E177" t="s">
        <v>22</v>
      </c>
      <c r="F177" t="s">
        <v>23</v>
      </c>
      <c r="G177">
        <v>0</v>
      </c>
      <c r="H177">
        <v>0.38400000000000001</v>
      </c>
      <c r="J177" t="s">
        <v>121</v>
      </c>
      <c r="K177" t="s">
        <v>137</v>
      </c>
    </row>
    <row r="178" spans="1:12" x14ac:dyDescent="0.2">
      <c r="A178" t="s">
        <v>195</v>
      </c>
      <c r="B178">
        <v>8.2699999999999996E-11</v>
      </c>
      <c r="C178" t="s">
        <v>10</v>
      </c>
      <c r="D178" t="s">
        <v>7</v>
      </c>
      <c r="E178" t="s">
        <v>22</v>
      </c>
      <c r="F178" t="s">
        <v>23</v>
      </c>
      <c r="G178">
        <v>0</v>
      </c>
      <c r="H178">
        <v>8.2699999999999996E-11</v>
      </c>
      <c r="J178" t="s">
        <v>120</v>
      </c>
      <c r="K178" t="s">
        <v>119</v>
      </c>
      <c r="L178" t="s">
        <v>196</v>
      </c>
    </row>
    <row r="179" spans="1:12" x14ac:dyDescent="0.2">
      <c r="A179" t="s">
        <v>118</v>
      </c>
      <c r="B179">
        <v>7.4400000000000002E-10</v>
      </c>
      <c r="C179" t="s">
        <v>25</v>
      </c>
      <c r="D179" t="s">
        <v>7</v>
      </c>
      <c r="E179" t="s">
        <v>22</v>
      </c>
      <c r="F179" t="s">
        <v>23</v>
      </c>
      <c r="G179">
        <v>0</v>
      </c>
      <c r="H179">
        <v>7.4400000000000002E-10</v>
      </c>
      <c r="J179" t="s">
        <v>117</v>
      </c>
      <c r="K179" t="s">
        <v>116</v>
      </c>
      <c r="L179" t="s">
        <v>143</v>
      </c>
    </row>
    <row r="180" spans="1:12" x14ac:dyDescent="0.2">
      <c r="A180" t="s">
        <v>115</v>
      </c>
      <c r="B180">
        <v>8.2600000000000002E-5</v>
      </c>
      <c r="C180" t="s">
        <v>25</v>
      </c>
      <c r="D180" t="s">
        <v>8</v>
      </c>
      <c r="E180" t="s">
        <v>22</v>
      </c>
      <c r="F180" t="s">
        <v>23</v>
      </c>
      <c r="G180">
        <v>0</v>
      </c>
      <c r="H180">
        <v>8.2600000000000002E-5</v>
      </c>
      <c r="J180" t="s">
        <v>102</v>
      </c>
      <c r="K180" t="s">
        <v>114</v>
      </c>
      <c r="L180" t="s">
        <v>144</v>
      </c>
    </row>
    <row r="181" spans="1:12" x14ac:dyDescent="0.2">
      <c r="A181" t="s">
        <v>113</v>
      </c>
      <c r="B181">
        <v>3.3099999999999999E-10</v>
      </c>
      <c r="C181" t="s">
        <v>25</v>
      </c>
      <c r="D181" t="s">
        <v>7</v>
      </c>
      <c r="E181" t="s">
        <v>22</v>
      </c>
      <c r="F181" t="s">
        <v>23</v>
      </c>
      <c r="G181">
        <v>0</v>
      </c>
      <c r="H181">
        <v>3.3099999999999999E-10</v>
      </c>
      <c r="J181" t="s">
        <v>112</v>
      </c>
      <c r="K181" t="s">
        <v>111</v>
      </c>
      <c r="L181" t="s">
        <v>145</v>
      </c>
    </row>
    <row r="182" spans="1:12" x14ac:dyDescent="0.2">
      <c r="A182" t="s">
        <v>110</v>
      </c>
      <c r="B182">
        <v>5.1400000000000003E-12</v>
      </c>
      <c r="C182" t="s">
        <v>25</v>
      </c>
      <c r="D182" t="s">
        <v>7</v>
      </c>
      <c r="E182" t="s">
        <v>22</v>
      </c>
      <c r="F182" t="s">
        <v>23</v>
      </c>
      <c r="G182">
        <v>0</v>
      </c>
      <c r="H182">
        <v>5.1400000000000003E-12</v>
      </c>
      <c r="J182" t="s">
        <v>109</v>
      </c>
      <c r="K182" t="s">
        <v>108</v>
      </c>
      <c r="L182" t="s">
        <v>146</v>
      </c>
    </row>
    <row r="183" spans="1:12" x14ac:dyDescent="0.2">
      <c r="A183" t="s">
        <v>107</v>
      </c>
      <c r="B183">
        <v>2.8400000000000002E-4</v>
      </c>
      <c r="C183" t="s">
        <v>25</v>
      </c>
      <c r="D183" t="s">
        <v>8</v>
      </c>
      <c r="E183" t="s">
        <v>22</v>
      </c>
      <c r="F183" t="s">
        <v>23</v>
      </c>
      <c r="G183">
        <v>0</v>
      </c>
      <c r="H183">
        <v>2.8400000000000002E-4</v>
      </c>
      <c r="J183" t="s">
        <v>100</v>
      </c>
      <c r="K183" t="s">
        <v>106</v>
      </c>
      <c r="L183" t="s">
        <v>147</v>
      </c>
    </row>
    <row r="184" spans="1:12" x14ac:dyDescent="0.2">
      <c r="A184" t="s">
        <v>105</v>
      </c>
      <c r="B184">
        <v>5.7899999999999997E-10</v>
      </c>
      <c r="C184" t="s">
        <v>25</v>
      </c>
      <c r="D184" t="s">
        <v>7</v>
      </c>
      <c r="E184" t="s">
        <v>22</v>
      </c>
      <c r="F184" t="s">
        <v>23</v>
      </c>
      <c r="G184">
        <v>0</v>
      </c>
      <c r="H184">
        <v>5.7899999999999997E-10</v>
      </c>
      <c r="J184" t="s">
        <v>104</v>
      </c>
      <c r="K184" t="s">
        <v>103</v>
      </c>
      <c r="L184" t="s">
        <v>148</v>
      </c>
    </row>
    <row r="185" spans="1:12" x14ac:dyDescent="0.2">
      <c r="A185" t="s">
        <v>40</v>
      </c>
      <c r="B185">
        <v>3.0400000000000002E-4</v>
      </c>
      <c r="C185" t="s">
        <v>25</v>
      </c>
      <c r="D185" t="s">
        <v>8</v>
      </c>
      <c r="E185" t="s">
        <v>22</v>
      </c>
      <c r="F185" t="s">
        <v>23</v>
      </c>
      <c r="G185">
        <v>0</v>
      </c>
      <c r="H185">
        <v>3.0400000000000002E-4</v>
      </c>
      <c r="J185" t="s">
        <v>102</v>
      </c>
      <c r="K185" t="s">
        <v>38</v>
      </c>
      <c r="L185" t="s">
        <v>149</v>
      </c>
    </row>
    <row r="186" spans="1:12" x14ac:dyDescent="0.2">
      <c r="A186" t="s">
        <v>101</v>
      </c>
      <c r="B186">
        <v>-2.2699999999999999E-4</v>
      </c>
      <c r="C186" t="s">
        <v>28</v>
      </c>
      <c r="D186" t="s">
        <v>8</v>
      </c>
      <c r="E186" t="s">
        <v>35</v>
      </c>
      <c r="F186" t="s">
        <v>23</v>
      </c>
      <c r="G186">
        <v>0</v>
      </c>
      <c r="H186">
        <v>2.2699999999999999E-4</v>
      </c>
      <c r="J186" t="s">
        <v>100</v>
      </c>
      <c r="K186" t="s">
        <v>99</v>
      </c>
      <c r="L186" t="s">
        <v>150</v>
      </c>
    </row>
    <row r="188" spans="1:12" ht="16" x14ac:dyDescent="0.2">
      <c r="A188" s="1" t="s">
        <v>0</v>
      </c>
      <c r="B188" s="1" t="s">
        <v>49</v>
      </c>
    </row>
    <row r="189" spans="1:12" x14ac:dyDescent="0.2">
      <c r="A189" t="s">
        <v>9</v>
      </c>
      <c r="B189" t="s">
        <v>10</v>
      </c>
    </row>
    <row r="190" spans="1:12" x14ac:dyDescent="0.2">
      <c r="A190" t="s">
        <v>2</v>
      </c>
      <c r="B190">
        <v>1</v>
      </c>
    </row>
    <row r="191" spans="1:12" x14ac:dyDescent="0.2">
      <c r="A191" t="s">
        <v>3</v>
      </c>
      <c r="B191" t="s">
        <v>49</v>
      </c>
    </row>
    <row r="192" spans="1:12" x14ac:dyDescent="0.2">
      <c r="A192" t="s">
        <v>5</v>
      </c>
      <c r="B192" t="s">
        <v>6</v>
      </c>
    </row>
    <row r="193" spans="1:12" x14ac:dyDescent="0.2">
      <c r="A193" t="s">
        <v>7</v>
      </c>
      <c r="B193" t="s">
        <v>8</v>
      </c>
    </row>
    <row r="194" spans="1:12" x14ac:dyDescent="0.2">
      <c r="A194" t="s">
        <v>32</v>
      </c>
      <c r="B194" t="s">
        <v>89</v>
      </c>
    </row>
    <row r="195" spans="1:12" ht="16" x14ac:dyDescent="0.2">
      <c r="A195" s="1" t="s">
        <v>12</v>
      </c>
    </row>
    <row r="196" spans="1:12" x14ac:dyDescent="0.2">
      <c r="A196" t="s">
        <v>13</v>
      </c>
      <c r="B196" t="s">
        <v>14</v>
      </c>
      <c r="C196" t="s">
        <v>9</v>
      </c>
      <c r="D196" t="s">
        <v>7</v>
      </c>
      <c r="E196" t="s">
        <v>15</v>
      </c>
      <c r="F196" t="s">
        <v>5</v>
      </c>
      <c r="G196" t="s">
        <v>16</v>
      </c>
      <c r="H196" t="s">
        <v>17</v>
      </c>
      <c r="I196" t="s">
        <v>88</v>
      </c>
      <c r="J196" t="s">
        <v>11</v>
      </c>
      <c r="K196" t="s">
        <v>86</v>
      </c>
      <c r="L196" t="s">
        <v>3</v>
      </c>
    </row>
    <row r="197" spans="1:12" x14ac:dyDescent="0.2">
      <c r="A197" t="s">
        <v>129</v>
      </c>
      <c r="B197">
        <v>1.2300000000000001E-4</v>
      </c>
      <c r="D197" t="s">
        <v>8</v>
      </c>
      <c r="E197" t="s">
        <v>79</v>
      </c>
      <c r="F197" t="s">
        <v>26</v>
      </c>
      <c r="G197">
        <v>0</v>
      </c>
      <c r="H197">
        <v>1.2300000000000001E-4</v>
      </c>
      <c r="J197" t="s">
        <v>100</v>
      </c>
    </row>
    <row r="198" spans="1:12" x14ac:dyDescent="0.2">
      <c r="A198" t="s">
        <v>128</v>
      </c>
      <c r="B198">
        <v>6.0000000000000002E-6</v>
      </c>
      <c r="D198" t="s">
        <v>8</v>
      </c>
      <c r="E198" t="s">
        <v>79</v>
      </c>
      <c r="F198" t="s">
        <v>26</v>
      </c>
      <c r="G198">
        <v>0</v>
      </c>
      <c r="H198">
        <v>6.0000000000000002E-6</v>
      </c>
      <c r="J198" t="s">
        <v>100</v>
      </c>
    </row>
    <row r="199" spans="1:12" x14ac:dyDescent="0.2">
      <c r="A199" t="s">
        <v>127</v>
      </c>
      <c r="B199">
        <v>8.3199999999999996E-2</v>
      </c>
      <c r="D199" t="s">
        <v>126</v>
      </c>
      <c r="E199" t="s">
        <v>125</v>
      </c>
      <c r="F199" t="s">
        <v>26</v>
      </c>
      <c r="G199">
        <v>0</v>
      </c>
      <c r="H199">
        <v>8.3199999999999996E-2</v>
      </c>
      <c r="J199" t="s">
        <v>102</v>
      </c>
    </row>
    <row r="200" spans="1:12" x14ac:dyDescent="0.2">
      <c r="A200" t="s">
        <v>49</v>
      </c>
      <c r="B200">
        <v>1</v>
      </c>
      <c r="C200" t="s">
        <v>10</v>
      </c>
      <c r="D200" t="s">
        <v>8</v>
      </c>
      <c r="E200" t="s">
        <v>51</v>
      </c>
      <c r="F200" t="s">
        <v>20</v>
      </c>
      <c r="I200">
        <v>100</v>
      </c>
      <c r="J200" t="s">
        <v>42</v>
      </c>
      <c r="K200" t="s">
        <v>47</v>
      </c>
    </row>
    <row r="201" spans="1:12" x14ac:dyDescent="0.2">
      <c r="A201" t="s">
        <v>124</v>
      </c>
      <c r="B201">
        <v>1</v>
      </c>
      <c r="C201" t="s">
        <v>10</v>
      </c>
      <c r="D201" t="s">
        <v>8</v>
      </c>
      <c r="E201" t="s">
        <v>22</v>
      </c>
      <c r="F201" t="s">
        <v>23</v>
      </c>
      <c r="G201">
        <v>0</v>
      </c>
      <c r="H201">
        <v>1</v>
      </c>
      <c r="J201" t="s">
        <v>123</v>
      </c>
      <c r="K201" t="s">
        <v>122</v>
      </c>
    </row>
    <row r="202" spans="1:12" x14ac:dyDescent="0.2">
      <c r="A202" t="s">
        <v>138</v>
      </c>
      <c r="B202">
        <v>0.38400000000000001</v>
      </c>
      <c r="C202" t="s">
        <v>10</v>
      </c>
      <c r="D202" t="s">
        <v>27</v>
      </c>
      <c r="E202" t="s">
        <v>22</v>
      </c>
      <c r="F202" t="s">
        <v>23</v>
      </c>
      <c r="G202">
        <v>0</v>
      </c>
      <c r="H202">
        <v>0.38400000000000001</v>
      </c>
      <c r="J202" t="s">
        <v>121</v>
      </c>
      <c r="K202" t="s">
        <v>139</v>
      </c>
    </row>
    <row r="203" spans="1:12" x14ac:dyDescent="0.2">
      <c r="A203" t="s">
        <v>195</v>
      </c>
      <c r="B203">
        <v>8.2699999999999996E-11</v>
      </c>
      <c r="C203" t="s">
        <v>10</v>
      </c>
      <c r="D203" t="s">
        <v>7</v>
      </c>
      <c r="E203" t="s">
        <v>22</v>
      </c>
      <c r="F203" t="s">
        <v>23</v>
      </c>
      <c r="G203">
        <v>0</v>
      </c>
      <c r="H203">
        <v>8.2699999999999996E-11</v>
      </c>
      <c r="J203" t="s">
        <v>120</v>
      </c>
      <c r="K203" t="s">
        <v>119</v>
      </c>
      <c r="L203" t="s">
        <v>196</v>
      </c>
    </row>
    <row r="204" spans="1:12" x14ac:dyDescent="0.2">
      <c r="A204" t="s">
        <v>118</v>
      </c>
      <c r="B204">
        <v>7.4400000000000002E-10</v>
      </c>
      <c r="C204" t="s">
        <v>25</v>
      </c>
      <c r="D204" t="s">
        <v>7</v>
      </c>
      <c r="E204" t="s">
        <v>22</v>
      </c>
      <c r="F204" t="s">
        <v>23</v>
      </c>
      <c r="G204">
        <v>0</v>
      </c>
      <c r="H204">
        <v>7.4400000000000002E-10</v>
      </c>
      <c r="J204" t="s">
        <v>117</v>
      </c>
      <c r="K204" t="s">
        <v>116</v>
      </c>
      <c r="L204" t="s">
        <v>143</v>
      </c>
    </row>
    <row r="205" spans="1:12" x14ac:dyDescent="0.2">
      <c r="A205" t="s">
        <v>115</v>
      </c>
      <c r="B205">
        <v>8.2600000000000002E-5</v>
      </c>
      <c r="C205" t="s">
        <v>25</v>
      </c>
      <c r="D205" t="s">
        <v>8</v>
      </c>
      <c r="E205" t="s">
        <v>22</v>
      </c>
      <c r="F205" t="s">
        <v>23</v>
      </c>
      <c r="G205">
        <v>0</v>
      </c>
      <c r="H205">
        <v>8.2600000000000002E-5</v>
      </c>
      <c r="J205" t="s">
        <v>102</v>
      </c>
      <c r="K205" t="s">
        <v>114</v>
      </c>
      <c r="L205" t="s">
        <v>144</v>
      </c>
    </row>
    <row r="206" spans="1:12" x14ac:dyDescent="0.2">
      <c r="A206" t="s">
        <v>113</v>
      </c>
      <c r="B206">
        <v>3.3099999999999999E-10</v>
      </c>
      <c r="C206" t="s">
        <v>25</v>
      </c>
      <c r="D206" t="s">
        <v>7</v>
      </c>
      <c r="E206" t="s">
        <v>22</v>
      </c>
      <c r="F206" t="s">
        <v>23</v>
      </c>
      <c r="G206">
        <v>0</v>
      </c>
      <c r="H206">
        <v>3.3099999999999999E-10</v>
      </c>
      <c r="J206" t="s">
        <v>112</v>
      </c>
      <c r="K206" t="s">
        <v>111</v>
      </c>
      <c r="L206" t="s">
        <v>145</v>
      </c>
    </row>
    <row r="207" spans="1:12" x14ac:dyDescent="0.2">
      <c r="A207" t="s">
        <v>110</v>
      </c>
      <c r="B207">
        <v>5.1400000000000003E-12</v>
      </c>
      <c r="C207" t="s">
        <v>25</v>
      </c>
      <c r="D207" t="s">
        <v>7</v>
      </c>
      <c r="E207" t="s">
        <v>22</v>
      </c>
      <c r="F207" t="s">
        <v>23</v>
      </c>
      <c r="G207">
        <v>0</v>
      </c>
      <c r="H207">
        <v>5.1400000000000003E-12</v>
      </c>
      <c r="J207" t="s">
        <v>109</v>
      </c>
      <c r="K207" t="s">
        <v>108</v>
      </c>
      <c r="L207" t="s">
        <v>146</v>
      </c>
    </row>
    <row r="208" spans="1:12" x14ac:dyDescent="0.2">
      <c r="A208" t="s">
        <v>107</v>
      </c>
      <c r="B208">
        <v>2.8400000000000002E-4</v>
      </c>
      <c r="C208" t="s">
        <v>25</v>
      </c>
      <c r="D208" t="s">
        <v>8</v>
      </c>
      <c r="E208" t="s">
        <v>22</v>
      </c>
      <c r="F208" t="s">
        <v>23</v>
      </c>
      <c r="G208">
        <v>0</v>
      </c>
      <c r="H208">
        <v>2.8400000000000002E-4</v>
      </c>
      <c r="J208" t="s">
        <v>100</v>
      </c>
      <c r="K208" t="s">
        <v>106</v>
      </c>
      <c r="L208" t="s">
        <v>147</v>
      </c>
    </row>
    <row r="209" spans="1:20" x14ac:dyDescent="0.2">
      <c r="A209" t="s">
        <v>105</v>
      </c>
      <c r="B209">
        <v>5.7899999999999997E-10</v>
      </c>
      <c r="C209" t="s">
        <v>25</v>
      </c>
      <c r="D209" t="s">
        <v>7</v>
      </c>
      <c r="E209" t="s">
        <v>22</v>
      </c>
      <c r="F209" t="s">
        <v>23</v>
      </c>
      <c r="G209">
        <v>0</v>
      </c>
      <c r="H209">
        <v>5.7899999999999997E-10</v>
      </c>
      <c r="J209" t="s">
        <v>104</v>
      </c>
      <c r="K209" t="s">
        <v>103</v>
      </c>
      <c r="L209" t="s">
        <v>148</v>
      </c>
    </row>
    <row r="210" spans="1:20" x14ac:dyDescent="0.2">
      <c r="A210" t="s">
        <v>40</v>
      </c>
      <c r="B210">
        <v>3.0400000000000002E-4</v>
      </c>
      <c r="C210" t="s">
        <v>25</v>
      </c>
      <c r="D210" t="s">
        <v>8</v>
      </c>
      <c r="E210" t="s">
        <v>22</v>
      </c>
      <c r="F210" t="s">
        <v>23</v>
      </c>
      <c r="G210">
        <v>0</v>
      </c>
      <c r="H210">
        <v>3.0400000000000002E-4</v>
      </c>
      <c r="J210" t="s">
        <v>102</v>
      </c>
      <c r="K210" t="s">
        <v>38</v>
      </c>
      <c r="L210" t="s">
        <v>149</v>
      </c>
    </row>
    <row r="211" spans="1:20" x14ac:dyDescent="0.2">
      <c r="A211" t="s">
        <v>101</v>
      </c>
      <c r="B211">
        <v>-2.2699999999999999E-4</v>
      </c>
      <c r="C211" t="s">
        <v>28</v>
      </c>
      <c r="D211" t="s">
        <v>8</v>
      </c>
      <c r="E211" t="s">
        <v>35</v>
      </c>
      <c r="F211" t="s">
        <v>23</v>
      </c>
      <c r="G211">
        <v>0</v>
      </c>
      <c r="H211">
        <v>2.2699999999999999E-4</v>
      </c>
      <c r="J211" t="s">
        <v>100</v>
      </c>
      <c r="K211" t="s">
        <v>99</v>
      </c>
      <c r="L211" t="s">
        <v>150</v>
      </c>
    </row>
    <row r="213" spans="1:20" s="7" customFormat="1" ht="16" x14ac:dyDescent="0.2">
      <c r="A213" s="6" t="s">
        <v>0</v>
      </c>
      <c r="B213" s="6" t="s">
        <v>1</v>
      </c>
      <c r="K213" s="8"/>
      <c r="L213" s="8"/>
      <c r="M213" s="8"/>
      <c r="N213" s="8"/>
      <c r="O213" s="8"/>
      <c r="P213" s="8"/>
    </row>
    <row r="214" spans="1:20" s="7" customFormat="1" ht="16" x14ac:dyDescent="0.2">
      <c r="A214" s="7" t="s">
        <v>2</v>
      </c>
      <c r="B214" s="7">
        <v>1</v>
      </c>
      <c r="K214" s="8"/>
      <c r="L214" s="8"/>
      <c r="M214" s="8"/>
      <c r="N214" s="8"/>
      <c r="O214" s="8"/>
      <c r="P214" s="8"/>
    </row>
    <row r="215" spans="1:20" s="7" customFormat="1" ht="16" x14ac:dyDescent="0.2">
      <c r="A215" s="7" t="s">
        <v>3</v>
      </c>
      <c r="B215" s="7" t="s">
        <v>4</v>
      </c>
      <c r="K215" s="8"/>
      <c r="L215" s="8"/>
      <c r="M215" s="8"/>
      <c r="N215" s="8"/>
      <c r="O215" s="8"/>
      <c r="P215" s="8"/>
    </row>
    <row r="216" spans="1:20" s="7" customFormat="1" ht="16" x14ac:dyDescent="0.2">
      <c r="A216" s="7" t="s">
        <v>5</v>
      </c>
      <c r="B216" s="7" t="s">
        <v>6</v>
      </c>
      <c r="K216" s="8"/>
      <c r="L216" s="8"/>
      <c r="M216" s="8"/>
      <c r="N216" s="8"/>
      <c r="O216" s="8"/>
      <c r="P216" s="8"/>
    </row>
    <row r="217" spans="1:20" s="7" customFormat="1" ht="16" x14ac:dyDescent="0.2">
      <c r="A217" s="7" t="s">
        <v>7</v>
      </c>
      <c r="B217" s="7" t="s">
        <v>8</v>
      </c>
      <c r="K217" s="8"/>
      <c r="L217" s="8"/>
      <c r="M217" s="8"/>
      <c r="N217" s="8"/>
      <c r="O217" s="8"/>
      <c r="P217" s="8"/>
    </row>
    <row r="218" spans="1:20" s="7" customFormat="1" ht="16" x14ac:dyDescent="0.2">
      <c r="A218" s="7" t="s">
        <v>9</v>
      </c>
      <c r="B218" s="7" t="s">
        <v>10</v>
      </c>
      <c r="K218" s="8"/>
      <c r="L218" s="8"/>
      <c r="M218" s="8"/>
      <c r="N218" s="8"/>
      <c r="O218" s="8"/>
      <c r="P218" s="8"/>
    </row>
    <row r="219" spans="1:20" s="7" customFormat="1" ht="16" x14ac:dyDescent="0.2">
      <c r="A219" s="7" t="s">
        <v>11</v>
      </c>
      <c r="B219" s="7" t="s">
        <v>151</v>
      </c>
      <c r="K219" s="8"/>
      <c r="L219" s="8"/>
      <c r="M219" s="8"/>
      <c r="N219" s="8"/>
      <c r="O219" s="8"/>
      <c r="P219" s="8"/>
    </row>
    <row r="220" spans="1:20" s="7" customFormat="1" ht="16" x14ac:dyDescent="0.2">
      <c r="A220" s="7" t="s">
        <v>32</v>
      </c>
      <c r="B220" s="7" t="s">
        <v>142</v>
      </c>
      <c r="K220" s="8"/>
      <c r="L220" s="8"/>
      <c r="M220" s="8"/>
      <c r="N220" s="8"/>
      <c r="O220" s="8"/>
      <c r="P220" s="8"/>
    </row>
    <row r="221" spans="1:20" s="7" customFormat="1" ht="16" x14ac:dyDescent="0.2">
      <c r="A221" s="6" t="s">
        <v>12</v>
      </c>
      <c r="K221" s="8"/>
      <c r="L221" s="8"/>
      <c r="M221" s="8"/>
      <c r="N221" s="8"/>
      <c r="O221" s="8"/>
      <c r="P221" s="8"/>
    </row>
    <row r="222" spans="1:20" s="7" customFormat="1" ht="16" x14ac:dyDescent="0.2">
      <c r="A222" s="6" t="s">
        <v>13</v>
      </c>
      <c r="B222" s="6" t="s">
        <v>14</v>
      </c>
      <c r="C222" s="6" t="s">
        <v>9</v>
      </c>
      <c r="D222" s="6" t="s">
        <v>7</v>
      </c>
      <c r="E222" s="6" t="s">
        <v>15</v>
      </c>
      <c r="F222" s="6" t="s">
        <v>5</v>
      </c>
      <c r="G222" s="6" t="s">
        <v>3</v>
      </c>
      <c r="H222" s="6" t="s">
        <v>11</v>
      </c>
      <c r="I222" s="6" t="s">
        <v>16</v>
      </c>
      <c r="J222" s="1" t="s">
        <v>17</v>
      </c>
      <c r="K222" s="9" t="s">
        <v>152</v>
      </c>
      <c r="L222" s="9" t="s">
        <v>153</v>
      </c>
      <c r="M222" s="9" t="s">
        <v>154</v>
      </c>
      <c r="N222" s="9" t="s">
        <v>155</v>
      </c>
      <c r="O222" s="9" t="s">
        <v>156</v>
      </c>
      <c r="P222" s="9" t="s">
        <v>157</v>
      </c>
      <c r="Q222" s="1" t="s">
        <v>158</v>
      </c>
      <c r="R222" s="1" t="s">
        <v>18</v>
      </c>
      <c r="S222" s="6" t="s">
        <v>87</v>
      </c>
      <c r="T222" s="1" t="s">
        <v>159</v>
      </c>
    </row>
    <row r="223" spans="1:20" s="7" customFormat="1" ht="16" x14ac:dyDescent="0.2">
      <c r="A223" s="7" t="s">
        <v>1</v>
      </c>
      <c r="B223" s="7">
        <v>1</v>
      </c>
      <c r="C223" s="7" t="s">
        <v>10</v>
      </c>
      <c r="D223" s="7" t="s">
        <v>8</v>
      </c>
      <c r="F223" s="7" t="s">
        <v>20</v>
      </c>
      <c r="G223" s="7" t="s">
        <v>4</v>
      </c>
      <c r="K223" s="8"/>
      <c r="L223" s="8"/>
      <c r="M223" s="8"/>
      <c r="N223" s="8"/>
      <c r="O223" s="8"/>
      <c r="P223" s="8"/>
      <c r="T223" s="7" t="s">
        <v>160</v>
      </c>
    </row>
    <row r="224" spans="1:20" s="7" customFormat="1" ht="16" x14ac:dyDescent="0.2">
      <c r="A224" s="7" t="s">
        <v>161</v>
      </c>
      <c r="B224" s="7">
        <f>0.000000283/0.717</f>
        <v>3.9470013947001396E-7</v>
      </c>
      <c r="C224" s="7" t="s">
        <v>10</v>
      </c>
      <c r="D224" s="7" t="s">
        <v>7</v>
      </c>
      <c r="F224" s="7" t="s">
        <v>23</v>
      </c>
      <c r="G224" s="7" t="s">
        <v>21</v>
      </c>
      <c r="I224" s="7">
        <v>2</v>
      </c>
      <c r="J224">
        <f t="shared" ref="J224:J227" si="0">LN(B224)</f>
        <v>-14.745139500920656</v>
      </c>
      <c r="K224" s="3">
        <v>1.05</v>
      </c>
      <c r="L224" s="3">
        <v>1.2</v>
      </c>
      <c r="M224" s="3">
        <v>1.03</v>
      </c>
      <c r="N224" s="3">
        <v>1.01</v>
      </c>
      <c r="O224" s="3">
        <v>1.2</v>
      </c>
      <c r="P224" s="3">
        <v>1.2</v>
      </c>
      <c r="Q224">
        <v>3</v>
      </c>
      <c r="R224">
        <f t="shared" ref="R224:R227" si="1">LN(SQRT(EXP(
SQRT(
+POWER(LN(K224),2)
+POWER(LN(L224),2)
+POWER(LN(M224),2)
+POWER(LN(N224),2)
+POWER(LN(O224),2)
+POWER(LN(P224),2)
+POWER(LN(Q224),2)
)
)))</f>
        <v>0.57228175382009561</v>
      </c>
    </row>
    <row r="225" spans="1:20" s="7" customFormat="1" ht="16" x14ac:dyDescent="0.2">
      <c r="A225" s="7" t="s">
        <v>162</v>
      </c>
      <c r="B225" s="7">
        <f>1.972/0.717</f>
        <v>2.7503486750348678</v>
      </c>
      <c r="C225" s="7" t="s">
        <v>10</v>
      </c>
      <c r="D225" s="7" t="s">
        <v>8</v>
      </c>
      <c r="F225" s="7" t="s">
        <v>23</v>
      </c>
      <c r="G225" s="7" t="s">
        <v>24</v>
      </c>
      <c r="I225" s="7">
        <v>2</v>
      </c>
      <c r="J225">
        <f t="shared" si="0"/>
        <v>1.0117276945629605</v>
      </c>
      <c r="K225" s="3">
        <v>1.05</v>
      </c>
      <c r="L225" s="3">
        <v>1.2</v>
      </c>
      <c r="M225" s="3">
        <v>1.03</v>
      </c>
      <c r="N225" s="3">
        <v>1.01</v>
      </c>
      <c r="O225" s="3">
        <v>1.2</v>
      </c>
      <c r="P225" s="3">
        <v>1.2</v>
      </c>
      <c r="Q225">
        <v>1.05</v>
      </c>
      <c r="R225">
        <f t="shared" si="1"/>
        <v>0.1623708273741902</v>
      </c>
      <c r="S225" s="10"/>
    </row>
    <row r="226" spans="1:20" s="7" customFormat="1" ht="16" x14ac:dyDescent="0.2">
      <c r="A226" s="11" t="s">
        <v>163</v>
      </c>
      <c r="B226" s="7">
        <f>(4*0.0893)/0.717</f>
        <v>0.49818688981868903</v>
      </c>
      <c r="C226" s="7" t="s">
        <v>10</v>
      </c>
      <c r="D226" s="7" t="s">
        <v>8</v>
      </c>
      <c r="F226" s="7" t="s">
        <v>23</v>
      </c>
      <c r="G226" s="7" t="s">
        <v>164</v>
      </c>
      <c r="I226" s="7">
        <v>2</v>
      </c>
      <c r="J226">
        <f t="shared" si="0"/>
        <v>-0.69677999159727633</v>
      </c>
      <c r="K226" s="3">
        <v>1.05</v>
      </c>
      <c r="L226" s="3">
        <v>1.2</v>
      </c>
      <c r="M226" s="3">
        <v>1.03</v>
      </c>
      <c r="N226" s="3">
        <v>1.01</v>
      </c>
      <c r="O226" s="3">
        <v>1.2</v>
      </c>
      <c r="P226" s="3">
        <v>1.2</v>
      </c>
      <c r="Q226">
        <v>1.05</v>
      </c>
      <c r="R226">
        <f t="shared" si="1"/>
        <v>0.1623708273741902</v>
      </c>
      <c r="S226" s="10"/>
    </row>
    <row r="227" spans="1:20" s="7" customFormat="1" ht="16" x14ac:dyDescent="0.2">
      <c r="A227" s="7" t="s">
        <v>165</v>
      </c>
      <c r="B227" s="7">
        <f>0.00006/0.717</f>
        <v>8.3682008368200843E-5</v>
      </c>
      <c r="C227" s="7" t="s">
        <v>10</v>
      </c>
      <c r="D227" s="7" t="s">
        <v>8</v>
      </c>
      <c r="F227" s="7" t="s">
        <v>23</v>
      </c>
      <c r="G227" s="7" t="s">
        <v>166</v>
      </c>
      <c r="I227" s="7">
        <v>2</v>
      </c>
      <c r="J227">
        <f t="shared" si="0"/>
        <v>-9.3884865573596574</v>
      </c>
      <c r="K227" s="3">
        <v>1.05</v>
      </c>
      <c r="L227" s="3">
        <v>1.2</v>
      </c>
      <c r="M227" s="3">
        <v>1.03</v>
      </c>
      <c r="N227" s="3">
        <v>1.01</v>
      </c>
      <c r="O227" s="3">
        <v>1.2</v>
      </c>
      <c r="P227" s="3">
        <v>1.2</v>
      </c>
      <c r="Q227">
        <v>1.05</v>
      </c>
      <c r="R227">
        <f t="shared" si="1"/>
        <v>0.1623708273741902</v>
      </c>
    </row>
    <row r="228" spans="1:20" s="7" customFormat="1" ht="16" x14ac:dyDescent="0.2">
      <c r="B228" s="11"/>
      <c r="K228" s="8"/>
      <c r="L228" s="8"/>
      <c r="M228" s="8"/>
      <c r="N228" s="8"/>
      <c r="O228" s="8"/>
      <c r="P228" s="8"/>
    </row>
    <row r="229" spans="1:20" s="7" customFormat="1" ht="16" x14ac:dyDescent="0.2">
      <c r="A229" s="6" t="s">
        <v>0</v>
      </c>
      <c r="B229" s="6" t="s">
        <v>167</v>
      </c>
      <c r="K229" s="8"/>
      <c r="L229" s="8"/>
      <c r="M229" s="8"/>
      <c r="N229" s="8"/>
      <c r="O229" s="8"/>
      <c r="P229" s="8"/>
    </row>
    <row r="230" spans="1:20" s="7" customFormat="1" ht="16" x14ac:dyDescent="0.2">
      <c r="A230" s="7" t="s">
        <v>2</v>
      </c>
      <c r="B230" s="7">
        <v>1</v>
      </c>
      <c r="K230" s="8"/>
      <c r="L230" s="8"/>
      <c r="M230" s="8"/>
      <c r="N230" s="8"/>
      <c r="O230" s="8"/>
      <c r="P230" s="8"/>
    </row>
    <row r="231" spans="1:20" s="7" customFormat="1" ht="16" x14ac:dyDescent="0.2">
      <c r="A231" s="7" t="s">
        <v>3</v>
      </c>
      <c r="B231" s="7" t="s">
        <v>4</v>
      </c>
      <c r="K231" s="8"/>
      <c r="L231" s="8"/>
      <c r="M231" s="8"/>
      <c r="N231" s="8"/>
      <c r="O231" s="8"/>
      <c r="P231" s="8"/>
    </row>
    <row r="232" spans="1:20" s="7" customFormat="1" ht="16" x14ac:dyDescent="0.2">
      <c r="A232" s="7" t="s">
        <v>5</v>
      </c>
      <c r="B232" s="7" t="s">
        <v>6</v>
      </c>
      <c r="K232" s="8"/>
      <c r="L232" s="8"/>
      <c r="M232" s="8"/>
      <c r="N232" s="8"/>
      <c r="O232" s="8"/>
      <c r="P232" s="8"/>
    </row>
    <row r="233" spans="1:20" s="7" customFormat="1" ht="16" x14ac:dyDescent="0.2">
      <c r="A233" s="7" t="s">
        <v>7</v>
      </c>
      <c r="B233" s="7" t="s">
        <v>8</v>
      </c>
      <c r="K233" s="8"/>
      <c r="L233" s="8"/>
      <c r="M233" s="8"/>
      <c r="N233" s="8"/>
      <c r="O233" s="8"/>
      <c r="P233" s="8"/>
    </row>
    <row r="234" spans="1:20" s="7" customFormat="1" ht="16" x14ac:dyDescent="0.2">
      <c r="A234" s="7" t="s">
        <v>9</v>
      </c>
      <c r="B234" s="7" t="s">
        <v>10</v>
      </c>
      <c r="K234" s="8"/>
      <c r="L234" s="8"/>
      <c r="M234" s="8"/>
      <c r="N234" s="8"/>
      <c r="O234" s="8"/>
      <c r="P234" s="8"/>
    </row>
    <row r="235" spans="1:20" s="7" customFormat="1" ht="16" x14ac:dyDescent="0.2">
      <c r="A235" s="7" t="s">
        <v>11</v>
      </c>
      <c r="B235" s="7" t="s">
        <v>151</v>
      </c>
      <c r="K235" s="8"/>
      <c r="L235" s="8"/>
      <c r="M235" s="8"/>
      <c r="N235" s="8"/>
      <c r="O235" s="8"/>
      <c r="P235" s="8"/>
    </row>
    <row r="236" spans="1:20" s="7" customFormat="1" ht="16" x14ac:dyDescent="0.2">
      <c r="A236" s="7" t="s">
        <v>32</v>
      </c>
      <c r="B236" s="7" t="s">
        <v>142</v>
      </c>
      <c r="K236" s="8"/>
      <c r="L236" s="8"/>
      <c r="M236" s="8"/>
      <c r="N236" s="8"/>
      <c r="O236" s="8"/>
      <c r="P236" s="8"/>
    </row>
    <row r="237" spans="1:20" s="7" customFormat="1" ht="16" x14ac:dyDescent="0.2">
      <c r="A237" s="6" t="s">
        <v>12</v>
      </c>
      <c r="K237" s="8"/>
      <c r="L237" s="8"/>
      <c r="M237" s="8"/>
      <c r="N237" s="8"/>
      <c r="O237" s="8"/>
      <c r="P237" s="8"/>
    </row>
    <row r="238" spans="1:20" s="7" customFormat="1" ht="16" x14ac:dyDescent="0.2">
      <c r="A238" s="6" t="s">
        <v>13</v>
      </c>
      <c r="B238" s="6" t="s">
        <v>14</v>
      </c>
      <c r="C238" s="6" t="s">
        <v>9</v>
      </c>
      <c r="D238" s="6" t="s">
        <v>7</v>
      </c>
      <c r="E238" s="6" t="s">
        <v>15</v>
      </c>
      <c r="F238" s="6" t="s">
        <v>5</v>
      </c>
      <c r="G238" s="6" t="s">
        <v>3</v>
      </c>
      <c r="H238" s="6" t="s">
        <v>11</v>
      </c>
      <c r="I238" s="6" t="s">
        <v>16</v>
      </c>
      <c r="J238" s="1" t="s">
        <v>17</v>
      </c>
      <c r="K238" s="9" t="s">
        <v>152</v>
      </c>
      <c r="L238" s="9" t="s">
        <v>153</v>
      </c>
      <c r="M238" s="9" t="s">
        <v>154</v>
      </c>
      <c r="N238" s="9" t="s">
        <v>155</v>
      </c>
      <c r="O238" s="9" t="s">
        <v>156</v>
      </c>
      <c r="P238" s="9" t="s">
        <v>157</v>
      </c>
      <c r="Q238" s="1" t="s">
        <v>158</v>
      </c>
      <c r="R238" s="1" t="s">
        <v>18</v>
      </c>
      <c r="S238" s="6" t="s">
        <v>87</v>
      </c>
      <c r="T238" s="1" t="s">
        <v>159</v>
      </c>
    </row>
    <row r="239" spans="1:20" s="7" customFormat="1" ht="16" x14ac:dyDescent="0.2">
      <c r="A239" s="7" t="s">
        <v>167</v>
      </c>
      <c r="B239" s="7">
        <v>1</v>
      </c>
      <c r="C239" s="7" t="s">
        <v>10</v>
      </c>
      <c r="D239" s="7" t="s">
        <v>8</v>
      </c>
      <c r="F239" s="7" t="s">
        <v>20</v>
      </c>
      <c r="G239" s="7" t="s">
        <v>4</v>
      </c>
      <c r="K239" s="8"/>
      <c r="L239" s="8"/>
      <c r="M239" s="8"/>
      <c r="N239" s="8"/>
      <c r="O239" s="8"/>
      <c r="P239" s="8"/>
      <c r="T239" s="7" t="s">
        <v>160</v>
      </c>
    </row>
    <row r="240" spans="1:20" s="7" customFormat="1" ht="16" x14ac:dyDescent="0.2">
      <c r="A240" s="7" t="s">
        <v>161</v>
      </c>
      <c r="B240" s="7">
        <f>0.000000283/0.717</f>
        <v>3.9470013947001396E-7</v>
      </c>
      <c r="C240" s="7" t="s">
        <v>10</v>
      </c>
      <c r="D240" s="7" t="s">
        <v>7</v>
      </c>
      <c r="F240" s="7" t="s">
        <v>23</v>
      </c>
      <c r="G240" s="7" t="s">
        <v>21</v>
      </c>
      <c r="I240" s="7">
        <v>2</v>
      </c>
      <c r="J240">
        <f t="shared" ref="J240:J243" si="2">LN(B240)</f>
        <v>-14.745139500920656</v>
      </c>
      <c r="K240" s="3">
        <v>1.05</v>
      </c>
      <c r="L240" s="3">
        <v>1.2</v>
      </c>
      <c r="M240" s="3">
        <v>1.03</v>
      </c>
      <c r="N240" s="3">
        <v>1.01</v>
      </c>
      <c r="O240" s="3">
        <v>1.2</v>
      </c>
      <c r="P240" s="3">
        <v>1.2</v>
      </c>
      <c r="Q240">
        <v>3</v>
      </c>
      <c r="R240">
        <f t="shared" ref="R240:R243" si="3">LN(SQRT(EXP(
SQRT(
+POWER(LN(K240),2)
+POWER(LN(L240),2)
+POWER(LN(M240),2)
+POWER(LN(N240),2)
+POWER(LN(O240),2)
+POWER(LN(P240),2)
+POWER(LN(Q240),2)
)
)))</f>
        <v>0.57228175382009561</v>
      </c>
    </row>
    <row r="241" spans="1:20" s="7" customFormat="1" ht="16" x14ac:dyDescent="0.2">
      <c r="A241" s="7" t="s">
        <v>168</v>
      </c>
      <c r="B241" s="7">
        <f>1.972/0.717</f>
        <v>2.7503486750348678</v>
      </c>
      <c r="C241" s="7" t="s">
        <v>10</v>
      </c>
      <c r="D241" s="7" t="s">
        <v>8</v>
      </c>
      <c r="F241" s="7" t="s">
        <v>23</v>
      </c>
      <c r="G241" s="7" t="s">
        <v>169</v>
      </c>
      <c r="I241" s="7">
        <v>2</v>
      </c>
      <c r="J241">
        <f t="shared" si="2"/>
        <v>1.0117276945629605</v>
      </c>
      <c r="K241" s="3">
        <v>1.05</v>
      </c>
      <c r="L241" s="3">
        <v>1.2</v>
      </c>
      <c r="M241" s="3">
        <v>1.03</v>
      </c>
      <c r="N241" s="3">
        <v>1.01</v>
      </c>
      <c r="O241" s="3">
        <v>1.2</v>
      </c>
      <c r="P241" s="3">
        <v>1.2</v>
      </c>
      <c r="Q241">
        <v>1.05</v>
      </c>
      <c r="R241">
        <f t="shared" si="3"/>
        <v>0.1623708273741902</v>
      </c>
      <c r="S241" s="10"/>
    </row>
    <row r="242" spans="1:20" s="7" customFormat="1" ht="16" x14ac:dyDescent="0.2">
      <c r="A242" s="11" t="s">
        <v>163</v>
      </c>
      <c r="B242" s="7">
        <f>(4*0.0893)/0.717</f>
        <v>0.49818688981868903</v>
      </c>
      <c r="C242" s="7" t="s">
        <v>10</v>
      </c>
      <c r="D242" s="7" t="s">
        <v>8</v>
      </c>
      <c r="F242" s="7" t="s">
        <v>23</v>
      </c>
      <c r="G242" s="7" t="s">
        <v>164</v>
      </c>
      <c r="I242" s="7">
        <v>2</v>
      </c>
      <c r="J242">
        <f t="shared" si="2"/>
        <v>-0.69677999159727633</v>
      </c>
      <c r="K242" s="3">
        <v>1.05</v>
      </c>
      <c r="L242" s="3">
        <v>1.2</v>
      </c>
      <c r="M242" s="3">
        <v>1.03</v>
      </c>
      <c r="N242" s="3">
        <v>1.01</v>
      </c>
      <c r="O242" s="3">
        <v>1.2</v>
      </c>
      <c r="P242" s="3">
        <v>1.2</v>
      </c>
      <c r="Q242">
        <v>1.05</v>
      </c>
      <c r="R242">
        <f t="shared" si="3"/>
        <v>0.1623708273741902</v>
      </c>
      <c r="S242" s="10"/>
    </row>
    <row r="243" spans="1:20" s="7" customFormat="1" ht="16" x14ac:dyDescent="0.2">
      <c r="A243" s="7" t="s">
        <v>165</v>
      </c>
      <c r="B243" s="7">
        <f>0.00006/0.717</f>
        <v>8.3682008368200843E-5</v>
      </c>
      <c r="C243" s="7" t="s">
        <v>10</v>
      </c>
      <c r="D243" s="7" t="s">
        <v>8</v>
      </c>
      <c r="F243" s="7" t="s">
        <v>23</v>
      </c>
      <c r="G243" s="7" t="s">
        <v>166</v>
      </c>
      <c r="I243" s="7">
        <v>2</v>
      </c>
      <c r="J243">
        <f t="shared" si="2"/>
        <v>-9.3884865573596574</v>
      </c>
      <c r="K243" s="3">
        <v>1.05</v>
      </c>
      <c r="L243" s="3">
        <v>1.2</v>
      </c>
      <c r="M243" s="3">
        <v>1.03</v>
      </c>
      <c r="N243" s="3">
        <v>1.01</v>
      </c>
      <c r="O243" s="3">
        <v>1.2</v>
      </c>
      <c r="P243" s="3">
        <v>1.2</v>
      </c>
      <c r="Q243">
        <v>1.05</v>
      </c>
      <c r="R243">
        <f t="shared" si="3"/>
        <v>0.1623708273741902</v>
      </c>
    </row>
    <row r="244" spans="1:20" s="7" customFormat="1" ht="16" x14ac:dyDescent="0.2">
      <c r="K244" s="8"/>
      <c r="L244" s="8"/>
      <c r="M244" s="8"/>
      <c r="N244" s="8"/>
      <c r="O244" s="8"/>
      <c r="P244" s="8"/>
    </row>
    <row r="245" spans="1:20" s="7" customFormat="1" ht="16" x14ac:dyDescent="0.2">
      <c r="A245" s="6" t="s">
        <v>0</v>
      </c>
      <c r="B245" s="6" t="s">
        <v>170</v>
      </c>
      <c r="K245" s="8"/>
      <c r="L245" s="8"/>
      <c r="M245" s="8"/>
      <c r="N245" s="8"/>
      <c r="O245" s="8"/>
      <c r="P245" s="8"/>
    </row>
    <row r="246" spans="1:20" s="7" customFormat="1" ht="16" x14ac:dyDescent="0.2">
      <c r="A246" s="7" t="s">
        <v>2</v>
      </c>
      <c r="B246" s="7">
        <v>1</v>
      </c>
      <c r="K246" s="8"/>
      <c r="L246" s="8"/>
      <c r="M246" s="8"/>
      <c r="N246" s="8"/>
      <c r="O246" s="8"/>
      <c r="P246" s="8"/>
    </row>
    <row r="247" spans="1:20" s="7" customFormat="1" ht="16" x14ac:dyDescent="0.2">
      <c r="A247" s="7" t="s">
        <v>3</v>
      </c>
      <c r="B247" s="7" t="s">
        <v>4</v>
      </c>
      <c r="K247" s="8"/>
      <c r="L247" s="8"/>
      <c r="M247" s="8"/>
      <c r="N247" s="8"/>
      <c r="O247" s="8"/>
      <c r="P247" s="8"/>
    </row>
    <row r="248" spans="1:20" s="7" customFormat="1" ht="16" x14ac:dyDescent="0.2">
      <c r="A248" s="7" t="s">
        <v>5</v>
      </c>
      <c r="B248" s="7" t="s">
        <v>6</v>
      </c>
      <c r="K248" s="8"/>
      <c r="L248" s="8"/>
      <c r="M248" s="8"/>
      <c r="N248" s="8"/>
      <c r="O248" s="8"/>
      <c r="P248" s="8"/>
    </row>
    <row r="249" spans="1:20" s="7" customFormat="1" ht="16" x14ac:dyDescent="0.2">
      <c r="A249" s="7" t="s">
        <v>7</v>
      </c>
      <c r="B249" s="7" t="s">
        <v>8</v>
      </c>
      <c r="K249" s="8"/>
      <c r="L249" s="8"/>
      <c r="M249" s="8"/>
      <c r="N249" s="8"/>
      <c r="O249" s="8"/>
      <c r="P249" s="8"/>
    </row>
    <row r="250" spans="1:20" s="7" customFormat="1" ht="16" x14ac:dyDescent="0.2">
      <c r="A250" s="7" t="s">
        <v>9</v>
      </c>
      <c r="B250" s="7" t="s">
        <v>10</v>
      </c>
      <c r="K250" s="8"/>
      <c r="L250" s="8"/>
      <c r="M250" s="8"/>
      <c r="N250" s="8"/>
      <c r="O250" s="8"/>
      <c r="P250" s="8"/>
    </row>
    <row r="251" spans="1:20" s="7" customFormat="1" ht="16" x14ac:dyDescent="0.2">
      <c r="A251" s="7" t="s">
        <v>11</v>
      </c>
      <c r="B251" s="7" t="s">
        <v>151</v>
      </c>
      <c r="K251" s="8"/>
      <c r="L251" s="8"/>
      <c r="M251" s="8"/>
      <c r="N251" s="8"/>
      <c r="O251" s="8"/>
      <c r="P251" s="8"/>
    </row>
    <row r="252" spans="1:20" s="7" customFormat="1" ht="16" x14ac:dyDescent="0.2">
      <c r="A252" s="7" t="s">
        <v>32</v>
      </c>
      <c r="B252" s="7" t="s">
        <v>142</v>
      </c>
      <c r="K252" s="8"/>
      <c r="L252" s="8"/>
      <c r="M252" s="8"/>
      <c r="N252" s="8"/>
      <c r="O252" s="8"/>
      <c r="P252" s="8"/>
    </row>
    <row r="253" spans="1:20" s="7" customFormat="1" ht="16" x14ac:dyDescent="0.2">
      <c r="A253" s="6" t="s">
        <v>12</v>
      </c>
      <c r="K253" s="8"/>
      <c r="L253" s="8"/>
      <c r="M253" s="8"/>
      <c r="N253" s="8"/>
      <c r="O253" s="8"/>
      <c r="P253" s="8"/>
    </row>
    <row r="254" spans="1:20" s="7" customFormat="1" ht="16" x14ac:dyDescent="0.2">
      <c r="A254" s="6" t="s">
        <v>13</v>
      </c>
      <c r="B254" s="6" t="s">
        <v>14</v>
      </c>
      <c r="C254" s="6" t="s">
        <v>9</v>
      </c>
      <c r="D254" s="6" t="s">
        <v>7</v>
      </c>
      <c r="E254" s="6" t="s">
        <v>15</v>
      </c>
      <c r="F254" s="6" t="s">
        <v>5</v>
      </c>
      <c r="G254" s="6" t="s">
        <v>3</v>
      </c>
      <c r="H254" s="6" t="s">
        <v>11</v>
      </c>
      <c r="I254" s="6" t="s">
        <v>16</v>
      </c>
      <c r="J254" s="1" t="s">
        <v>17</v>
      </c>
      <c r="K254" s="9" t="s">
        <v>152</v>
      </c>
      <c r="L254" s="9" t="s">
        <v>153</v>
      </c>
      <c r="M254" s="9" t="s">
        <v>154</v>
      </c>
      <c r="N254" s="9" t="s">
        <v>155</v>
      </c>
      <c r="O254" s="9" t="s">
        <v>156</v>
      </c>
      <c r="P254" s="9" t="s">
        <v>157</v>
      </c>
      <c r="Q254" s="1" t="s">
        <v>158</v>
      </c>
      <c r="R254" s="1" t="s">
        <v>18</v>
      </c>
      <c r="S254" s="6" t="s">
        <v>87</v>
      </c>
      <c r="T254" s="1" t="s">
        <v>159</v>
      </c>
    </row>
    <row r="255" spans="1:20" s="7" customFormat="1" ht="16" x14ac:dyDescent="0.2">
      <c r="A255" s="7" t="str">
        <f>B245</f>
        <v>methane, from electrochemical methanation, with carbon from municipal waste incineration plant</v>
      </c>
      <c r="B255" s="7">
        <v>1</v>
      </c>
      <c r="C255" s="7" t="s">
        <v>10</v>
      </c>
      <c r="D255" s="7" t="s">
        <v>8</v>
      </c>
      <c r="F255" s="7" t="s">
        <v>20</v>
      </c>
      <c r="G255" s="7" t="s">
        <v>4</v>
      </c>
      <c r="K255" s="8"/>
      <c r="L255" s="8"/>
      <c r="M255" s="8"/>
      <c r="N255" s="8"/>
      <c r="O255" s="8"/>
      <c r="P255" s="8"/>
      <c r="T255" s="7" t="s">
        <v>160</v>
      </c>
    </row>
    <row r="256" spans="1:20" s="7" customFormat="1" ht="16" x14ac:dyDescent="0.2">
      <c r="A256" s="7" t="s">
        <v>161</v>
      </c>
      <c r="B256" s="7">
        <f>0.000000283/0.717</f>
        <v>3.9470013947001396E-7</v>
      </c>
      <c r="C256" s="7" t="s">
        <v>10</v>
      </c>
      <c r="D256" s="7" t="s">
        <v>7</v>
      </c>
      <c r="F256" s="7" t="s">
        <v>23</v>
      </c>
      <c r="G256" s="7" t="s">
        <v>21</v>
      </c>
      <c r="I256" s="7">
        <v>2</v>
      </c>
      <c r="J256">
        <f t="shared" ref="J256:J259" si="4">LN(B256)</f>
        <v>-14.745139500920656</v>
      </c>
      <c r="K256" s="3">
        <v>1.05</v>
      </c>
      <c r="L256" s="3">
        <v>1.2</v>
      </c>
      <c r="M256" s="3">
        <v>1.03</v>
      </c>
      <c r="N256" s="3">
        <v>1.01</v>
      </c>
      <c r="O256" s="3">
        <v>1.2</v>
      </c>
      <c r="P256" s="3">
        <v>1.2</v>
      </c>
      <c r="Q256">
        <v>3</v>
      </c>
      <c r="R256">
        <f t="shared" ref="R256:R259" si="5">LN(SQRT(EXP(
SQRT(
+POWER(LN(K256),2)
+POWER(LN(L256),2)
+POWER(LN(M256),2)
+POWER(LN(N256),2)
+POWER(LN(O256),2)
+POWER(LN(P256),2)
+POWER(LN(Q256),2)
)
)))</f>
        <v>0.57228175382009561</v>
      </c>
    </row>
    <row r="257" spans="1:20" s="7" customFormat="1" ht="16" x14ac:dyDescent="0.2">
      <c r="A257" s="7" t="s">
        <v>171</v>
      </c>
      <c r="B257" s="7">
        <f>1.972/0.717</f>
        <v>2.7503486750348678</v>
      </c>
      <c r="C257" s="7" t="s">
        <v>10</v>
      </c>
      <c r="D257" s="7" t="s">
        <v>8</v>
      </c>
      <c r="F257" s="7" t="s">
        <v>23</v>
      </c>
      <c r="G257" s="7" t="s">
        <v>169</v>
      </c>
      <c r="I257" s="7">
        <v>2</v>
      </c>
      <c r="J257">
        <f t="shared" si="4"/>
        <v>1.0117276945629605</v>
      </c>
      <c r="K257" s="3">
        <v>1.05</v>
      </c>
      <c r="L257" s="3">
        <v>1.2</v>
      </c>
      <c r="M257" s="3">
        <v>1.03</v>
      </c>
      <c r="N257" s="3">
        <v>1.01</v>
      </c>
      <c r="O257" s="3">
        <v>1.2</v>
      </c>
      <c r="P257" s="3">
        <v>1.2</v>
      </c>
      <c r="Q257">
        <v>1.05</v>
      </c>
      <c r="R257">
        <f t="shared" si="5"/>
        <v>0.1623708273741902</v>
      </c>
      <c r="S257" s="10"/>
    </row>
    <row r="258" spans="1:20" s="7" customFormat="1" ht="16" x14ac:dyDescent="0.2">
      <c r="A258" s="11" t="s">
        <v>163</v>
      </c>
      <c r="B258" s="7">
        <f>(4*0.0893)/0.717</f>
        <v>0.49818688981868903</v>
      </c>
      <c r="C258" s="7" t="s">
        <v>10</v>
      </c>
      <c r="D258" s="7" t="s">
        <v>8</v>
      </c>
      <c r="F258" s="7" t="s">
        <v>23</v>
      </c>
      <c r="G258" s="7" t="s">
        <v>164</v>
      </c>
      <c r="I258" s="7">
        <v>2</v>
      </c>
      <c r="J258">
        <f t="shared" si="4"/>
        <v>-0.69677999159727633</v>
      </c>
      <c r="K258" s="3">
        <v>1.05</v>
      </c>
      <c r="L258" s="3">
        <v>1.2</v>
      </c>
      <c r="M258" s="3">
        <v>1.03</v>
      </c>
      <c r="N258" s="3">
        <v>1.01</v>
      </c>
      <c r="O258" s="3">
        <v>1.2</v>
      </c>
      <c r="P258" s="3">
        <v>1.2</v>
      </c>
      <c r="Q258">
        <v>1.05</v>
      </c>
      <c r="R258">
        <f t="shared" si="5"/>
        <v>0.1623708273741902</v>
      </c>
      <c r="S258" s="10"/>
    </row>
    <row r="259" spans="1:20" s="7" customFormat="1" ht="16" x14ac:dyDescent="0.2">
      <c r="A259" s="7" t="s">
        <v>165</v>
      </c>
      <c r="B259" s="7">
        <f>0.00006/0.717</f>
        <v>8.3682008368200843E-5</v>
      </c>
      <c r="C259" s="7" t="s">
        <v>10</v>
      </c>
      <c r="D259" s="7" t="s">
        <v>8</v>
      </c>
      <c r="F259" s="7" t="s">
        <v>23</v>
      </c>
      <c r="G259" s="7" t="s">
        <v>166</v>
      </c>
      <c r="I259" s="7">
        <v>2</v>
      </c>
      <c r="J259">
        <f t="shared" si="4"/>
        <v>-9.3884865573596574</v>
      </c>
      <c r="K259" s="3">
        <v>1.05</v>
      </c>
      <c r="L259" s="3">
        <v>1.2</v>
      </c>
      <c r="M259" s="3">
        <v>1.03</v>
      </c>
      <c r="N259" s="3">
        <v>1.01</v>
      </c>
      <c r="O259" s="3">
        <v>1.2</v>
      </c>
      <c r="P259" s="3">
        <v>1.2</v>
      </c>
      <c r="Q259">
        <v>1.05</v>
      </c>
      <c r="R259">
        <f t="shared" si="5"/>
        <v>0.1623708273741902</v>
      </c>
    </row>
    <row r="260" spans="1:20" s="7" customFormat="1" ht="16" x14ac:dyDescent="0.2">
      <c r="K260" s="8"/>
      <c r="L260" s="8"/>
      <c r="M260" s="8"/>
      <c r="N260" s="8"/>
      <c r="O260" s="8"/>
      <c r="P260" s="8"/>
    </row>
    <row r="261" spans="1:20" s="7" customFormat="1" ht="16" x14ac:dyDescent="0.2">
      <c r="A261" s="6" t="s">
        <v>0</v>
      </c>
      <c r="B261" s="6" t="s">
        <v>172</v>
      </c>
      <c r="K261" s="8"/>
      <c r="L261" s="8"/>
      <c r="M261" s="8"/>
      <c r="N261" s="8"/>
      <c r="O261" s="8"/>
      <c r="P261" s="8"/>
    </row>
    <row r="262" spans="1:20" s="7" customFormat="1" ht="16" x14ac:dyDescent="0.2">
      <c r="A262" s="7" t="s">
        <v>2</v>
      </c>
      <c r="B262" s="7">
        <v>1</v>
      </c>
      <c r="K262" s="8"/>
      <c r="L262" s="8"/>
      <c r="M262" s="8"/>
      <c r="N262" s="8"/>
      <c r="O262" s="8"/>
      <c r="P262" s="8"/>
    </row>
    <row r="263" spans="1:20" s="7" customFormat="1" ht="16" x14ac:dyDescent="0.2">
      <c r="A263" s="7" t="s">
        <v>3</v>
      </c>
      <c r="B263" s="7" t="s">
        <v>173</v>
      </c>
      <c r="K263" s="8"/>
      <c r="L263" s="8"/>
      <c r="M263" s="8"/>
      <c r="N263" s="8"/>
      <c r="O263" s="8"/>
      <c r="P263" s="8"/>
    </row>
    <row r="264" spans="1:20" s="7" customFormat="1" ht="16" x14ac:dyDescent="0.2">
      <c r="A264" s="7" t="s">
        <v>5</v>
      </c>
      <c r="B264" s="7" t="s">
        <v>6</v>
      </c>
      <c r="K264" s="8"/>
      <c r="L264" s="8"/>
      <c r="M264" s="8"/>
      <c r="N264" s="8"/>
      <c r="O264" s="8"/>
      <c r="P264" s="8"/>
    </row>
    <row r="265" spans="1:20" s="7" customFormat="1" ht="16" x14ac:dyDescent="0.2">
      <c r="A265" s="7" t="s">
        <v>7</v>
      </c>
      <c r="B265" s="7" t="s">
        <v>8</v>
      </c>
      <c r="K265" s="8"/>
      <c r="L265" s="8"/>
      <c r="M265" s="8"/>
      <c r="N265" s="8"/>
      <c r="O265" s="8"/>
      <c r="P265" s="8"/>
    </row>
    <row r="266" spans="1:20" s="7" customFormat="1" ht="16" x14ac:dyDescent="0.2">
      <c r="A266" s="7" t="s">
        <v>9</v>
      </c>
      <c r="B266" s="7" t="s">
        <v>10</v>
      </c>
      <c r="K266" s="8"/>
      <c r="L266" s="8"/>
      <c r="M266" s="8"/>
      <c r="N266" s="8"/>
      <c r="O266" s="8"/>
      <c r="P266" s="8"/>
    </row>
    <row r="267" spans="1:20" s="7" customFormat="1" ht="16" x14ac:dyDescent="0.2">
      <c r="A267" s="7" t="s">
        <v>11</v>
      </c>
      <c r="B267" s="7" t="s">
        <v>174</v>
      </c>
      <c r="K267" s="8"/>
      <c r="L267" s="8"/>
      <c r="M267" s="8"/>
      <c r="N267" s="8"/>
      <c r="O267" s="8"/>
      <c r="P267" s="8"/>
    </row>
    <row r="268" spans="1:20" s="7" customFormat="1" ht="16" x14ac:dyDescent="0.2">
      <c r="A268" s="7" t="s">
        <v>32</v>
      </c>
      <c r="B268" s="12" t="s">
        <v>175</v>
      </c>
      <c r="K268" s="8"/>
      <c r="L268" s="8"/>
      <c r="M268" s="8"/>
      <c r="N268" s="8"/>
      <c r="O268" s="8"/>
      <c r="P268" s="8"/>
    </row>
    <row r="269" spans="1:20" s="7" customFormat="1" ht="16" x14ac:dyDescent="0.2">
      <c r="A269" s="6" t="s">
        <v>12</v>
      </c>
      <c r="K269" s="8"/>
      <c r="L269" s="8"/>
      <c r="M269" s="8"/>
      <c r="N269" s="8"/>
      <c r="O269" s="8"/>
      <c r="P269" s="8"/>
    </row>
    <row r="270" spans="1:20" s="7" customFormat="1" ht="16" x14ac:dyDescent="0.2">
      <c r="A270" s="6" t="s">
        <v>13</v>
      </c>
      <c r="B270" s="6" t="s">
        <v>14</v>
      </c>
      <c r="C270" s="6" t="s">
        <v>9</v>
      </c>
      <c r="D270" s="6" t="s">
        <v>7</v>
      </c>
      <c r="E270" s="6" t="s">
        <v>15</v>
      </c>
      <c r="F270" s="6" t="s">
        <v>5</v>
      </c>
      <c r="G270" s="6" t="s">
        <v>3</v>
      </c>
      <c r="H270" s="6" t="s">
        <v>11</v>
      </c>
      <c r="I270" s="6" t="s">
        <v>16</v>
      </c>
      <c r="J270" s="1" t="s">
        <v>17</v>
      </c>
      <c r="K270" s="9" t="s">
        <v>152</v>
      </c>
      <c r="L270" s="9" t="s">
        <v>153</v>
      </c>
      <c r="M270" s="9" t="s">
        <v>154</v>
      </c>
      <c r="N270" s="9" t="s">
        <v>155</v>
      </c>
      <c r="O270" s="9" t="s">
        <v>156</v>
      </c>
      <c r="P270" s="9" t="s">
        <v>157</v>
      </c>
      <c r="Q270" s="1" t="s">
        <v>158</v>
      </c>
      <c r="R270" s="1" t="s">
        <v>18</v>
      </c>
      <c r="S270" s="6" t="s">
        <v>87</v>
      </c>
      <c r="T270" s="1" t="s">
        <v>159</v>
      </c>
    </row>
    <row r="271" spans="1:20" s="7" customFormat="1" ht="16" x14ac:dyDescent="0.2">
      <c r="A271" s="7" t="str">
        <f>B261</f>
        <v>methane, from biological methanation, with carbon from atmospheric CO2 capture</v>
      </c>
      <c r="B271" s="7">
        <v>1</v>
      </c>
      <c r="C271" s="7" t="s">
        <v>10</v>
      </c>
      <c r="D271" s="7" t="s">
        <v>8</v>
      </c>
      <c r="F271" s="7" t="s">
        <v>20</v>
      </c>
      <c r="G271" s="7" t="str">
        <f>B263</f>
        <v>methane, from biological methanation</v>
      </c>
      <c r="K271" s="8"/>
      <c r="L271" s="8"/>
      <c r="M271" s="8"/>
      <c r="N271" s="8"/>
      <c r="O271" s="8"/>
      <c r="P271" s="8"/>
      <c r="T271" s="7" t="s">
        <v>160</v>
      </c>
    </row>
    <row r="272" spans="1:20" s="7" customFormat="1" ht="16" x14ac:dyDescent="0.2">
      <c r="A272" s="7" t="s">
        <v>162</v>
      </c>
      <c r="B272" s="7">
        <v>2.75</v>
      </c>
      <c r="C272" s="7" t="s">
        <v>10</v>
      </c>
      <c r="D272" s="7" t="s">
        <v>8</v>
      </c>
      <c r="F272" s="7" t="s">
        <v>23</v>
      </c>
      <c r="G272" s="7" t="s">
        <v>24</v>
      </c>
      <c r="I272" s="7">
        <v>2</v>
      </c>
      <c r="J272">
        <f>LN(B272)</f>
        <v>1.0116009116784799</v>
      </c>
      <c r="K272" s="3">
        <v>1.2</v>
      </c>
      <c r="L272" s="3">
        <v>1.2</v>
      </c>
      <c r="M272" s="3">
        <v>1.03</v>
      </c>
      <c r="N272" s="3">
        <v>1.01</v>
      </c>
      <c r="O272" s="3">
        <v>1.2</v>
      </c>
      <c r="P272" s="3">
        <v>1.2</v>
      </c>
      <c r="Q272">
        <v>1.05</v>
      </c>
      <c r="R272">
        <f t="shared" ref="R272:R275" si="6">LN(SQRT(EXP(
SQRT(
+POWER(LN(K272),2)
+POWER(LN(L272),2)
+POWER(LN(M272),2)
+POWER(LN(N272),2)
+POWER(LN(O272),2)
+POWER(LN(P272),2)
+POWER(LN(Q272),2)
)
)))</f>
        <v>0.18460621081155912</v>
      </c>
      <c r="S272" s="10"/>
    </row>
    <row r="273" spans="1:20" s="7" customFormat="1" ht="16" x14ac:dyDescent="0.2">
      <c r="A273" s="11" t="s">
        <v>163</v>
      </c>
      <c r="B273" s="7">
        <v>0.5</v>
      </c>
      <c r="C273" s="7" t="s">
        <v>10</v>
      </c>
      <c r="D273" s="7" t="s">
        <v>8</v>
      </c>
      <c r="F273" s="7" t="s">
        <v>23</v>
      </c>
      <c r="G273" s="7" t="s">
        <v>164</v>
      </c>
      <c r="I273" s="7">
        <v>2</v>
      </c>
      <c r="J273">
        <f>LN(B273)</f>
        <v>-0.69314718055994529</v>
      </c>
      <c r="K273" s="3">
        <v>1.2</v>
      </c>
      <c r="L273" s="3">
        <v>1.2</v>
      </c>
      <c r="M273" s="3">
        <v>1.03</v>
      </c>
      <c r="N273" s="3">
        <v>1.01</v>
      </c>
      <c r="O273" s="3">
        <v>1.2</v>
      </c>
      <c r="P273" s="3">
        <v>1.2</v>
      </c>
      <c r="Q273">
        <v>1.05</v>
      </c>
      <c r="R273">
        <f t="shared" si="6"/>
        <v>0.18460621081155912</v>
      </c>
      <c r="S273" s="10"/>
    </row>
    <row r="274" spans="1:20" s="7" customFormat="1" ht="16" x14ac:dyDescent="0.2">
      <c r="A274" s="11" t="s">
        <v>194</v>
      </c>
      <c r="B274" s="7">
        <v>1.55</v>
      </c>
      <c r="C274" s="7" t="s">
        <v>10</v>
      </c>
      <c r="D274" s="7" t="s">
        <v>27</v>
      </c>
      <c r="F274" s="7" t="s">
        <v>23</v>
      </c>
      <c r="G274" s="7" t="s">
        <v>176</v>
      </c>
      <c r="H274" s="7" t="s">
        <v>177</v>
      </c>
      <c r="I274" s="7">
        <v>2</v>
      </c>
      <c r="J274">
        <f>LN(B274)</f>
        <v>0.43825493093115531</v>
      </c>
      <c r="K274" s="3">
        <v>1.2</v>
      </c>
      <c r="L274" s="3">
        <v>1.2</v>
      </c>
      <c r="M274" s="3">
        <v>1.03</v>
      </c>
      <c r="N274" s="3">
        <v>1.01</v>
      </c>
      <c r="O274" s="3">
        <v>1.2</v>
      </c>
      <c r="P274" s="3">
        <v>1.2</v>
      </c>
      <c r="Q274">
        <v>1.05</v>
      </c>
      <c r="R274">
        <f t="shared" si="6"/>
        <v>0.18460621081155912</v>
      </c>
      <c r="S274" s="10"/>
    </row>
    <row r="275" spans="1:20" s="7" customFormat="1" ht="17" x14ac:dyDescent="0.2">
      <c r="A275" s="13" t="s">
        <v>178</v>
      </c>
      <c r="B275" s="14">
        <f>0.0833/51.3</f>
        <v>1.6237816764132554E-3</v>
      </c>
      <c r="C275" s="7" t="s">
        <v>10</v>
      </c>
      <c r="D275" s="7" t="s">
        <v>8</v>
      </c>
      <c r="F275" s="7" t="s">
        <v>23</v>
      </c>
      <c r="G275" s="7" t="s">
        <v>179</v>
      </c>
      <c r="H275" s="7" t="s">
        <v>180</v>
      </c>
      <c r="I275" s="7">
        <v>2</v>
      </c>
      <c r="J275">
        <f>LN(B275)</f>
        <v>-6.422997481986064</v>
      </c>
      <c r="K275" s="3">
        <v>1.2</v>
      </c>
      <c r="L275" s="3">
        <v>1.2</v>
      </c>
      <c r="M275" s="3">
        <v>1.03</v>
      </c>
      <c r="N275" s="3">
        <v>1.01</v>
      </c>
      <c r="O275" s="3">
        <v>1.2</v>
      </c>
      <c r="P275" s="3">
        <v>1.2</v>
      </c>
      <c r="Q275">
        <v>1.05</v>
      </c>
      <c r="R275">
        <f t="shared" si="6"/>
        <v>0.18460621081155912</v>
      </c>
      <c r="S275" s="10"/>
    </row>
    <row r="276" spans="1:20" s="7" customFormat="1" ht="16" x14ac:dyDescent="0.2">
      <c r="A276" s="7" t="s">
        <v>181</v>
      </c>
      <c r="B276" s="11">
        <f>(34/51.3)*-1</f>
        <v>-0.66276803118908389</v>
      </c>
      <c r="C276" s="7" t="s">
        <v>182</v>
      </c>
      <c r="D276" s="7" t="s">
        <v>126</v>
      </c>
      <c r="F276" s="7" t="s">
        <v>23</v>
      </c>
      <c r="G276" s="7" t="s">
        <v>183</v>
      </c>
      <c r="H276" s="7" t="s">
        <v>184</v>
      </c>
      <c r="I276" s="7">
        <v>2</v>
      </c>
      <c r="J276">
        <f>LN(B276*-1)</f>
        <v>-0.41133022756056237</v>
      </c>
      <c r="K276" s="3">
        <v>1.2</v>
      </c>
      <c r="L276" s="3">
        <v>1.2</v>
      </c>
      <c r="M276" s="3">
        <v>1.03</v>
      </c>
      <c r="N276" s="3">
        <v>1.01</v>
      </c>
      <c r="O276" s="3">
        <v>1.2</v>
      </c>
      <c r="P276" s="3">
        <v>1.2</v>
      </c>
      <c r="Q276">
        <v>1.05</v>
      </c>
      <c r="R276">
        <f>LN(SQRT(EXP(
SQRT(
+POWER(LN(K276),2)
+POWER(LN(L276),2)
+POWER(LN(M276),2)
+POWER(LN(N276),2)
+POWER(LN(O276),2)
+POWER(LN(P276),2)
+POWER(LN(Q276),2)
)
)))</f>
        <v>0.18460621081155912</v>
      </c>
      <c r="S276" s="7" t="b">
        <v>1</v>
      </c>
    </row>
    <row r="277" spans="1:20" s="7" customFormat="1" ht="16" x14ac:dyDescent="0.2">
      <c r="K277" s="8"/>
      <c r="L277" s="8"/>
      <c r="M277" s="8"/>
      <c r="N277" s="8"/>
      <c r="O277" s="8"/>
      <c r="P277" s="8"/>
    </row>
    <row r="278" spans="1:20" s="7" customFormat="1" ht="16" x14ac:dyDescent="0.2">
      <c r="A278" s="6" t="s">
        <v>0</v>
      </c>
      <c r="B278" s="6" t="s">
        <v>185</v>
      </c>
      <c r="K278" s="8"/>
      <c r="L278" s="8"/>
      <c r="M278" s="8"/>
      <c r="N278" s="8"/>
      <c r="O278" s="8"/>
      <c r="P278" s="8"/>
    </row>
    <row r="279" spans="1:20" s="7" customFormat="1" ht="16" x14ac:dyDescent="0.2">
      <c r="A279" s="7" t="s">
        <v>2</v>
      </c>
      <c r="B279" s="7">
        <v>1</v>
      </c>
      <c r="K279" s="8"/>
      <c r="L279" s="8"/>
      <c r="M279" s="8"/>
      <c r="N279" s="8"/>
      <c r="O279" s="8"/>
      <c r="P279" s="8"/>
    </row>
    <row r="280" spans="1:20" s="7" customFormat="1" ht="16" x14ac:dyDescent="0.2">
      <c r="A280" s="7" t="s">
        <v>3</v>
      </c>
      <c r="B280" s="7" t="s">
        <v>173</v>
      </c>
      <c r="K280" s="8"/>
      <c r="L280" s="8"/>
      <c r="M280" s="8"/>
      <c r="N280" s="8"/>
      <c r="O280" s="8"/>
      <c r="P280" s="8"/>
    </row>
    <row r="281" spans="1:20" s="7" customFormat="1" ht="16" x14ac:dyDescent="0.2">
      <c r="A281" s="7" t="s">
        <v>5</v>
      </c>
      <c r="B281" s="7" t="s">
        <v>6</v>
      </c>
      <c r="K281" s="8"/>
      <c r="L281" s="8"/>
      <c r="M281" s="8"/>
      <c r="N281" s="8"/>
      <c r="O281" s="8"/>
      <c r="P281" s="8"/>
    </row>
    <row r="282" spans="1:20" s="7" customFormat="1" ht="16" x14ac:dyDescent="0.2">
      <c r="A282" s="7" t="s">
        <v>7</v>
      </c>
      <c r="B282" s="7" t="s">
        <v>8</v>
      </c>
      <c r="K282" s="8"/>
      <c r="L282" s="8"/>
      <c r="M282" s="8"/>
      <c r="N282" s="8"/>
      <c r="O282" s="8"/>
      <c r="P282" s="8"/>
    </row>
    <row r="283" spans="1:20" s="7" customFormat="1" ht="16" x14ac:dyDescent="0.2">
      <c r="A283" s="7" t="s">
        <v>9</v>
      </c>
      <c r="B283" s="7" t="s">
        <v>10</v>
      </c>
      <c r="K283" s="8"/>
      <c r="L283" s="8"/>
      <c r="M283" s="8"/>
      <c r="N283" s="8"/>
      <c r="O283" s="8"/>
      <c r="P283" s="8"/>
    </row>
    <row r="284" spans="1:20" s="7" customFormat="1" ht="16" x14ac:dyDescent="0.2">
      <c r="A284" s="7" t="s">
        <v>11</v>
      </c>
      <c r="B284" s="7" t="s">
        <v>174</v>
      </c>
      <c r="K284" s="8"/>
      <c r="L284" s="8"/>
      <c r="M284" s="8"/>
      <c r="N284" s="8"/>
      <c r="O284" s="8"/>
      <c r="P284" s="8"/>
    </row>
    <row r="285" spans="1:20" s="7" customFormat="1" ht="16" x14ac:dyDescent="0.2">
      <c r="A285" s="7" t="s">
        <v>32</v>
      </c>
      <c r="B285" s="12" t="s">
        <v>175</v>
      </c>
      <c r="K285" s="8"/>
      <c r="L285" s="8"/>
      <c r="M285" s="8"/>
      <c r="N285" s="8"/>
      <c r="O285" s="8"/>
      <c r="P285" s="8"/>
    </row>
    <row r="286" spans="1:20" s="7" customFormat="1" ht="16" x14ac:dyDescent="0.2">
      <c r="A286" s="6" t="s">
        <v>12</v>
      </c>
      <c r="K286" s="8"/>
      <c r="L286" s="8"/>
      <c r="M286" s="8"/>
      <c r="N286" s="8"/>
      <c r="O286" s="8"/>
      <c r="P286" s="8"/>
    </row>
    <row r="287" spans="1:20" s="7" customFormat="1" ht="16" x14ac:dyDescent="0.2">
      <c r="A287" s="6" t="s">
        <v>13</v>
      </c>
      <c r="B287" s="6" t="s">
        <v>14</v>
      </c>
      <c r="C287" s="6" t="s">
        <v>9</v>
      </c>
      <c r="D287" s="6" t="s">
        <v>7</v>
      </c>
      <c r="E287" s="6" t="s">
        <v>15</v>
      </c>
      <c r="F287" s="6" t="s">
        <v>5</v>
      </c>
      <c r="G287" s="6" t="s">
        <v>3</v>
      </c>
      <c r="H287" s="6" t="s">
        <v>11</v>
      </c>
      <c r="I287" s="6" t="s">
        <v>16</v>
      </c>
      <c r="J287" s="1" t="s">
        <v>17</v>
      </c>
      <c r="K287" s="9" t="s">
        <v>152</v>
      </c>
      <c r="L287" s="9" t="s">
        <v>153</v>
      </c>
      <c r="M287" s="9" t="s">
        <v>154</v>
      </c>
      <c r="N287" s="9" t="s">
        <v>155</v>
      </c>
      <c r="O287" s="9" t="s">
        <v>156</v>
      </c>
      <c r="P287" s="9" t="s">
        <v>157</v>
      </c>
      <c r="Q287" s="1" t="s">
        <v>158</v>
      </c>
      <c r="R287" s="1" t="s">
        <v>18</v>
      </c>
      <c r="S287" s="6" t="s">
        <v>87</v>
      </c>
      <c r="T287" s="1" t="s">
        <v>159</v>
      </c>
    </row>
    <row r="288" spans="1:20" s="7" customFormat="1" ht="16" x14ac:dyDescent="0.2">
      <c r="A288" s="7" t="str">
        <f>B278</f>
        <v>methane, from biological methanation, with carbon from cement plant</v>
      </c>
      <c r="B288" s="7">
        <v>1</v>
      </c>
      <c r="C288" s="7" t="s">
        <v>10</v>
      </c>
      <c r="D288" s="7" t="s">
        <v>8</v>
      </c>
      <c r="F288" s="7" t="s">
        <v>20</v>
      </c>
      <c r="G288" s="7" t="str">
        <f>B280</f>
        <v>methane, from biological methanation</v>
      </c>
      <c r="K288" s="8"/>
      <c r="L288" s="8"/>
      <c r="M288" s="8"/>
      <c r="N288" s="8"/>
      <c r="O288" s="8"/>
      <c r="P288" s="8"/>
      <c r="T288" s="7" t="s">
        <v>160</v>
      </c>
    </row>
    <row r="289" spans="1:20" s="7" customFormat="1" ht="16" x14ac:dyDescent="0.2">
      <c r="A289" s="7" t="s">
        <v>168</v>
      </c>
      <c r="B289" s="7">
        <v>2.75</v>
      </c>
      <c r="C289" s="7" t="s">
        <v>10</v>
      </c>
      <c r="D289" s="7" t="s">
        <v>8</v>
      </c>
      <c r="F289" s="7" t="s">
        <v>23</v>
      </c>
      <c r="G289" s="7" t="s">
        <v>169</v>
      </c>
      <c r="I289" s="7">
        <v>2</v>
      </c>
      <c r="J289">
        <f>LN(B289)</f>
        <v>1.0116009116784799</v>
      </c>
      <c r="K289" s="3">
        <v>1.2</v>
      </c>
      <c r="L289" s="3">
        <v>1.2</v>
      </c>
      <c r="M289" s="3">
        <v>1.03</v>
      </c>
      <c r="N289" s="3">
        <v>1.01</v>
      </c>
      <c r="O289" s="3">
        <v>1.2</v>
      </c>
      <c r="P289" s="3">
        <v>1.2</v>
      </c>
      <c r="Q289">
        <v>1.05</v>
      </c>
      <c r="R289">
        <f t="shared" ref="R289:R292" si="7">LN(SQRT(EXP(
SQRT(
+POWER(LN(K289),2)
+POWER(LN(L289),2)
+POWER(LN(M289),2)
+POWER(LN(N289),2)
+POWER(LN(O289),2)
+POWER(LN(P289),2)
+POWER(LN(Q289),2)
)
)))</f>
        <v>0.18460621081155912</v>
      </c>
      <c r="S289" s="10"/>
    </row>
    <row r="290" spans="1:20" s="7" customFormat="1" ht="16" x14ac:dyDescent="0.2">
      <c r="A290" s="11" t="s">
        <v>163</v>
      </c>
      <c r="B290" s="7">
        <v>0.5</v>
      </c>
      <c r="C290" s="7" t="s">
        <v>10</v>
      </c>
      <c r="D290" s="7" t="s">
        <v>8</v>
      </c>
      <c r="F290" s="7" t="s">
        <v>23</v>
      </c>
      <c r="G290" s="7" t="s">
        <v>164</v>
      </c>
      <c r="I290" s="7">
        <v>2</v>
      </c>
      <c r="J290">
        <f>LN(B290)</f>
        <v>-0.69314718055994529</v>
      </c>
      <c r="K290" s="3">
        <v>1.2</v>
      </c>
      <c r="L290" s="3">
        <v>1.2</v>
      </c>
      <c r="M290" s="3">
        <v>1.03</v>
      </c>
      <c r="N290" s="3">
        <v>1.01</v>
      </c>
      <c r="O290" s="3">
        <v>1.2</v>
      </c>
      <c r="P290" s="3">
        <v>1.2</v>
      </c>
      <c r="Q290">
        <v>1.05</v>
      </c>
      <c r="R290">
        <f t="shared" si="7"/>
        <v>0.18460621081155912</v>
      </c>
      <c r="S290" s="10"/>
    </row>
    <row r="291" spans="1:20" s="7" customFormat="1" ht="16" x14ac:dyDescent="0.2">
      <c r="A291" s="11" t="s">
        <v>194</v>
      </c>
      <c r="B291" s="7">
        <v>1.55</v>
      </c>
      <c r="C291" s="7" t="s">
        <v>10</v>
      </c>
      <c r="D291" s="7" t="s">
        <v>27</v>
      </c>
      <c r="F291" s="7" t="s">
        <v>23</v>
      </c>
      <c r="G291" s="7" t="s">
        <v>176</v>
      </c>
      <c r="H291" s="7" t="s">
        <v>177</v>
      </c>
      <c r="I291" s="7">
        <v>2</v>
      </c>
      <c r="J291">
        <f>LN(B291)</f>
        <v>0.43825493093115531</v>
      </c>
      <c r="K291" s="3">
        <v>1.2</v>
      </c>
      <c r="L291" s="3">
        <v>1.2</v>
      </c>
      <c r="M291" s="3">
        <v>1.03</v>
      </c>
      <c r="N291" s="3">
        <v>1.01</v>
      </c>
      <c r="O291" s="3">
        <v>1.2</v>
      </c>
      <c r="P291" s="3">
        <v>1.2</v>
      </c>
      <c r="Q291">
        <v>1.05</v>
      </c>
      <c r="R291">
        <f t="shared" si="7"/>
        <v>0.18460621081155912</v>
      </c>
      <c r="S291" s="10"/>
    </row>
    <row r="292" spans="1:20" s="7" customFormat="1" ht="17" x14ac:dyDescent="0.2">
      <c r="A292" s="13" t="s">
        <v>178</v>
      </c>
      <c r="B292" s="14">
        <f>0.0833/51.3</f>
        <v>1.6237816764132554E-3</v>
      </c>
      <c r="C292" s="7" t="s">
        <v>10</v>
      </c>
      <c r="D292" s="7" t="s">
        <v>8</v>
      </c>
      <c r="F292" s="7" t="s">
        <v>23</v>
      </c>
      <c r="G292" s="7" t="s">
        <v>179</v>
      </c>
      <c r="H292" s="7" t="s">
        <v>180</v>
      </c>
      <c r="I292" s="7">
        <v>2</v>
      </c>
      <c r="J292">
        <f>LN(B292)</f>
        <v>-6.422997481986064</v>
      </c>
      <c r="K292" s="3">
        <v>1.2</v>
      </c>
      <c r="L292" s="3">
        <v>1.2</v>
      </c>
      <c r="M292" s="3">
        <v>1.03</v>
      </c>
      <c r="N292" s="3">
        <v>1.01</v>
      </c>
      <c r="O292" s="3">
        <v>1.2</v>
      </c>
      <c r="P292" s="3">
        <v>1.2</v>
      </c>
      <c r="Q292">
        <v>1.05</v>
      </c>
      <c r="R292">
        <f t="shared" si="7"/>
        <v>0.18460621081155912</v>
      </c>
      <c r="S292" s="10"/>
    </row>
    <row r="293" spans="1:20" s="7" customFormat="1" ht="16" x14ac:dyDescent="0.2">
      <c r="A293" s="7" t="s">
        <v>181</v>
      </c>
      <c r="B293" s="11">
        <f>(34/51.3)*-1</f>
        <v>-0.66276803118908389</v>
      </c>
      <c r="C293" s="7" t="s">
        <v>182</v>
      </c>
      <c r="D293" s="7" t="s">
        <v>126</v>
      </c>
      <c r="F293" s="7" t="s">
        <v>23</v>
      </c>
      <c r="G293" s="7" t="s">
        <v>183</v>
      </c>
      <c r="H293" s="7" t="s">
        <v>184</v>
      </c>
      <c r="I293" s="7">
        <v>2</v>
      </c>
      <c r="J293">
        <f>LN(B293*-1)</f>
        <v>-0.41133022756056237</v>
      </c>
      <c r="K293" s="3">
        <v>1.2</v>
      </c>
      <c r="L293" s="3">
        <v>1.2</v>
      </c>
      <c r="M293" s="3">
        <v>1.03</v>
      </c>
      <c r="N293" s="3">
        <v>1.01</v>
      </c>
      <c r="O293" s="3">
        <v>1.2</v>
      </c>
      <c r="P293" s="3">
        <v>1.2</v>
      </c>
      <c r="Q293">
        <v>1.05</v>
      </c>
      <c r="R293">
        <f>LN(SQRT(EXP(
SQRT(
+POWER(LN(K293),2)
+POWER(LN(L293),2)
+POWER(LN(M293),2)
+POWER(LN(N293),2)
+POWER(LN(O293),2)
+POWER(LN(P293),2)
+POWER(LN(Q293),2)
)
)))</f>
        <v>0.18460621081155912</v>
      </c>
      <c r="S293" s="7" t="b">
        <v>1</v>
      </c>
    </row>
    <row r="294" spans="1:20" s="7" customFormat="1" ht="16" x14ac:dyDescent="0.2">
      <c r="K294" s="8"/>
      <c r="L294" s="8"/>
      <c r="M294" s="8"/>
      <c r="N294" s="8"/>
      <c r="O294" s="8"/>
      <c r="P294" s="8"/>
    </row>
    <row r="295" spans="1:20" s="7" customFormat="1" ht="16" x14ac:dyDescent="0.2">
      <c r="A295" s="6" t="s">
        <v>0</v>
      </c>
      <c r="B295" s="6" t="s">
        <v>186</v>
      </c>
      <c r="K295" s="8"/>
      <c r="L295" s="8"/>
      <c r="M295" s="8"/>
      <c r="N295" s="8"/>
      <c r="O295" s="8"/>
      <c r="P295" s="8"/>
    </row>
    <row r="296" spans="1:20" s="7" customFormat="1" ht="16" x14ac:dyDescent="0.2">
      <c r="A296" s="7" t="s">
        <v>2</v>
      </c>
      <c r="B296" s="7">
        <v>1</v>
      </c>
      <c r="K296" s="8"/>
      <c r="L296" s="8"/>
      <c r="M296" s="8"/>
      <c r="N296" s="8"/>
      <c r="O296" s="8"/>
      <c r="P296" s="8"/>
    </row>
    <row r="297" spans="1:20" s="7" customFormat="1" ht="16" x14ac:dyDescent="0.2">
      <c r="A297" s="7" t="s">
        <v>3</v>
      </c>
      <c r="B297" s="7" t="s">
        <v>173</v>
      </c>
      <c r="K297" s="8"/>
      <c r="L297" s="8"/>
      <c r="M297" s="8"/>
      <c r="N297" s="8"/>
      <c r="O297" s="8"/>
      <c r="P297" s="8"/>
    </row>
    <row r="298" spans="1:20" s="7" customFormat="1" ht="16" x14ac:dyDescent="0.2">
      <c r="A298" s="7" t="s">
        <v>5</v>
      </c>
      <c r="B298" s="7" t="s">
        <v>6</v>
      </c>
      <c r="K298" s="8"/>
      <c r="L298" s="8"/>
      <c r="M298" s="8"/>
      <c r="N298" s="8"/>
      <c r="O298" s="8"/>
      <c r="P298" s="8"/>
    </row>
    <row r="299" spans="1:20" s="7" customFormat="1" ht="16" x14ac:dyDescent="0.2">
      <c r="A299" s="7" t="s">
        <v>7</v>
      </c>
      <c r="B299" s="7" t="s">
        <v>8</v>
      </c>
      <c r="K299" s="8"/>
      <c r="L299" s="8"/>
      <c r="M299" s="8"/>
      <c r="N299" s="8"/>
      <c r="O299" s="8"/>
      <c r="P299" s="8"/>
    </row>
    <row r="300" spans="1:20" s="7" customFormat="1" ht="16" x14ac:dyDescent="0.2">
      <c r="A300" s="7" t="s">
        <v>9</v>
      </c>
      <c r="B300" s="7" t="s">
        <v>10</v>
      </c>
      <c r="K300" s="8"/>
      <c r="L300" s="8"/>
      <c r="M300" s="8"/>
      <c r="N300" s="8"/>
      <c r="O300" s="8"/>
      <c r="P300" s="8"/>
    </row>
    <row r="301" spans="1:20" s="7" customFormat="1" ht="16" x14ac:dyDescent="0.2">
      <c r="A301" s="7" t="s">
        <v>11</v>
      </c>
      <c r="B301" s="7" t="s">
        <v>174</v>
      </c>
      <c r="K301" s="8"/>
      <c r="L301" s="8"/>
      <c r="M301" s="8"/>
      <c r="N301" s="8"/>
      <c r="O301" s="8"/>
      <c r="P301" s="8"/>
    </row>
    <row r="302" spans="1:20" s="7" customFormat="1" ht="16" x14ac:dyDescent="0.2">
      <c r="A302" s="7" t="s">
        <v>32</v>
      </c>
      <c r="B302" s="12" t="s">
        <v>175</v>
      </c>
      <c r="K302" s="8"/>
      <c r="L302" s="8"/>
      <c r="M302" s="8"/>
      <c r="N302" s="8"/>
      <c r="O302" s="8"/>
      <c r="P302" s="8"/>
    </row>
    <row r="303" spans="1:20" s="7" customFormat="1" ht="16" x14ac:dyDescent="0.2">
      <c r="A303" s="6" t="s">
        <v>12</v>
      </c>
      <c r="K303" s="8"/>
      <c r="L303" s="8"/>
      <c r="M303" s="8"/>
      <c r="N303" s="8"/>
      <c r="O303" s="8"/>
      <c r="P303" s="8"/>
    </row>
    <row r="304" spans="1:20" s="7" customFormat="1" ht="16" x14ac:dyDescent="0.2">
      <c r="A304" s="6" t="s">
        <v>13</v>
      </c>
      <c r="B304" s="6" t="s">
        <v>14</v>
      </c>
      <c r="C304" s="6" t="s">
        <v>9</v>
      </c>
      <c r="D304" s="6" t="s">
        <v>7</v>
      </c>
      <c r="E304" s="6" t="s">
        <v>15</v>
      </c>
      <c r="F304" s="6" t="s">
        <v>5</v>
      </c>
      <c r="G304" s="6" t="s">
        <v>3</v>
      </c>
      <c r="H304" s="6" t="s">
        <v>11</v>
      </c>
      <c r="I304" s="6" t="s">
        <v>16</v>
      </c>
      <c r="J304" s="1" t="s">
        <v>17</v>
      </c>
      <c r="K304" s="9" t="s">
        <v>152</v>
      </c>
      <c r="L304" s="9" t="s">
        <v>153</v>
      </c>
      <c r="M304" s="9" t="s">
        <v>154</v>
      </c>
      <c r="N304" s="9" t="s">
        <v>155</v>
      </c>
      <c r="O304" s="9" t="s">
        <v>156</v>
      </c>
      <c r="P304" s="9" t="s">
        <v>157</v>
      </c>
      <c r="Q304" s="1" t="s">
        <v>158</v>
      </c>
      <c r="R304" s="1" t="s">
        <v>18</v>
      </c>
      <c r="S304" s="6" t="s">
        <v>87</v>
      </c>
      <c r="T304" s="1" t="s">
        <v>159</v>
      </c>
    </row>
    <row r="305" spans="1:20" s="7" customFormat="1" ht="16" x14ac:dyDescent="0.2">
      <c r="A305" s="7" t="str">
        <f>B295</f>
        <v>methane, from biological methanation, with carbon from municipal waste incineration plant</v>
      </c>
      <c r="B305" s="7">
        <v>1</v>
      </c>
      <c r="C305" s="7" t="s">
        <v>10</v>
      </c>
      <c r="D305" s="7" t="s">
        <v>8</v>
      </c>
      <c r="F305" s="7" t="s">
        <v>20</v>
      </c>
      <c r="G305" s="7" t="str">
        <f>B297</f>
        <v>methane, from biological methanation</v>
      </c>
      <c r="K305" s="8"/>
      <c r="L305" s="8"/>
      <c r="M305" s="8"/>
      <c r="N305" s="8"/>
      <c r="O305" s="8"/>
      <c r="P305" s="8"/>
      <c r="T305" s="7" t="s">
        <v>160</v>
      </c>
    </row>
    <row r="306" spans="1:20" s="7" customFormat="1" ht="16" x14ac:dyDescent="0.2">
      <c r="A306" s="7" t="s">
        <v>171</v>
      </c>
      <c r="B306" s="7">
        <v>2.75</v>
      </c>
      <c r="C306" s="7" t="s">
        <v>10</v>
      </c>
      <c r="D306" s="7" t="s">
        <v>8</v>
      </c>
      <c r="F306" s="7" t="s">
        <v>23</v>
      </c>
      <c r="G306" s="7" t="s">
        <v>169</v>
      </c>
      <c r="I306" s="7">
        <v>2</v>
      </c>
      <c r="J306">
        <f>LN(B306)</f>
        <v>1.0116009116784799</v>
      </c>
      <c r="K306" s="3">
        <v>1.2</v>
      </c>
      <c r="L306" s="3">
        <v>1.2</v>
      </c>
      <c r="M306" s="3">
        <v>1.03</v>
      </c>
      <c r="N306" s="3">
        <v>1.01</v>
      </c>
      <c r="O306" s="3">
        <v>1.2</v>
      </c>
      <c r="P306" s="3">
        <v>1.2</v>
      </c>
      <c r="Q306">
        <v>1.05</v>
      </c>
      <c r="R306">
        <f t="shared" ref="R306:R309" si="8">LN(SQRT(EXP(
SQRT(
+POWER(LN(K306),2)
+POWER(LN(L306),2)
+POWER(LN(M306),2)
+POWER(LN(N306),2)
+POWER(LN(O306),2)
+POWER(LN(P306),2)
+POWER(LN(Q306),2)
)
)))</f>
        <v>0.18460621081155912</v>
      </c>
      <c r="S306" s="10"/>
    </row>
    <row r="307" spans="1:20" s="7" customFormat="1" ht="16" x14ac:dyDescent="0.2">
      <c r="A307" s="11" t="s">
        <v>163</v>
      </c>
      <c r="B307" s="7">
        <v>0.5</v>
      </c>
      <c r="C307" s="7" t="s">
        <v>10</v>
      </c>
      <c r="D307" s="7" t="s">
        <v>8</v>
      </c>
      <c r="F307" s="7" t="s">
        <v>23</v>
      </c>
      <c r="G307" s="7" t="s">
        <v>164</v>
      </c>
      <c r="I307" s="7">
        <v>2</v>
      </c>
      <c r="J307">
        <f>LN(B307)</f>
        <v>-0.69314718055994529</v>
      </c>
      <c r="K307" s="3">
        <v>1.2</v>
      </c>
      <c r="L307" s="3">
        <v>1.2</v>
      </c>
      <c r="M307" s="3">
        <v>1.03</v>
      </c>
      <c r="N307" s="3">
        <v>1.01</v>
      </c>
      <c r="O307" s="3">
        <v>1.2</v>
      </c>
      <c r="P307" s="3">
        <v>1.2</v>
      </c>
      <c r="Q307">
        <v>1.05</v>
      </c>
      <c r="R307">
        <f t="shared" si="8"/>
        <v>0.18460621081155912</v>
      </c>
      <c r="S307" s="10"/>
    </row>
    <row r="308" spans="1:20" s="7" customFormat="1" ht="16" x14ac:dyDescent="0.2">
      <c r="A308" s="11" t="s">
        <v>194</v>
      </c>
      <c r="B308" s="7">
        <v>1.55</v>
      </c>
      <c r="C308" s="7" t="s">
        <v>10</v>
      </c>
      <c r="D308" s="7" t="s">
        <v>27</v>
      </c>
      <c r="F308" s="7" t="s">
        <v>23</v>
      </c>
      <c r="G308" s="7" t="s">
        <v>176</v>
      </c>
      <c r="H308" s="7" t="s">
        <v>177</v>
      </c>
      <c r="I308" s="7">
        <v>2</v>
      </c>
      <c r="J308">
        <f>LN(B308)</f>
        <v>0.43825493093115531</v>
      </c>
      <c r="K308" s="3">
        <v>1.2</v>
      </c>
      <c r="L308" s="3">
        <v>1.2</v>
      </c>
      <c r="M308" s="3">
        <v>1.03</v>
      </c>
      <c r="N308" s="3">
        <v>1.01</v>
      </c>
      <c r="O308" s="3">
        <v>1.2</v>
      </c>
      <c r="P308" s="3">
        <v>1.2</v>
      </c>
      <c r="Q308">
        <v>1.05</v>
      </c>
      <c r="R308">
        <f t="shared" si="8"/>
        <v>0.18460621081155912</v>
      </c>
      <c r="S308" s="10"/>
    </row>
    <row r="309" spans="1:20" s="7" customFormat="1" ht="17" x14ac:dyDescent="0.2">
      <c r="A309" s="13" t="s">
        <v>178</v>
      </c>
      <c r="B309" s="14">
        <f>0.0833/51.3</f>
        <v>1.6237816764132554E-3</v>
      </c>
      <c r="C309" s="7" t="s">
        <v>10</v>
      </c>
      <c r="D309" s="7" t="s">
        <v>8</v>
      </c>
      <c r="F309" s="7" t="s">
        <v>23</v>
      </c>
      <c r="G309" s="7" t="s">
        <v>179</v>
      </c>
      <c r="H309" s="7" t="s">
        <v>180</v>
      </c>
      <c r="I309" s="7">
        <v>2</v>
      </c>
      <c r="J309">
        <f>LN(B309)</f>
        <v>-6.422997481986064</v>
      </c>
      <c r="K309" s="3">
        <v>1.2</v>
      </c>
      <c r="L309" s="3">
        <v>1.2</v>
      </c>
      <c r="M309" s="3">
        <v>1.03</v>
      </c>
      <c r="N309" s="3">
        <v>1.01</v>
      </c>
      <c r="O309" s="3">
        <v>1.2</v>
      </c>
      <c r="P309" s="3">
        <v>1.2</v>
      </c>
      <c r="Q309">
        <v>1.05</v>
      </c>
      <c r="R309">
        <f t="shared" si="8"/>
        <v>0.18460621081155912</v>
      </c>
      <c r="S309" s="10"/>
    </row>
    <row r="310" spans="1:20" s="7" customFormat="1" ht="16" x14ac:dyDescent="0.2">
      <c r="A310" s="7" t="s">
        <v>181</v>
      </c>
      <c r="B310" s="11">
        <f>(34/51.3)*-1</f>
        <v>-0.66276803118908389</v>
      </c>
      <c r="C310" s="7" t="s">
        <v>182</v>
      </c>
      <c r="D310" s="7" t="s">
        <v>126</v>
      </c>
      <c r="F310" s="7" t="s">
        <v>23</v>
      </c>
      <c r="G310" s="7" t="s">
        <v>183</v>
      </c>
      <c r="H310" s="7" t="s">
        <v>184</v>
      </c>
      <c r="I310" s="7">
        <v>2</v>
      </c>
      <c r="J310">
        <f>LN(B310*-1)</f>
        <v>-0.41133022756056237</v>
      </c>
      <c r="K310" s="3">
        <v>1.2</v>
      </c>
      <c r="L310" s="3">
        <v>1.2</v>
      </c>
      <c r="M310" s="3">
        <v>1.03</v>
      </c>
      <c r="N310" s="3">
        <v>1.01</v>
      </c>
      <c r="O310" s="3">
        <v>1.2</v>
      </c>
      <c r="P310" s="3">
        <v>1.2</v>
      </c>
      <c r="Q310">
        <v>1.05</v>
      </c>
      <c r="R310">
        <f>LN(SQRT(EXP(
SQRT(
+POWER(LN(K310),2)
+POWER(LN(L310),2)
+POWER(LN(M310),2)
+POWER(LN(N310),2)
+POWER(LN(O310),2)
+POWER(LN(P310),2)
+POWER(LN(Q310),2)
)
)))</f>
        <v>0.18460621081155912</v>
      </c>
      <c r="S310" s="7" t="b">
        <v>1</v>
      </c>
    </row>
    <row r="311" spans="1:20" s="7" customFormat="1" ht="16" x14ac:dyDescent="0.2">
      <c r="K311" s="8"/>
      <c r="L311" s="8"/>
      <c r="M311" s="8"/>
      <c r="N311" s="8"/>
      <c r="O311" s="8"/>
      <c r="P311" s="8"/>
    </row>
    <row r="312" spans="1:20" s="7" customFormat="1" ht="16" x14ac:dyDescent="0.2">
      <c r="A312" s="6" t="s">
        <v>0</v>
      </c>
      <c r="B312" s="6" t="s">
        <v>161</v>
      </c>
      <c r="K312" s="8"/>
      <c r="L312" s="8"/>
      <c r="M312" s="8"/>
      <c r="N312" s="8"/>
      <c r="O312" s="8"/>
      <c r="P312" s="8"/>
    </row>
    <row r="313" spans="1:20" s="7" customFormat="1" ht="16" x14ac:dyDescent="0.2">
      <c r="A313" s="7" t="s">
        <v>2</v>
      </c>
      <c r="B313" s="7">
        <v>1</v>
      </c>
      <c r="K313" s="8"/>
      <c r="L313" s="8"/>
      <c r="M313" s="8"/>
      <c r="N313" s="8"/>
      <c r="O313" s="8"/>
      <c r="P313" s="8"/>
    </row>
    <row r="314" spans="1:20" s="7" customFormat="1" ht="16" x14ac:dyDescent="0.2">
      <c r="A314" s="7" t="s">
        <v>3</v>
      </c>
      <c r="B314" s="7" t="s">
        <v>21</v>
      </c>
      <c r="K314" s="8"/>
      <c r="L314" s="8"/>
      <c r="M314" s="8"/>
      <c r="N314" s="8"/>
      <c r="O314" s="8"/>
      <c r="P314" s="8"/>
    </row>
    <row r="315" spans="1:20" s="7" customFormat="1" ht="16" x14ac:dyDescent="0.2">
      <c r="A315" s="7" t="s">
        <v>5</v>
      </c>
      <c r="B315" s="7" t="s">
        <v>6</v>
      </c>
      <c r="K315" s="8"/>
      <c r="L315" s="8"/>
      <c r="M315" s="8"/>
      <c r="N315" s="8"/>
      <c r="O315" s="8"/>
      <c r="P315" s="8"/>
    </row>
    <row r="316" spans="1:20" s="7" customFormat="1" ht="16" x14ac:dyDescent="0.2">
      <c r="A316" s="7" t="s">
        <v>7</v>
      </c>
      <c r="B316" s="7" t="s">
        <v>7</v>
      </c>
      <c r="K316" s="8"/>
      <c r="L316" s="8"/>
      <c r="M316" s="8"/>
      <c r="N316" s="8"/>
      <c r="O316" s="8"/>
      <c r="P316" s="8"/>
    </row>
    <row r="317" spans="1:20" s="7" customFormat="1" ht="16" x14ac:dyDescent="0.2">
      <c r="A317" s="7" t="s">
        <v>9</v>
      </c>
      <c r="B317" s="7" t="s">
        <v>10</v>
      </c>
      <c r="K317" s="8"/>
      <c r="L317" s="8"/>
      <c r="M317" s="8"/>
      <c r="N317" s="8"/>
      <c r="O317" s="8"/>
      <c r="P317" s="8"/>
    </row>
    <row r="318" spans="1:20" s="7" customFormat="1" ht="16" x14ac:dyDescent="0.2">
      <c r="A318" s="7" t="s">
        <v>32</v>
      </c>
      <c r="B318" s="7" t="s">
        <v>142</v>
      </c>
      <c r="K318" s="8"/>
      <c r="L318" s="8"/>
      <c r="M318" s="8"/>
      <c r="N318" s="8"/>
      <c r="O318" s="8"/>
      <c r="P318" s="8"/>
    </row>
    <row r="319" spans="1:20" s="7" customFormat="1" ht="16" x14ac:dyDescent="0.2">
      <c r="A319" s="6" t="s">
        <v>12</v>
      </c>
      <c r="K319" s="8"/>
      <c r="L319" s="8"/>
      <c r="M319" s="8"/>
      <c r="N319" s="8"/>
      <c r="O319" s="8"/>
      <c r="P319" s="8"/>
    </row>
    <row r="320" spans="1:20" s="7" customFormat="1" ht="16" x14ac:dyDescent="0.2">
      <c r="A320" s="6" t="s">
        <v>13</v>
      </c>
      <c r="B320" s="6" t="s">
        <v>14</v>
      </c>
      <c r="C320" s="6" t="s">
        <v>9</v>
      </c>
      <c r="D320" s="6" t="s">
        <v>7</v>
      </c>
      <c r="E320" s="6" t="s">
        <v>15</v>
      </c>
      <c r="F320" s="6" t="s">
        <v>5</v>
      </c>
      <c r="G320" s="6" t="s">
        <v>3</v>
      </c>
      <c r="H320" s="6" t="s">
        <v>11</v>
      </c>
      <c r="I320" s="6" t="s">
        <v>16</v>
      </c>
      <c r="J320" s="1" t="s">
        <v>17</v>
      </c>
      <c r="K320" s="9" t="s">
        <v>152</v>
      </c>
      <c r="L320" s="9" t="s">
        <v>153</v>
      </c>
      <c r="M320" s="9" t="s">
        <v>154</v>
      </c>
      <c r="N320" s="9" t="s">
        <v>155</v>
      </c>
      <c r="O320" s="9" t="s">
        <v>156</v>
      </c>
      <c r="P320" s="9" t="s">
        <v>157</v>
      </c>
      <c r="Q320" s="1" t="s">
        <v>158</v>
      </c>
      <c r="R320" s="1" t="s">
        <v>18</v>
      </c>
      <c r="S320" s="6" t="s">
        <v>87</v>
      </c>
      <c r="T320" s="1" t="s">
        <v>159</v>
      </c>
    </row>
    <row r="321" spans="1:20" s="7" customFormat="1" ht="16" x14ac:dyDescent="0.2">
      <c r="A321" s="7" t="s">
        <v>161</v>
      </c>
      <c r="B321" s="7">
        <v>1</v>
      </c>
      <c r="C321" s="7" t="s">
        <v>10</v>
      </c>
      <c r="D321" s="7" t="s">
        <v>7</v>
      </c>
      <c r="F321" s="7" t="s">
        <v>20</v>
      </c>
      <c r="G321" s="7" t="s">
        <v>21</v>
      </c>
      <c r="K321" s="8"/>
      <c r="L321" s="8"/>
      <c r="M321" s="8"/>
      <c r="N321" s="8"/>
      <c r="O321" s="8"/>
      <c r="P321" s="8"/>
      <c r="T321" s="7" t="s">
        <v>187</v>
      </c>
    </row>
    <row r="322" spans="1:20" s="7" customFormat="1" ht="16" x14ac:dyDescent="0.2">
      <c r="A322" s="7" t="s">
        <v>188</v>
      </c>
      <c r="B322" s="7">
        <v>5940</v>
      </c>
      <c r="C322" s="7" t="s">
        <v>25</v>
      </c>
      <c r="D322" s="7" t="s">
        <v>8</v>
      </c>
      <c r="F322" s="7" t="s">
        <v>23</v>
      </c>
      <c r="G322" s="7" t="s">
        <v>189</v>
      </c>
      <c r="I322" s="7">
        <v>2</v>
      </c>
      <c r="J322">
        <f t="shared" ref="J322:J323" si="9">LN(B322)</f>
        <v>8.6894644123566902</v>
      </c>
      <c r="K322" s="3">
        <v>1.5</v>
      </c>
      <c r="L322" s="3">
        <v>1.2</v>
      </c>
      <c r="M322" s="3">
        <v>1.5</v>
      </c>
      <c r="N322" s="3">
        <v>1.1000000000000001</v>
      </c>
      <c r="O322" s="3">
        <v>2</v>
      </c>
      <c r="P322" s="3">
        <v>1.2</v>
      </c>
      <c r="Q322">
        <v>1.05</v>
      </c>
      <c r="R322">
        <f t="shared" ref="R322:R323" si="10">LN(SQRT(EXP(
SQRT(
+POWER(LN(K322),2)
+POWER(LN(L322),2)
+POWER(LN(M322),2)
+POWER(LN(N322),2)
+POWER(LN(O322),2)
+POWER(LN(P322),2)
+POWER(LN(Q322),2)
)
)))</f>
        <v>0.47095746419981693</v>
      </c>
    </row>
    <row r="323" spans="1:20" s="7" customFormat="1" ht="16" x14ac:dyDescent="0.2">
      <c r="A323" s="7" t="s">
        <v>190</v>
      </c>
      <c r="B323" s="7">
        <v>660</v>
      </c>
      <c r="C323" s="7" t="s">
        <v>25</v>
      </c>
      <c r="D323" s="7" t="s">
        <v>8</v>
      </c>
      <c r="F323" s="7" t="s">
        <v>23</v>
      </c>
      <c r="G323" s="7" t="s">
        <v>191</v>
      </c>
      <c r="I323" s="7">
        <v>2</v>
      </c>
      <c r="J323">
        <f t="shared" si="9"/>
        <v>6.4922398350204711</v>
      </c>
      <c r="K323" s="3">
        <v>1.5</v>
      </c>
      <c r="L323" s="3">
        <v>1.2</v>
      </c>
      <c r="M323" s="3">
        <v>1.5</v>
      </c>
      <c r="N323" s="3">
        <v>1.1000000000000001</v>
      </c>
      <c r="O323" s="3">
        <v>2</v>
      </c>
      <c r="P323" s="3">
        <v>1.2</v>
      </c>
      <c r="Q323">
        <v>1.05</v>
      </c>
      <c r="R323">
        <f t="shared" si="10"/>
        <v>0.47095746419981693</v>
      </c>
    </row>
    <row r="324" spans="1:20" s="7" customFormat="1" ht="16" x14ac:dyDescent="0.2">
      <c r="K324" s="8"/>
      <c r="L324" s="8"/>
      <c r="M324" s="8"/>
      <c r="N324" s="8"/>
      <c r="O324" s="8"/>
      <c r="P324" s="8"/>
    </row>
    <row r="325" spans="1:20" s="7" customFormat="1" ht="16" x14ac:dyDescent="0.2">
      <c r="A325" s="6" t="s">
        <v>0</v>
      </c>
      <c r="B325" s="6" t="s">
        <v>165</v>
      </c>
      <c r="K325" s="8"/>
      <c r="L325" s="8"/>
      <c r="M325" s="8"/>
      <c r="N325" s="8"/>
      <c r="O325" s="8"/>
      <c r="P325" s="8"/>
    </row>
    <row r="326" spans="1:20" s="7" customFormat="1" ht="16" x14ac:dyDescent="0.2">
      <c r="A326" s="7" t="s">
        <v>2</v>
      </c>
      <c r="B326" s="7">
        <v>1</v>
      </c>
      <c r="K326" s="8"/>
      <c r="L326" s="8"/>
      <c r="M326" s="8"/>
      <c r="N326" s="8"/>
      <c r="O326" s="8"/>
      <c r="P326" s="8"/>
    </row>
    <row r="327" spans="1:20" s="7" customFormat="1" ht="16" x14ac:dyDescent="0.2">
      <c r="A327" s="7" t="s">
        <v>3</v>
      </c>
      <c r="B327" s="7" t="s">
        <v>166</v>
      </c>
      <c r="K327" s="8"/>
      <c r="L327" s="8"/>
      <c r="M327" s="8"/>
      <c r="N327" s="8"/>
      <c r="O327" s="8"/>
      <c r="P327" s="8"/>
    </row>
    <row r="328" spans="1:20" s="7" customFormat="1" ht="16" x14ac:dyDescent="0.2">
      <c r="A328" s="7" t="s">
        <v>5</v>
      </c>
      <c r="B328" s="7" t="s">
        <v>6</v>
      </c>
      <c r="K328" s="8"/>
      <c r="L328" s="8"/>
      <c r="M328" s="8"/>
      <c r="N328" s="8"/>
      <c r="O328" s="8"/>
      <c r="P328" s="8"/>
    </row>
    <row r="329" spans="1:20" s="7" customFormat="1" ht="16" x14ac:dyDescent="0.2">
      <c r="A329" s="7" t="s">
        <v>7</v>
      </c>
      <c r="B329" s="7" t="s">
        <v>8</v>
      </c>
      <c r="K329" s="8"/>
      <c r="L329" s="8"/>
      <c r="M329" s="8"/>
      <c r="N329" s="8"/>
      <c r="O329" s="8"/>
      <c r="P329" s="8"/>
    </row>
    <row r="330" spans="1:20" s="7" customFormat="1" ht="16" x14ac:dyDescent="0.2">
      <c r="A330" s="7" t="s">
        <v>9</v>
      </c>
      <c r="B330" s="7" t="s">
        <v>10</v>
      </c>
      <c r="K330" s="8"/>
      <c r="L330" s="8"/>
      <c r="M330" s="8"/>
      <c r="N330" s="8"/>
      <c r="O330" s="8"/>
      <c r="P330" s="8"/>
    </row>
    <row r="331" spans="1:20" s="7" customFormat="1" ht="16" x14ac:dyDescent="0.2">
      <c r="A331" s="7" t="s">
        <v>32</v>
      </c>
      <c r="B331" s="7" t="s">
        <v>33</v>
      </c>
      <c r="K331" s="8"/>
      <c r="L331" s="8"/>
      <c r="M331" s="8"/>
      <c r="N331" s="8"/>
      <c r="O331" s="8"/>
      <c r="P331" s="8"/>
    </row>
    <row r="332" spans="1:20" s="7" customFormat="1" ht="16" x14ac:dyDescent="0.2">
      <c r="A332" s="6" t="s">
        <v>12</v>
      </c>
      <c r="K332" s="8"/>
      <c r="L332" s="8"/>
      <c r="M332" s="8"/>
      <c r="N332" s="8"/>
      <c r="O332" s="8"/>
      <c r="P332" s="8"/>
    </row>
    <row r="333" spans="1:20" s="7" customFormat="1" ht="16" x14ac:dyDescent="0.2">
      <c r="A333" s="6" t="s">
        <v>13</v>
      </c>
      <c r="B333" s="6" t="s">
        <v>14</v>
      </c>
      <c r="C333" s="6" t="s">
        <v>9</v>
      </c>
      <c r="D333" s="6" t="s">
        <v>7</v>
      </c>
      <c r="E333" s="6" t="s">
        <v>15</v>
      </c>
      <c r="F333" s="6" t="s">
        <v>5</v>
      </c>
      <c r="G333" s="6" t="s">
        <v>3</v>
      </c>
      <c r="H333" s="6" t="s">
        <v>11</v>
      </c>
      <c r="I333" s="6" t="s">
        <v>16</v>
      </c>
      <c r="J333" s="1" t="s">
        <v>17</v>
      </c>
      <c r="K333" s="9" t="s">
        <v>152</v>
      </c>
      <c r="L333" s="9" t="s">
        <v>153</v>
      </c>
      <c r="M333" s="9" t="s">
        <v>154</v>
      </c>
      <c r="N333" s="9" t="s">
        <v>155</v>
      </c>
      <c r="O333" s="9" t="s">
        <v>156</v>
      </c>
      <c r="P333" s="9" t="s">
        <v>157</v>
      </c>
      <c r="Q333" s="1" t="s">
        <v>158</v>
      </c>
      <c r="R333" s="1" t="s">
        <v>18</v>
      </c>
      <c r="S333" s="6" t="s">
        <v>87</v>
      </c>
      <c r="T333" s="1" t="s">
        <v>159</v>
      </c>
    </row>
    <row r="334" spans="1:20" s="7" customFormat="1" ht="16" x14ac:dyDescent="0.2">
      <c r="A334" s="7" t="s">
        <v>165</v>
      </c>
      <c r="B334" s="7">
        <v>1</v>
      </c>
      <c r="C334" s="7" t="s">
        <v>10</v>
      </c>
      <c r="D334" s="7" t="s">
        <v>8</v>
      </c>
      <c r="F334" s="7" t="s">
        <v>20</v>
      </c>
      <c r="G334" s="7" t="s">
        <v>166</v>
      </c>
      <c r="K334" s="8"/>
      <c r="L334" s="8"/>
      <c r="M334" s="8"/>
      <c r="N334" s="8"/>
      <c r="O334" s="8"/>
      <c r="P334" s="8"/>
      <c r="T334" s="7" t="s">
        <v>187</v>
      </c>
    </row>
    <row r="335" spans="1:20" s="7" customFormat="1" ht="16" x14ac:dyDescent="0.2">
      <c r="A335" s="7" t="s">
        <v>29</v>
      </c>
      <c r="B335" s="7">
        <v>0.81</v>
      </c>
      <c r="C335" s="7" t="s">
        <v>25</v>
      </c>
      <c r="D335" s="7" t="s">
        <v>8</v>
      </c>
      <c r="F335" s="7" t="s">
        <v>23</v>
      </c>
      <c r="G335" s="7" t="s">
        <v>30</v>
      </c>
      <c r="I335" s="7">
        <v>2</v>
      </c>
      <c r="J335">
        <f t="shared" ref="J335:J336" si="11">LN(B335)</f>
        <v>-0.21072103131565253</v>
      </c>
      <c r="K335" s="3">
        <v>1.5</v>
      </c>
      <c r="L335" s="3">
        <v>1.2</v>
      </c>
      <c r="M335" s="3">
        <v>1.5</v>
      </c>
      <c r="N335" s="3">
        <v>1.1000000000000001</v>
      </c>
      <c r="O335" s="3">
        <v>2</v>
      </c>
      <c r="P335" s="3">
        <v>1.2</v>
      </c>
      <c r="Q335">
        <v>1.05</v>
      </c>
      <c r="R335">
        <f t="shared" ref="R335:R336" si="12">LN(SQRT(EXP(
SQRT(
+POWER(LN(K335),2)
+POWER(LN(L335),2)
+POWER(LN(M335),2)
+POWER(LN(N335),2)
+POWER(LN(O335),2)
+POWER(LN(P335),2)
+POWER(LN(Q335),2)
)
)))</f>
        <v>0.47095746419981693</v>
      </c>
    </row>
    <row r="336" spans="1:20" s="7" customFormat="1" ht="16" x14ac:dyDescent="0.2">
      <c r="A336" s="7" t="s">
        <v>192</v>
      </c>
      <c r="B336" s="7">
        <v>0.19</v>
      </c>
      <c r="C336" s="7" t="s">
        <v>25</v>
      </c>
      <c r="D336" s="7" t="s">
        <v>8</v>
      </c>
      <c r="F336" s="7" t="s">
        <v>23</v>
      </c>
      <c r="G336" s="7" t="s">
        <v>193</v>
      </c>
      <c r="I336" s="7">
        <v>2</v>
      </c>
      <c r="J336">
        <f t="shared" si="11"/>
        <v>-1.6607312068216509</v>
      </c>
      <c r="K336" s="3">
        <v>1.5</v>
      </c>
      <c r="L336" s="3">
        <v>1.2</v>
      </c>
      <c r="M336" s="3">
        <v>1.5</v>
      </c>
      <c r="N336" s="3">
        <v>1.1000000000000001</v>
      </c>
      <c r="O336" s="3">
        <v>2</v>
      </c>
      <c r="P336" s="3">
        <v>1.2</v>
      </c>
      <c r="Q336">
        <v>1.05</v>
      </c>
      <c r="R336">
        <f t="shared" si="12"/>
        <v>0.47095746419981693</v>
      </c>
    </row>
    <row r="337" spans="11:16" s="7" customFormat="1" ht="16" x14ac:dyDescent="0.2">
      <c r="K337" s="8"/>
      <c r="L337" s="8"/>
      <c r="M337" s="8"/>
      <c r="N337" s="8"/>
      <c r="O337" s="8"/>
      <c r="P337" s="8"/>
    </row>
  </sheetData>
  <autoFilter ref="A1:T337" xr:uid="{00000000-0001-0000-0000-000000000000}"/>
  <hyperlinks>
    <hyperlink ref="B302" r:id="rId1" xr:uid="{370194A6-82FA-1042-84BC-56DCB54BB8D6}"/>
    <hyperlink ref="B285" r:id="rId2" xr:uid="{72E0EFBC-E286-C544-8A40-7093FA3EB611}"/>
    <hyperlink ref="B268"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2023-06-22T10:30:44Z</dcterms:modified>
</cp:coreProperties>
</file>