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6A5706C-51BD-4948-A10A-5B818D7588A4}" xr6:coauthVersionLast="47" xr6:coauthVersionMax="47" xr10:uidLastSave="{00000000-0000-0000-0000-000000000000}"/>
  <bookViews>
    <workbookView xWindow="1040" yWindow="1760" windowWidth="27820" windowHeight="18040" xr2:uid="{00000000-000D-0000-FFFF-FFFF00000000}"/>
  </bookViews>
  <sheets>
    <sheet name="Sheet1" sheetId="1" r:id="rId1"/>
  </sheets>
  <definedNames>
    <definedName name="_xlnm._FilterDatabase" localSheetId="0" hidden="1">Sheet1!$A$1:$I$458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86" i="1" l="1"/>
  <c r="J286" i="1"/>
  <c r="R285" i="1"/>
  <c r="J285" i="1"/>
  <c r="R284" i="1"/>
  <c r="J284" i="1"/>
  <c r="R283" i="1"/>
  <c r="J283" i="1"/>
  <c r="R282" i="1"/>
  <c r="J282" i="1"/>
  <c r="R281" i="1"/>
  <c r="J281" i="1"/>
  <c r="R280" i="1"/>
  <c r="J280" i="1"/>
  <c r="R279" i="1"/>
  <c r="J279" i="1"/>
  <c r="R278" i="1"/>
  <c r="J278" i="1"/>
  <c r="R277" i="1"/>
  <c r="J277" i="1"/>
  <c r="R276" i="1"/>
  <c r="J276" i="1"/>
  <c r="R275" i="1"/>
  <c r="J275" i="1"/>
  <c r="R274" i="1"/>
  <c r="J274" i="1"/>
  <c r="R273" i="1"/>
  <c r="J273" i="1"/>
  <c r="R272" i="1"/>
  <c r="J272" i="1"/>
  <c r="R271" i="1"/>
  <c r="J271" i="1"/>
  <c r="R270" i="1"/>
  <c r="J270" i="1"/>
  <c r="R269" i="1"/>
  <c r="J269" i="1"/>
  <c r="G268" i="1"/>
  <c r="D268" i="1"/>
  <c r="C268" i="1"/>
  <c r="A268" i="1"/>
  <c r="R255" i="1"/>
  <c r="J255" i="1"/>
  <c r="R254" i="1"/>
  <c r="J254" i="1"/>
  <c r="R253" i="1"/>
  <c r="J253" i="1"/>
  <c r="R252" i="1"/>
  <c r="J252" i="1"/>
  <c r="R251" i="1"/>
  <c r="J251" i="1"/>
  <c r="R250" i="1"/>
  <c r="J250" i="1"/>
  <c r="R249" i="1"/>
  <c r="J249" i="1"/>
  <c r="R248" i="1"/>
  <c r="J248" i="1"/>
  <c r="R247" i="1"/>
  <c r="J247" i="1"/>
  <c r="R246" i="1"/>
  <c r="J246" i="1"/>
  <c r="R245" i="1"/>
  <c r="J245" i="1"/>
  <c r="R244" i="1"/>
  <c r="J244" i="1"/>
  <c r="R243" i="1"/>
  <c r="J243" i="1"/>
  <c r="R242" i="1"/>
  <c r="J242" i="1"/>
  <c r="R241" i="1"/>
  <c r="J241" i="1"/>
  <c r="R240" i="1"/>
  <c r="J240" i="1"/>
  <c r="R239" i="1"/>
  <c r="J239" i="1"/>
  <c r="R238" i="1"/>
  <c r="J238" i="1"/>
  <c r="R237" i="1"/>
  <c r="J237" i="1"/>
  <c r="R236" i="1"/>
  <c r="J236" i="1"/>
  <c r="R235" i="1"/>
  <c r="J235" i="1"/>
  <c r="R234" i="1"/>
  <c r="J234" i="1"/>
  <c r="R233" i="1"/>
  <c r="J233" i="1"/>
  <c r="R232" i="1"/>
  <c r="J232" i="1"/>
  <c r="R231" i="1"/>
  <c r="J231" i="1"/>
  <c r="R230" i="1"/>
  <c r="J230" i="1"/>
  <c r="R229" i="1"/>
  <c r="J229" i="1"/>
  <c r="R228" i="1"/>
  <c r="J228" i="1"/>
  <c r="R227" i="1"/>
  <c r="J227" i="1"/>
  <c r="R226" i="1"/>
  <c r="J226" i="1"/>
  <c r="R225" i="1"/>
  <c r="J225" i="1"/>
  <c r="R224" i="1"/>
  <c r="J224" i="1"/>
  <c r="R223" i="1"/>
  <c r="J223" i="1"/>
  <c r="R222" i="1"/>
  <c r="J222" i="1"/>
  <c r="R221" i="1"/>
  <c r="J221" i="1"/>
  <c r="R220" i="1"/>
  <c r="J220" i="1"/>
  <c r="R219" i="1"/>
  <c r="J219" i="1"/>
  <c r="R218" i="1"/>
  <c r="J218" i="1"/>
  <c r="R204" i="1"/>
  <c r="J204" i="1"/>
  <c r="R203" i="1"/>
  <c r="J203" i="1"/>
  <c r="G202" i="1"/>
  <c r="A202" i="1"/>
  <c r="R189" i="1"/>
  <c r="J189" i="1"/>
  <c r="R188" i="1"/>
  <c r="J188" i="1"/>
  <c r="R187" i="1"/>
  <c r="J187" i="1"/>
  <c r="R186" i="1"/>
  <c r="J186" i="1"/>
  <c r="A185" i="1"/>
  <c r="R172" i="1"/>
  <c r="J172" i="1"/>
  <c r="R171" i="1"/>
  <c r="J171" i="1"/>
  <c r="R170" i="1"/>
  <c r="J170" i="1"/>
  <c r="R169" i="1"/>
  <c r="J169" i="1"/>
  <c r="R168" i="1"/>
  <c r="J168" i="1"/>
  <c r="R167" i="1"/>
  <c r="J167" i="1"/>
  <c r="R166" i="1"/>
  <c r="J166" i="1"/>
  <c r="A165" i="1"/>
  <c r="R152" i="1"/>
  <c r="J152" i="1"/>
  <c r="R151" i="1"/>
  <c r="J151" i="1"/>
  <c r="G150" i="1"/>
  <c r="A150" i="1"/>
  <c r="R137" i="1"/>
  <c r="J137" i="1"/>
  <c r="R136" i="1"/>
  <c r="J136" i="1"/>
  <c r="R135" i="1"/>
  <c r="J135" i="1"/>
  <c r="R134" i="1"/>
  <c r="J134" i="1"/>
  <c r="A133" i="1"/>
  <c r="R120" i="1"/>
  <c r="J120" i="1"/>
  <c r="R119" i="1"/>
  <c r="J119" i="1"/>
  <c r="R118" i="1"/>
  <c r="J118" i="1"/>
  <c r="R117" i="1"/>
  <c r="J117" i="1"/>
  <c r="R116" i="1"/>
  <c r="J116" i="1"/>
  <c r="R115" i="1"/>
  <c r="J115" i="1"/>
  <c r="R114" i="1"/>
  <c r="J114" i="1"/>
  <c r="A113" i="1"/>
  <c r="R100" i="1"/>
  <c r="J100" i="1"/>
  <c r="R99" i="1"/>
  <c r="J99" i="1"/>
  <c r="R98" i="1"/>
  <c r="J98" i="1"/>
  <c r="R97" i="1"/>
  <c r="J97" i="1"/>
  <c r="R96" i="1"/>
  <c r="J96" i="1"/>
  <c r="R95" i="1"/>
  <c r="J95" i="1"/>
  <c r="R94" i="1"/>
  <c r="J94" i="1"/>
  <c r="R93" i="1"/>
  <c r="J93" i="1"/>
  <c r="R92" i="1"/>
  <c r="J92" i="1"/>
  <c r="R91" i="1"/>
  <c r="J91" i="1"/>
  <c r="R90" i="1"/>
  <c r="J90" i="1"/>
  <c r="R89" i="1"/>
  <c r="J89" i="1"/>
  <c r="R88" i="1"/>
  <c r="J88" i="1"/>
  <c r="G87" i="1"/>
  <c r="A87" i="1"/>
  <c r="R74" i="1"/>
  <c r="B74" i="1"/>
  <c r="J74" i="1" s="1"/>
  <c r="R73" i="1"/>
  <c r="J73" i="1"/>
  <c r="B73" i="1"/>
  <c r="R72" i="1"/>
  <c r="B72" i="1"/>
  <c r="J72" i="1" s="1"/>
  <c r="R71" i="1"/>
  <c r="J71" i="1"/>
  <c r="B71" i="1"/>
  <c r="R70" i="1"/>
  <c r="J70" i="1"/>
  <c r="B70" i="1"/>
  <c r="R69" i="1"/>
  <c r="B69" i="1"/>
  <c r="J69" i="1" s="1"/>
  <c r="R68" i="1"/>
  <c r="B68" i="1"/>
  <c r="J68" i="1" s="1"/>
  <c r="R67" i="1"/>
  <c r="B67" i="1"/>
  <c r="J67" i="1" s="1"/>
  <c r="R66" i="1"/>
  <c r="J66" i="1"/>
  <c r="B66" i="1"/>
  <c r="R65" i="1"/>
  <c r="B65" i="1"/>
  <c r="J65" i="1" s="1"/>
  <c r="R64" i="1"/>
  <c r="J64" i="1"/>
  <c r="R63" i="1"/>
  <c r="J63" i="1"/>
  <c r="R62" i="1"/>
  <c r="J62" i="1"/>
  <c r="G61" i="1"/>
  <c r="B26" i="1" l="1"/>
  <c r="B25" i="1"/>
  <c r="B458" i="1" l="1"/>
  <c r="B445" i="1"/>
  <c r="B336" i="1"/>
  <c r="B311" i="1"/>
  <c r="B371" i="1"/>
</calcChain>
</file>

<file path=xl/sharedStrings.xml><?xml version="1.0" encoding="utf-8"?>
<sst xmlns="http://schemas.openxmlformats.org/spreadsheetml/2006/main" count="1743" uniqueCount="274">
  <si>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</si>
  <si>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</si>
  <si>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</si>
  <si>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</si>
  <si>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</si>
  <si>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</si>
  <si>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</si>
  <si>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</si>
  <si>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</si>
  <si>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</si>
  <si>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</si>
  <si>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</si>
  <si>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</si>
  <si>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</si>
  <si>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</si>
  <si>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</si>
  <si>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</si>
  <si>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</si>
  <si>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</si>
  <si>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</si>
  <si>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</si>
  <si>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</si>
  <si>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</si>
  <si>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</si>
  <si>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</si>
  <si>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</si>
  <si>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</si>
  <si>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</si>
  <si>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</si>
  <si>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</si>
  <si>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</si>
  <si>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</si>
  <si>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</si>
  <si>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</si>
  <si>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</si>
  <si>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</si>
  <si>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</si>
  <si>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</si>
  <si>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</si>
  <si>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</si>
  <si>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</si>
  <si>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</si>
  <si>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</si>
  <si>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</si>
  <si>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</si>
  <si>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</si>
  <si>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</si>
  <si>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</si>
  <si>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</si>
  <si>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</si>
  <si>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</si>
  <si>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</si>
  <si>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</si>
  <si>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</si>
  <si>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</si>
  <si>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</si>
  <si>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</si>
  <si>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</si>
  <si>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</si>
  <si>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</si>
  <si>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</si>
  <si>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</si>
  <si>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</si>
  <si>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</si>
  <si>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</si>
  <si>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</si>
  <si>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</si>
  <si>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</si>
  <si>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</si>
  <si>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</si>
  <si>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</si>
  <si>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</si>
  <si>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</si>
  <si>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</si>
  <si>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</si>
  <si>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</si>
  <si>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</si>
  <si>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</si>
  <si>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</si>
  <si>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</si>
  <si>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</si>
  <si>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</si>
  <si>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</si>
  <si>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</si>
  <si>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</si>
  <si>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</si>
  <si>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</si>
  <si>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</si>
  <si>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</si>
  <si>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</si>
  <si>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</si>
  <si>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</si>
  <si>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</si>
  <si>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</si>
  <si>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</si>
  <si>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</si>
  <si>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</si>
  <si>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</si>
  <si>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</si>
  <si>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</si>
  <si>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t>
  </si>
  <si>
    <t>market for sodium hydroxide, without water, in 50% solution state</t>
  </si>
  <si>
    <t>sodium hydroxide, without water, in 50% solution state</t>
  </si>
  <si>
    <t>Ammonia</t>
  </si>
  <si>
    <t>air</t>
  </si>
  <si>
    <t>biosphere</t>
  </si>
  <si>
    <t>BOD5, Biological Oxygen Demand</t>
  </si>
  <si>
    <t>water::ground-</t>
  </si>
  <si>
    <t>COD, Chemical Oxygen Demand</t>
  </si>
  <si>
    <t>Chloride</t>
  </si>
  <si>
    <t>Chromium VI</t>
  </si>
  <si>
    <t>Hydrocarbons, unspecified</t>
  </si>
  <si>
    <t>Oils, unspecified</t>
  </si>
  <si>
    <t>Phosphorus</t>
  </si>
  <si>
    <t>Suspended solids, unspecified</t>
  </si>
  <si>
    <t>TOC, Total Organic Carbon</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</si>
  <si>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</si>
  <si>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</si>
  <si>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</si>
  <si>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</si>
  <si>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</si>
  <si>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</si>
  <si>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</si>
  <si>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</si>
  <si>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</si>
  <si>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</si>
  <si>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</si>
  <si>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</si>
  <si>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</si>
  <si>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</si>
  <si>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</si>
  <si>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</si>
  <si>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</si>
  <si>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</si>
  <si>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</si>
  <si>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</si>
  <si>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</si>
  <si>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</si>
  <si>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</si>
  <si>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</si>
  <si>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</si>
  <si>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</si>
  <si>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</si>
  <si>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</si>
  <si>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</si>
  <si>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</si>
  <si>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</si>
  <si>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</si>
  <si>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</si>
  <si>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</si>
  <si>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</si>
  <si>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</si>
  <si>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</si>
  <si>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</si>
  <si>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</si>
  <si>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</si>
  <si>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</si>
  <si>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</si>
  <si>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</si>
  <si>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</si>
  <si>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</si>
  <si>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</si>
  <si>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</si>
  <si>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</si>
  <si>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</si>
  <si>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</si>
  <si>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</si>
  <si>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</si>
  <si>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</si>
  <si>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Hydrogen refuelling station</t>
  </si>
  <si>
    <t>market for transport, freight, lorry, unspecified</t>
  </si>
  <si>
    <t>transport, freight, lorry, unspecified</t>
  </si>
  <si>
    <t>carbon fiber, weaved</t>
  </si>
  <si>
    <t>carbon fiber production, weaved, at factory</t>
  </si>
  <si>
    <t>pipeline, hydrogen, low pressure distribution network</t>
  </si>
  <si>
    <t>Category</t>
  </si>
  <si>
    <t>main</t>
  </si>
  <si>
    <t>Downscaled from a hydrogen transmission pipeline from Tsiklios et al. 2022. Estimated mass of hydrogen circulated over 40 years: 0.22 Mtons. For more information, refer to Sacchi, R. and Bauer, C. LCA of Power-to-X processes and applications in the residential sector. Paul Scherrer Institut, 2023 for more information. Distribution pipeline (downscaled from transmission pipeline). Lifetime [years]: 40, Operating pressure range [bar]: 19, Annual operating hours [hours]: 8,000. Hydrogen circulated per lifetime [Mt]: 0.22, Mass flow [kg/s]: 0.19, Outer diameter [m]: 0.105, Inner diameter [m]: 0.100, Inner coating layer [micro-m]: 65, Steel layer [mm]: 27.09 * (5/55) = 4.5, Epoxy resin layer [mm]: 0.15 * (5/55) = 0.025, HDPE layer [mm]: 3 * (5/55) = 0.5.</t>
  </si>
  <si>
    <t>C. Tsiklios, M. Hermesmann, T.E. Müller, Hydrogen transport in large-scale transmission pipeline networks: Thermodynamic and environmental assessment of repurposed and new pipeline configurations, Applied Energy, 2022, https://doi.org/10.1016/j.apenergy.2022.120097</t>
  </si>
  <si>
    <t>loc</t>
  </si>
  <si>
    <t>u1</t>
  </si>
  <si>
    <t>u2</t>
  </si>
  <si>
    <t>u3</t>
  </si>
  <si>
    <t>u4</t>
  </si>
  <si>
    <t>u5</t>
  </si>
  <si>
    <t>u6</t>
  </si>
  <si>
    <t>ub</t>
  </si>
  <si>
    <t>scale</t>
  </si>
  <si>
    <t>negative</t>
  </si>
  <si>
    <t>hydrogen distribution pipeline construction</t>
  </si>
  <si>
    <t>hydrogen distribution pipeline installation</t>
  </si>
  <si>
    <t>treatment of hydrogen distribution pipeline</t>
  </si>
  <si>
    <t>used pipeline, for hydrogen distribution</t>
  </si>
  <si>
    <t>transport, helicopter</t>
  </si>
  <si>
    <t>hour</t>
  </si>
  <si>
    <t>use and maintenance</t>
  </si>
  <si>
    <t>transport, helicopter, LTO cycle</t>
  </si>
  <si>
    <t>Transformation, from forest, unspecified</t>
  </si>
  <si>
    <t>square meter</t>
  </si>
  <si>
    <t>natural resource::land</t>
  </si>
  <si>
    <t>Transformation, to annual crop</t>
  </si>
  <si>
    <t>Transformation, from unspecified</t>
  </si>
  <si>
    <t>Transformation, to industrial area</t>
  </si>
  <si>
    <t>Occupation, construction site</t>
  </si>
  <si>
    <t>square meter-year</t>
  </si>
  <si>
    <t>Water, unspecified natural origin</t>
  </si>
  <si>
    <t>natural resource::in water</t>
  </si>
  <si>
    <t>Water</t>
  </si>
  <si>
    <t>water</t>
  </si>
  <si>
    <t>pipeline, hydrogen, high pressure transmission network</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</si>
  <si>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</si>
  <si>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hydrogen transmission pipeline construction</t>
  </si>
  <si>
    <t>hydrogen transmission pipeline installation</t>
  </si>
  <si>
    <t>treatment of hydrogen transmission pipeline</t>
  </si>
  <si>
    <t>used pipeline, for hydrogen transmission</t>
  </si>
  <si>
    <t>LCI of 1 km of distribution pipeline, source from C. Tsiklios, M. Hermesmann, T.E. Müller, Hydrogen transport in large-scale distribution pipeline networks: Thermodynamic and environmental assessment of repurposed and new pipeline configurations, Applied Energy, 2022, https://doi.org/10.1016/j.apenergy.2022.120097.
distribution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</si>
  <si>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C. Tsiklios, M. Hermesmann, T.E. Müller, Hydrogen transport in large-scale distribution pipeline networks: Thermodynamic and environmental assessment of repurposed and new pipeline configurations, Applied Energy, 2022, https://doi.org/10.1016/j.apenergy.2022.120097</t>
  </si>
  <si>
    <t>building construction, hall, steel construction</t>
  </si>
  <si>
    <t>building, hall, steel construction</t>
  </si>
  <si>
    <t>manufacture</t>
  </si>
  <si>
    <t>building construction, multi-storey</t>
  </si>
  <si>
    <t>building, multi-storey</t>
  </si>
  <si>
    <t>market for drawing of pipe, steel</t>
  </si>
  <si>
    <t>powder coating, steel</t>
  </si>
  <si>
    <t>powder coat, steel</t>
  </si>
  <si>
    <t>extrusion, plastic film</t>
  </si>
  <si>
    <t>installation</t>
  </si>
  <si>
    <t>market for sand</t>
  </si>
  <si>
    <t>sand</t>
  </si>
  <si>
    <t>waste treatment</t>
  </si>
  <si>
    <t>end-of-life treatment</t>
  </si>
  <si>
    <t>market for waste plastic, mixture</t>
  </si>
  <si>
    <t>DE</t>
  </si>
  <si>
    <t>waste plastic, mixture</t>
  </si>
  <si>
    <t>LCI of 1 km of transmission pipeline, source from C. Tsiklios, M. Hermesmann, T.E. Müller, Hydrogen transport in large-scale transmission pipeline networks: Thermodynamic and environmental assessment of repurposed and new pipeline configurations, Applied Energy, 2022, https://doi.org/10.1016/j.apenergy.2022.120097.
Transmission pipeline
Lifetime [years]: 40
Operating pressure range [bar]: 16-100, 80 as reference
Annual operating hours [hours]: 8,000
Hydrogen circulated per lifetime [Mt]: 124.81
Mass flow [kg/s]: 108.34
Outer diameter [m]: 1.22
Inner coating layer [micro-m]: 65
Steel layer [mm]: 27.09
Epoxy resin layer [mm]: 0.15
HDPE layer [mm]: 3</t>
  </si>
  <si>
    <t>market for chemical, inorganic</t>
  </si>
  <si>
    <t>market for heat, from steam, in chemical industry</t>
  </si>
  <si>
    <t>market for rolling mill</t>
  </si>
  <si>
    <t>market for soda ash, light</t>
  </si>
  <si>
    <t>soda ash, light</t>
  </si>
  <si>
    <t>Arsenic ion</t>
  </si>
  <si>
    <t>Cadmium II</t>
  </si>
  <si>
    <t>Particulate Matter, &gt; 10 um</t>
  </si>
  <si>
    <t>Particulate Matter, &gt; 2.5 um and &lt; 10um</t>
  </si>
  <si>
    <t>Hydrochloric acid</t>
  </si>
  <si>
    <t>Iron ion</t>
  </si>
  <si>
    <t>Lead II</t>
  </si>
  <si>
    <t>Nickel II</t>
  </si>
  <si>
    <t>Zinc II</t>
  </si>
  <si>
    <t>compressor assembly for transmission hydrogen pipeline</t>
  </si>
  <si>
    <t>compressor, for hydrogen transmission</t>
  </si>
  <si>
    <t>LCI of 32-MW hydrogen compressor for transmission pipeline. The compressor operates at 27.7 MW, and is required every 125 km. Sourced from C. Tsiklios, M. Hermesmann, T.E. Müller, Hydrogen transport in large-scale transmission pipeline networks: Thermodynamic and environmental assessment of repurposed and new pipeline configurations, Applied Energy, 2022, https://doi.org/10.1016/j.apenergy.2022.120097.
Lifetime [years]: 20
Number of compressors per 500 km [unit]: 4
Pressure drop per 500 km [bar]: 46.54
Compression capacity [MW]: 32
Power consumption [MW]: 27.7</t>
  </si>
  <si>
    <t>market for compressed air, 700 kPa gauge</t>
  </si>
  <si>
    <t>compressed air, 700 kPa gauge</t>
  </si>
  <si>
    <t>market for energy and auxilliary inputs, metal working factory</t>
  </si>
  <si>
    <t>energy and auxilliary inputs, metal working factory</t>
  </si>
  <si>
    <t>market for lubricating oil</t>
  </si>
  <si>
    <t>lubricating oil</t>
  </si>
  <si>
    <t>metal working factory construction</t>
  </si>
  <si>
    <t>metal working factory</t>
  </si>
  <si>
    <t>market for metal working machine, unspecified</t>
  </si>
  <si>
    <t>metal working machine, unspecified</t>
  </si>
  <si>
    <t>steel production, low-alloyed, hot rolled</t>
  </si>
  <si>
    <t>steel, low-alloyed, hot rolled</t>
  </si>
  <si>
    <t>market for reinforcing steel</t>
  </si>
  <si>
    <t>reinforcing steel</t>
  </si>
  <si>
    <t>market for steel, chromium steel 18/8, hot rolled</t>
  </si>
  <si>
    <t>steel, chromium steel 18/8, hot rolled</t>
  </si>
  <si>
    <t>market for synthetic rubber</t>
  </si>
  <si>
    <t>synthetic rubber</t>
  </si>
  <si>
    <t>market for scrap steel</t>
  </si>
  <si>
    <t>scrap steel</t>
  </si>
  <si>
    <t>market for waste mineral oil</t>
  </si>
  <si>
    <t>Water, cooling, unspecified natural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</si>
</sst>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
      <b/>
      <sz val="12"/>
      <name val="Calibri (Body)"/>
    </font>
    <font>
      <sz val="12"/>
      <name val="Calibri (Body)"/>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horizontal="left" vertical="center"/>
    </xf>
    <xf numFmtId="0" fontId="3" fillId="0" borderId="0" xfId="0" applyFont="1"/>
    <xf numFmtId="0" fontId="0" fillId="0" borderId="0" xfId="0" applyAlignment="1">
      <alignment wrapText="1"/>
    </xf>
    <xf numFmtId="11" fontId="0" fillId="0" borderId="0" xfId="0" applyNumberFormat="1"/>
    <xf numFmtId="2" fontId="0" fillId="0" borderId="0" xfId="0" applyNumberFormat="1"/>
    <xf numFmtId="0" fontId="4" fillId="0" borderId="0" xfId="0" applyFont="1"/>
    <xf numFmtId="0" fontId="5" fillId="0" borderId="0" xfId="0" applyFont="1"/>
    <xf numFmtId="2" fontId="5" fillId="0" borderId="0" xfId="0" applyNumberFormat="1" applyFont="1"/>
    <xf numFmtId="0" fontId="0" fillId="0" borderId="0" xfId="0" applyAlignment="1">
      <alignment horizontal="left"/>
    </xf>
    <xf numFmtId="2" fontId="1" fillId="0" borderId="0" xfId="0" applyNumberFormat="1" applyFont="1"/>
    <xf numFmtId="2" fontId="5" fillId="0" borderId="0" xfId="0" applyNumberFormat="1" applyFont="1" applyAlignment="1">
      <alignment horizontal="right" vertical="center"/>
    </xf>
    <xf numFmtId="0" fontId="0" fillId="0" borderId="0" xfId="0" applyAlignment="1">
      <alignment vertical="center"/>
    </xf>
    <xf numFmtId="2" fontId="6" fillId="0" borderId="0" xfId="0" applyNumberFormat="1" applyFont="1" applyAlignment="1">
      <alignment horizontal="right" vertical="center"/>
    </xf>
    <xf numFmtId="11" fontId="5" fillId="0" borderId="0" xfId="0" applyNumberFormat="1" applyFont="1"/>
    <xf numFmtId="164" fontId="5" fillId="0" borderId="0" xfId="0" applyNumberFormat="1" applyFont="1"/>
    <xf numFmtId="11" fontId="5" fillId="0" borderId="0" xfId="0" applyNumberFormat="1"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458"/>
  <sheetViews>
    <sheetView tabSelected="1" workbookViewId="0">
      <selection activeCell="C459" sqref="C459"/>
    </sheetView>
  </sheetViews>
  <sheetFormatPr baseColWidth="10" defaultColWidth="8.83203125" defaultRowHeight="15" x14ac:dyDescent="0.2"/>
  <cols>
    <col min="1" max="1" width="44.5" customWidth="1"/>
    <col min="2" max="2" width="11" bestFit="1" customWidth="1"/>
    <col min="11" max="11" width="10" bestFit="1" customWidth="1"/>
    <col min="12" max="12" width="9.6640625" bestFit="1" customWidth="1"/>
  </cols>
  <sheetData>
    <row r="1" spans="1:9" x14ac:dyDescent="0.2">
      <c r="A1" t="s">
        <v>15</v>
      </c>
      <c r="B1" t="s">
        <v>63</v>
      </c>
    </row>
    <row r="2" spans="1:9" hidden="1" x14ac:dyDescent="0.2"/>
    <row r="3" spans="1:9" ht="16" hidden="1" x14ac:dyDescent="0.2">
      <c r="A3" s="1" t="s">
        <v>0</v>
      </c>
      <c r="B3" s="1" t="s">
        <v>169</v>
      </c>
    </row>
    <row r="4" spans="1:9" hidden="1" x14ac:dyDescent="0.2">
      <c r="A4" t="s">
        <v>1</v>
      </c>
      <c r="B4" t="s">
        <v>2</v>
      </c>
    </row>
    <row r="5" spans="1:9" hidden="1" x14ac:dyDescent="0.2">
      <c r="A5" t="s">
        <v>3</v>
      </c>
      <c r="B5">
        <v>1</v>
      </c>
    </row>
    <row r="6" spans="1:9" hidden="1" x14ac:dyDescent="0.2">
      <c r="A6" t="s">
        <v>4</v>
      </c>
      <c r="B6" t="s">
        <v>169</v>
      </c>
    </row>
    <row r="7" spans="1:9" hidden="1" x14ac:dyDescent="0.2">
      <c r="A7" t="s">
        <v>5</v>
      </c>
      <c r="B7" t="s">
        <v>6</v>
      </c>
    </row>
    <row r="8" spans="1:9" hidden="1" x14ac:dyDescent="0.2">
      <c r="A8" t="s">
        <v>7</v>
      </c>
      <c r="B8" t="s">
        <v>7</v>
      </c>
    </row>
    <row r="9" spans="1:9" hidden="1" x14ac:dyDescent="0.2">
      <c r="A9" t="s">
        <v>8</v>
      </c>
      <c r="B9" t="s">
        <v>9</v>
      </c>
    </row>
    <row r="10" spans="1:9" hidden="1" x14ac:dyDescent="0.2">
      <c r="A10" t="s">
        <v>10</v>
      </c>
      <c r="B10" t="s">
        <v>11</v>
      </c>
    </row>
    <row r="11" spans="1:9" ht="16" hidden="1" x14ac:dyDescent="0.2">
      <c r="A11" s="1" t="s">
        <v>12</v>
      </c>
    </row>
    <row r="12" spans="1:9" hidden="1" x14ac:dyDescent="0.2">
      <c r="A12" t="s">
        <v>13</v>
      </c>
      <c r="B12" t="s">
        <v>14</v>
      </c>
      <c r="C12" t="s">
        <v>15</v>
      </c>
      <c r="D12" t="s">
        <v>1</v>
      </c>
      <c r="E12" t="s">
        <v>7</v>
      </c>
      <c r="F12" t="s">
        <v>16</v>
      </c>
      <c r="G12" t="s">
        <v>5</v>
      </c>
      <c r="H12" t="s">
        <v>17</v>
      </c>
      <c r="I12" t="s">
        <v>4</v>
      </c>
    </row>
    <row r="13" spans="1:9" hidden="1" x14ac:dyDescent="0.2">
      <c r="A13" t="s">
        <v>169</v>
      </c>
      <c r="B13">
        <v>1</v>
      </c>
      <c r="C13" t="s">
        <v>18</v>
      </c>
      <c r="D13" t="s">
        <v>2</v>
      </c>
      <c r="E13" t="s">
        <v>7</v>
      </c>
      <c r="G13" t="s">
        <v>19</v>
      </c>
      <c r="I13" t="s">
        <v>117</v>
      </c>
    </row>
    <row r="14" spans="1:9" ht="16" hidden="1" x14ac:dyDescent="0.2">
      <c r="A14" s="2" t="s">
        <v>20</v>
      </c>
      <c r="B14">
        <v>26600</v>
      </c>
      <c r="C14" t="s">
        <v>21</v>
      </c>
      <c r="D14" t="s">
        <v>2</v>
      </c>
      <c r="E14" t="s">
        <v>22</v>
      </c>
      <c r="G14" t="s">
        <v>23</v>
      </c>
      <c r="I14" t="s">
        <v>24</v>
      </c>
    </row>
    <row r="15" spans="1:9" ht="16" hidden="1" x14ac:dyDescent="0.2">
      <c r="A15" s="2" t="s">
        <v>25</v>
      </c>
      <c r="B15">
        <v>26600</v>
      </c>
      <c r="C15" t="s">
        <v>21</v>
      </c>
      <c r="D15" t="s">
        <v>2</v>
      </c>
      <c r="E15" t="s">
        <v>22</v>
      </c>
      <c r="G15" t="s">
        <v>23</v>
      </c>
      <c r="I15" s="2" t="s">
        <v>26</v>
      </c>
    </row>
    <row r="16" spans="1:9" ht="16" hidden="1" x14ac:dyDescent="0.2">
      <c r="A16" s="2" t="s">
        <v>27</v>
      </c>
      <c r="B16">
        <v>5210</v>
      </c>
      <c r="C16" t="s">
        <v>21</v>
      </c>
      <c r="D16" t="s">
        <v>2</v>
      </c>
      <c r="E16" t="s">
        <v>22</v>
      </c>
      <c r="G16" t="s">
        <v>23</v>
      </c>
      <c r="I16" s="2" t="s">
        <v>28</v>
      </c>
    </row>
    <row r="17" spans="1:9" ht="16" hidden="1" x14ac:dyDescent="0.2">
      <c r="A17" s="2" t="s">
        <v>29</v>
      </c>
      <c r="B17">
        <v>5210</v>
      </c>
      <c r="C17" t="s">
        <v>21</v>
      </c>
      <c r="D17" t="s">
        <v>2</v>
      </c>
      <c r="E17" t="s">
        <v>22</v>
      </c>
      <c r="G17" t="s">
        <v>23</v>
      </c>
      <c r="I17" s="2" t="s">
        <v>30</v>
      </c>
    </row>
    <row r="18" spans="1:9" ht="16" hidden="1" x14ac:dyDescent="0.2">
      <c r="A18" s="2" t="s">
        <v>31</v>
      </c>
      <c r="B18">
        <v>2940</v>
      </c>
      <c r="C18" t="s">
        <v>21</v>
      </c>
      <c r="D18" t="s">
        <v>2</v>
      </c>
      <c r="E18" t="s">
        <v>22</v>
      </c>
      <c r="G18" t="s">
        <v>23</v>
      </c>
      <c r="I18" t="s">
        <v>32</v>
      </c>
    </row>
    <row r="19" spans="1:9" ht="16" hidden="1" x14ac:dyDescent="0.2">
      <c r="A19" s="2" t="s">
        <v>33</v>
      </c>
      <c r="B19">
        <v>1180</v>
      </c>
      <c r="C19" t="s">
        <v>21</v>
      </c>
      <c r="D19" t="s">
        <v>2</v>
      </c>
      <c r="E19" t="s">
        <v>22</v>
      </c>
      <c r="G19" t="s">
        <v>23</v>
      </c>
      <c r="I19" t="s">
        <v>34</v>
      </c>
    </row>
    <row r="20" spans="1:9" ht="16" hidden="1" x14ac:dyDescent="0.2">
      <c r="A20" s="2" t="s">
        <v>35</v>
      </c>
      <c r="B20">
        <v>1180</v>
      </c>
      <c r="C20" t="s">
        <v>21</v>
      </c>
      <c r="D20" t="s">
        <v>2</v>
      </c>
      <c r="E20" t="s">
        <v>22</v>
      </c>
      <c r="G20" t="s">
        <v>23</v>
      </c>
      <c r="I20" t="s">
        <v>36</v>
      </c>
    </row>
    <row r="21" spans="1:9" ht="16" hidden="1" x14ac:dyDescent="0.2">
      <c r="A21" s="2" t="s">
        <v>37</v>
      </c>
      <c r="B21">
        <v>499</v>
      </c>
      <c r="C21" t="s">
        <v>21</v>
      </c>
      <c r="D21" t="s">
        <v>2</v>
      </c>
      <c r="E21" t="s">
        <v>22</v>
      </c>
      <c r="G21" t="s">
        <v>23</v>
      </c>
      <c r="I21" t="s">
        <v>38</v>
      </c>
    </row>
    <row r="22" spans="1:9" ht="16" hidden="1" x14ac:dyDescent="0.2">
      <c r="A22" s="2" t="s">
        <v>39</v>
      </c>
      <c r="B22">
        <v>499</v>
      </c>
      <c r="C22" t="s">
        <v>21</v>
      </c>
      <c r="D22" t="s">
        <v>2</v>
      </c>
      <c r="E22" t="s">
        <v>22</v>
      </c>
      <c r="G22" t="s">
        <v>23</v>
      </c>
      <c r="I22" t="s">
        <v>40</v>
      </c>
    </row>
    <row r="23" spans="1:9" ht="16" hidden="1" x14ac:dyDescent="0.2">
      <c r="A23" s="2" t="s">
        <v>41</v>
      </c>
      <c r="B23">
        <v>372</v>
      </c>
      <c r="C23" t="s">
        <v>21</v>
      </c>
      <c r="D23" t="s">
        <v>42</v>
      </c>
      <c r="E23" t="s">
        <v>22</v>
      </c>
      <c r="G23" t="s">
        <v>23</v>
      </c>
      <c r="I23" t="s">
        <v>43</v>
      </c>
    </row>
    <row r="24" spans="1:9" ht="16" hidden="1" x14ac:dyDescent="0.2">
      <c r="A24" s="2" t="s">
        <v>44</v>
      </c>
      <c r="B24">
        <v>64</v>
      </c>
      <c r="C24" t="s">
        <v>21</v>
      </c>
      <c r="D24" t="s">
        <v>2</v>
      </c>
      <c r="E24" t="s">
        <v>22</v>
      </c>
      <c r="G24" t="s">
        <v>23</v>
      </c>
      <c r="I24" t="s">
        <v>45</v>
      </c>
    </row>
    <row r="25" spans="1:9" ht="16" hidden="1" x14ac:dyDescent="0.2">
      <c r="A25" s="2" t="s">
        <v>46</v>
      </c>
      <c r="B25">
        <f>210000/2400</f>
        <v>87.5</v>
      </c>
      <c r="C25" t="s">
        <v>21</v>
      </c>
      <c r="D25" t="s">
        <v>47</v>
      </c>
      <c r="E25" t="s">
        <v>77</v>
      </c>
      <c r="G25" t="s">
        <v>23</v>
      </c>
      <c r="I25" t="s">
        <v>48</v>
      </c>
    </row>
    <row r="26" spans="1:9" ht="16" hidden="1" x14ac:dyDescent="0.2">
      <c r="A26" s="2" t="s">
        <v>49</v>
      </c>
      <c r="B26">
        <f>-210000</f>
        <v>-210000</v>
      </c>
      <c r="C26" t="s">
        <v>21</v>
      </c>
      <c r="D26" t="s">
        <v>47</v>
      </c>
      <c r="E26" t="s">
        <v>22</v>
      </c>
      <c r="G26" t="s">
        <v>23</v>
      </c>
      <c r="I26" t="s">
        <v>50</v>
      </c>
    </row>
    <row r="27" spans="1:9" ht="16" hidden="1" x14ac:dyDescent="0.2">
      <c r="A27" s="3" t="s">
        <v>118</v>
      </c>
      <c r="B27">
        <v>250</v>
      </c>
      <c r="C27" t="s">
        <v>18</v>
      </c>
      <c r="D27" t="s">
        <v>2</v>
      </c>
      <c r="E27" t="s">
        <v>22</v>
      </c>
      <c r="G27" t="s">
        <v>23</v>
      </c>
      <c r="I27" t="s">
        <v>118</v>
      </c>
    </row>
    <row r="28" spans="1:9" hidden="1" x14ac:dyDescent="0.2"/>
    <row r="29" spans="1:9" ht="16" hidden="1" x14ac:dyDescent="0.2">
      <c r="A29" s="1" t="s">
        <v>0</v>
      </c>
      <c r="B29" s="1" t="s">
        <v>118</v>
      </c>
    </row>
    <row r="30" spans="1:9" hidden="1" x14ac:dyDescent="0.2">
      <c r="A30" t="s">
        <v>1</v>
      </c>
      <c r="B30" t="s">
        <v>2</v>
      </c>
    </row>
    <row r="31" spans="1:9" hidden="1" x14ac:dyDescent="0.2">
      <c r="A31" t="s">
        <v>3</v>
      </c>
      <c r="B31">
        <v>1</v>
      </c>
    </row>
    <row r="32" spans="1:9" hidden="1" x14ac:dyDescent="0.2">
      <c r="A32" t="s">
        <v>4</v>
      </c>
      <c r="B32" t="s">
        <v>118</v>
      </c>
    </row>
    <row r="33" spans="1:9" hidden="1" x14ac:dyDescent="0.2">
      <c r="A33" t="s">
        <v>5</v>
      </c>
      <c r="B33" t="s">
        <v>6</v>
      </c>
    </row>
    <row r="34" spans="1:9" hidden="1" x14ac:dyDescent="0.2">
      <c r="A34" t="s">
        <v>7</v>
      </c>
      <c r="B34" t="s">
        <v>22</v>
      </c>
    </row>
    <row r="35" spans="1:9" hidden="1" x14ac:dyDescent="0.2">
      <c r="A35" t="s">
        <v>8</v>
      </c>
      <c r="B35" t="s">
        <v>9</v>
      </c>
    </row>
    <row r="36" spans="1:9" hidden="1" x14ac:dyDescent="0.2">
      <c r="A36" t="s">
        <v>10</v>
      </c>
      <c r="B36" t="s">
        <v>51</v>
      </c>
    </row>
    <row r="37" spans="1:9" ht="16" hidden="1" x14ac:dyDescent="0.2">
      <c r="A37" s="1" t="s">
        <v>12</v>
      </c>
    </row>
    <row r="38" spans="1:9" hidden="1" x14ac:dyDescent="0.2">
      <c r="A38" t="s">
        <v>13</v>
      </c>
      <c r="B38" t="s">
        <v>14</v>
      </c>
      <c r="C38" t="s">
        <v>15</v>
      </c>
      <c r="D38" t="s">
        <v>1</v>
      </c>
      <c r="E38" t="s">
        <v>7</v>
      </c>
      <c r="F38" t="s">
        <v>16</v>
      </c>
      <c r="G38" t="s">
        <v>5</v>
      </c>
      <c r="H38" t="s">
        <v>17</v>
      </c>
      <c r="I38" t="s">
        <v>4</v>
      </c>
    </row>
    <row r="39" spans="1:9" hidden="1" x14ac:dyDescent="0.2">
      <c r="A39" t="s">
        <v>118</v>
      </c>
      <c r="B39">
        <v>1</v>
      </c>
      <c r="C39" t="s">
        <v>18</v>
      </c>
      <c r="D39" t="s">
        <v>2</v>
      </c>
      <c r="E39" t="s">
        <v>22</v>
      </c>
      <c r="G39" t="s">
        <v>19</v>
      </c>
      <c r="I39" t="s">
        <v>118</v>
      </c>
    </row>
    <row r="40" spans="1:9" ht="16" hidden="1" x14ac:dyDescent="0.2">
      <c r="A40" s="2" t="s">
        <v>52</v>
      </c>
      <c r="B40">
        <v>0.6</v>
      </c>
      <c r="C40" t="s">
        <v>21</v>
      </c>
      <c r="D40" t="s">
        <v>2</v>
      </c>
      <c r="E40" t="s">
        <v>22</v>
      </c>
      <c r="G40" t="s">
        <v>23</v>
      </c>
      <c r="I40" t="s">
        <v>53</v>
      </c>
    </row>
    <row r="41" spans="1:9" ht="16" hidden="1" x14ac:dyDescent="0.2">
      <c r="A41" s="2" t="s">
        <v>37</v>
      </c>
      <c r="B41">
        <v>0.6</v>
      </c>
      <c r="C41" t="s">
        <v>21</v>
      </c>
      <c r="D41" t="s">
        <v>2</v>
      </c>
      <c r="E41" t="s">
        <v>22</v>
      </c>
      <c r="G41" t="s">
        <v>23</v>
      </c>
      <c r="I41" t="s">
        <v>38</v>
      </c>
    </row>
    <row r="42" spans="1:9" ht="16" hidden="1" x14ac:dyDescent="0.2">
      <c r="A42" s="2" t="s">
        <v>54</v>
      </c>
      <c r="B42">
        <v>0.9</v>
      </c>
      <c r="C42" t="s">
        <v>21</v>
      </c>
      <c r="D42" t="s">
        <v>2</v>
      </c>
      <c r="E42" t="s">
        <v>22</v>
      </c>
      <c r="G42" t="s">
        <v>23</v>
      </c>
      <c r="I42" t="s">
        <v>55</v>
      </c>
    </row>
    <row r="43" spans="1:9" ht="16" hidden="1" x14ac:dyDescent="0.2">
      <c r="A43" s="2" t="s">
        <v>27</v>
      </c>
      <c r="B43">
        <v>0.9</v>
      </c>
      <c r="C43" t="s">
        <v>21</v>
      </c>
      <c r="D43" t="s">
        <v>2</v>
      </c>
      <c r="E43" t="s">
        <v>22</v>
      </c>
      <c r="G43" t="s">
        <v>23</v>
      </c>
      <c r="I43" s="2" t="s">
        <v>28</v>
      </c>
    </row>
    <row r="44" spans="1:9" hidden="1" x14ac:dyDescent="0.2">
      <c r="A44" t="s">
        <v>173</v>
      </c>
      <c r="B44">
        <v>7.1400000000000006</v>
      </c>
      <c r="C44" t="s">
        <v>21</v>
      </c>
      <c r="D44" t="s">
        <v>42</v>
      </c>
      <c r="E44" t="s">
        <v>22</v>
      </c>
      <c r="G44" t="s">
        <v>23</v>
      </c>
      <c r="I44" t="s">
        <v>172</v>
      </c>
    </row>
    <row r="45" spans="1:9" ht="16" hidden="1" x14ac:dyDescent="0.2">
      <c r="A45" s="2" t="s">
        <v>56</v>
      </c>
      <c r="B45">
        <v>3.06</v>
      </c>
      <c r="C45" t="s">
        <v>21</v>
      </c>
      <c r="D45" t="s">
        <v>42</v>
      </c>
      <c r="E45" t="s">
        <v>22</v>
      </c>
      <c r="G45" t="s">
        <v>23</v>
      </c>
      <c r="I45" t="s">
        <v>57</v>
      </c>
    </row>
    <row r="46" spans="1:9" ht="16" hidden="1" x14ac:dyDescent="0.2">
      <c r="A46" s="2" t="s">
        <v>58</v>
      </c>
      <c r="B46">
        <v>0.45</v>
      </c>
      <c r="C46" t="s">
        <v>21</v>
      </c>
      <c r="D46" t="s">
        <v>42</v>
      </c>
      <c r="E46" t="s">
        <v>59</v>
      </c>
      <c r="G46" t="s">
        <v>23</v>
      </c>
      <c r="I46" t="s">
        <v>60</v>
      </c>
    </row>
    <row r="47" spans="1:9" ht="16" hidden="1" x14ac:dyDescent="0.2">
      <c r="A47" s="2" t="s">
        <v>61</v>
      </c>
      <c r="B47">
        <v>0.9</v>
      </c>
      <c r="C47" t="s">
        <v>21</v>
      </c>
      <c r="D47" t="s">
        <v>2</v>
      </c>
      <c r="E47" t="s">
        <v>22</v>
      </c>
      <c r="G47" t="s">
        <v>23</v>
      </c>
      <c r="I47" t="s">
        <v>62</v>
      </c>
    </row>
    <row r="48" spans="1:9" ht="16" hidden="1" x14ac:dyDescent="0.2">
      <c r="A48" s="2" t="s">
        <v>20</v>
      </c>
      <c r="B48">
        <v>0.9</v>
      </c>
      <c r="C48" t="s">
        <v>21</v>
      </c>
      <c r="D48" t="s">
        <v>2</v>
      </c>
      <c r="E48" t="s">
        <v>22</v>
      </c>
      <c r="G48" t="s">
        <v>23</v>
      </c>
      <c r="I48" t="s">
        <v>24</v>
      </c>
    </row>
    <row r="49" spans="1:20" hidden="1" x14ac:dyDescent="0.2"/>
    <row r="50" spans="1:20" s="8" customFormat="1" ht="16" hidden="1" x14ac:dyDescent="0.2">
      <c r="A50" s="7" t="s">
        <v>0</v>
      </c>
      <c r="B50" s="7" t="s">
        <v>174</v>
      </c>
      <c r="K50" s="9"/>
      <c r="L50" s="9"/>
      <c r="M50" s="9"/>
      <c r="N50" s="9"/>
      <c r="O50" s="9"/>
      <c r="P50" s="9"/>
    </row>
    <row r="51" spans="1:20" s="8" customFormat="1" ht="16" hidden="1" x14ac:dyDescent="0.2">
      <c r="A51" s="8" t="s">
        <v>1</v>
      </c>
      <c r="B51" s="8" t="s">
        <v>42</v>
      </c>
      <c r="K51" s="9"/>
      <c r="L51" s="9"/>
      <c r="M51" s="9"/>
      <c r="N51" s="9"/>
      <c r="O51" s="9"/>
      <c r="P51" s="9"/>
    </row>
    <row r="52" spans="1:20" hidden="1" x14ac:dyDescent="0.2">
      <c r="A52" t="s">
        <v>175</v>
      </c>
      <c r="B52" s="10" t="s">
        <v>176</v>
      </c>
    </row>
    <row r="53" spans="1:20" s="8" customFormat="1" ht="16" hidden="1" x14ac:dyDescent="0.2">
      <c r="A53" s="8" t="s">
        <v>3</v>
      </c>
      <c r="B53" s="8">
        <v>1</v>
      </c>
      <c r="K53" s="9"/>
      <c r="L53" s="9"/>
      <c r="M53" s="9"/>
      <c r="N53" s="9"/>
      <c r="O53" s="9"/>
      <c r="P53" s="9"/>
    </row>
    <row r="54" spans="1:20" s="8" customFormat="1" ht="16" hidden="1" x14ac:dyDescent="0.2">
      <c r="A54" s="8" t="s">
        <v>4</v>
      </c>
      <c r="B54" s="8" t="s">
        <v>116</v>
      </c>
      <c r="K54" s="9"/>
      <c r="L54" s="9"/>
      <c r="M54" s="9"/>
      <c r="N54" s="9"/>
      <c r="O54" s="9"/>
      <c r="P54" s="9"/>
    </row>
    <row r="55" spans="1:20" s="8" customFormat="1" ht="16" hidden="1" x14ac:dyDescent="0.2">
      <c r="A55" s="8" t="s">
        <v>5</v>
      </c>
      <c r="B55" s="8" t="s">
        <v>6</v>
      </c>
      <c r="K55" s="9"/>
      <c r="L55" s="9"/>
      <c r="M55" s="9"/>
      <c r="N55" s="9"/>
      <c r="O55" s="9"/>
      <c r="P55" s="9"/>
    </row>
    <row r="56" spans="1:20" s="8" customFormat="1" ht="16" hidden="1" x14ac:dyDescent="0.2">
      <c r="A56" s="8" t="s">
        <v>7</v>
      </c>
      <c r="B56" s="8" t="s">
        <v>64</v>
      </c>
      <c r="K56" s="9"/>
      <c r="L56" s="9"/>
      <c r="M56" s="9"/>
      <c r="N56" s="9"/>
      <c r="O56" s="9"/>
      <c r="P56" s="9"/>
    </row>
    <row r="57" spans="1:20" s="8" customFormat="1" ht="16" hidden="1" x14ac:dyDescent="0.2">
      <c r="A57" s="8" t="s">
        <v>10</v>
      </c>
      <c r="B57" s="8" t="s">
        <v>177</v>
      </c>
      <c r="K57" s="9"/>
      <c r="L57" s="9"/>
      <c r="M57" s="9"/>
      <c r="N57" s="9"/>
      <c r="O57" s="9"/>
      <c r="P57" s="9"/>
    </row>
    <row r="58" spans="1:20" s="8" customFormat="1" ht="16" hidden="1" x14ac:dyDescent="0.2">
      <c r="A58" s="8" t="s">
        <v>8</v>
      </c>
      <c r="B58" s="8" t="s">
        <v>178</v>
      </c>
      <c r="K58" s="9"/>
      <c r="L58" s="9"/>
      <c r="M58" s="9"/>
      <c r="N58" s="9"/>
      <c r="O58" s="9"/>
      <c r="P58" s="9"/>
    </row>
    <row r="59" spans="1:20" s="8" customFormat="1" ht="16" hidden="1" x14ac:dyDescent="0.2">
      <c r="A59" s="7" t="s">
        <v>12</v>
      </c>
      <c r="K59" s="9"/>
      <c r="L59" s="9"/>
      <c r="M59" s="9"/>
      <c r="N59" s="9"/>
      <c r="O59" s="9"/>
      <c r="P59" s="9"/>
    </row>
    <row r="60" spans="1:20" s="8" customFormat="1" ht="16" hidden="1" x14ac:dyDescent="0.2">
      <c r="A60" s="7" t="s">
        <v>13</v>
      </c>
      <c r="B60" s="7" t="s">
        <v>14</v>
      </c>
      <c r="C60" s="7" t="s">
        <v>1</v>
      </c>
      <c r="D60" s="7" t="s">
        <v>7</v>
      </c>
      <c r="E60" s="7" t="s">
        <v>16</v>
      </c>
      <c r="F60" s="7" t="s">
        <v>5</v>
      </c>
      <c r="G60" s="7" t="s">
        <v>4</v>
      </c>
      <c r="H60" s="7" t="s">
        <v>10</v>
      </c>
      <c r="I60" s="7" t="s">
        <v>17</v>
      </c>
      <c r="J60" s="1" t="s">
        <v>179</v>
      </c>
      <c r="K60" s="11" t="s">
        <v>180</v>
      </c>
      <c r="L60" s="11" t="s">
        <v>181</v>
      </c>
      <c r="M60" s="11" t="s">
        <v>182</v>
      </c>
      <c r="N60" s="11" t="s">
        <v>183</v>
      </c>
      <c r="O60" s="11" t="s">
        <v>184</v>
      </c>
      <c r="P60" s="11" t="s">
        <v>185</v>
      </c>
      <c r="Q60" s="1" t="s">
        <v>186</v>
      </c>
      <c r="R60" s="1" t="s">
        <v>187</v>
      </c>
      <c r="S60" s="7" t="s">
        <v>188</v>
      </c>
      <c r="T60" s="1"/>
    </row>
    <row r="61" spans="1:20" s="8" customFormat="1" ht="16" hidden="1" x14ac:dyDescent="0.2">
      <c r="A61" s="8" t="s">
        <v>174</v>
      </c>
      <c r="B61" s="8">
        <v>1</v>
      </c>
      <c r="C61" s="8" t="s">
        <v>42</v>
      </c>
      <c r="D61" s="8" t="s">
        <v>64</v>
      </c>
      <c r="F61" s="8" t="s">
        <v>19</v>
      </c>
      <c r="G61" s="8" t="str">
        <f>B54</f>
        <v>pipeline, for hydrogen distribution</v>
      </c>
      <c r="K61" s="9"/>
      <c r="L61" s="9"/>
      <c r="M61" s="9"/>
      <c r="N61" s="9"/>
      <c r="O61" s="9"/>
      <c r="P61" s="9"/>
    </row>
    <row r="62" spans="1:20" s="8" customFormat="1" ht="16" hidden="1" x14ac:dyDescent="0.2">
      <c r="A62" s="8" t="s">
        <v>189</v>
      </c>
      <c r="B62" s="12">
        <v>1</v>
      </c>
      <c r="C62" s="8" t="s">
        <v>42</v>
      </c>
      <c r="D62" s="8" t="s">
        <v>64</v>
      </c>
      <c r="F62" s="8" t="s">
        <v>23</v>
      </c>
      <c r="G62" s="8" t="s">
        <v>116</v>
      </c>
      <c r="I62" s="8">
        <v>2</v>
      </c>
      <c r="J62">
        <f t="shared" ref="J62:J63" si="0">LN(B62)</f>
        <v>0</v>
      </c>
      <c r="K62" s="6">
        <v>1.5</v>
      </c>
      <c r="L62" s="6">
        <v>1.2</v>
      </c>
      <c r="M62" s="6">
        <v>1.5</v>
      </c>
      <c r="N62" s="6">
        <v>1.1000000000000001</v>
      </c>
      <c r="O62" s="6">
        <v>2</v>
      </c>
      <c r="P62" s="6">
        <v>1.2</v>
      </c>
      <c r="Q62">
        <v>3</v>
      </c>
      <c r="R62">
        <f t="shared" ref="R62:R74" si="1">LN(SQRT(EXP(
SQRT(
+POWER(LN(K62),2)
+POWER(LN(L62),2)
+POWER(LN(M62),2)
+POWER(LN(N62),2)
+POWER(LN(O62),2)
+POWER(LN(P62),2)
+POWER(LN(Q62),2)
)
)))</f>
        <v>0.72314801614797197</v>
      </c>
    </row>
    <row r="63" spans="1:20" s="8" customFormat="1" ht="16" hidden="1" x14ac:dyDescent="0.2">
      <c r="A63" s="8" t="s">
        <v>190</v>
      </c>
      <c r="B63" s="9">
        <v>1</v>
      </c>
      <c r="C63" s="8" t="s">
        <v>42</v>
      </c>
      <c r="D63" s="8" t="s">
        <v>64</v>
      </c>
      <c r="F63" s="8" t="s">
        <v>23</v>
      </c>
      <c r="G63" s="8" t="s">
        <v>116</v>
      </c>
      <c r="I63" s="8">
        <v>2</v>
      </c>
      <c r="J63">
        <f t="shared" si="0"/>
        <v>0</v>
      </c>
      <c r="K63" s="6">
        <v>1.5</v>
      </c>
      <c r="L63" s="6">
        <v>1.2</v>
      </c>
      <c r="M63" s="6">
        <v>1.5</v>
      </c>
      <c r="N63" s="6">
        <v>1.1000000000000001</v>
      </c>
      <c r="O63" s="6">
        <v>2</v>
      </c>
      <c r="P63" s="6">
        <v>1.2</v>
      </c>
      <c r="Q63">
        <v>3</v>
      </c>
      <c r="R63">
        <f t="shared" si="1"/>
        <v>0.72314801614797197</v>
      </c>
      <c r="T63"/>
    </row>
    <row r="64" spans="1:20" s="8" customFormat="1" ht="16" hidden="1" x14ac:dyDescent="0.2">
      <c r="A64" s="8" t="s">
        <v>191</v>
      </c>
      <c r="B64" s="9">
        <v>-1</v>
      </c>
      <c r="C64" s="8" t="s">
        <v>42</v>
      </c>
      <c r="D64" s="8" t="s">
        <v>64</v>
      </c>
      <c r="F64" s="8" t="s">
        <v>23</v>
      </c>
      <c r="G64" s="8" t="s">
        <v>192</v>
      </c>
      <c r="I64" s="8">
        <v>2</v>
      </c>
      <c r="J64">
        <f>LN(B64*-1)</f>
        <v>0</v>
      </c>
      <c r="K64" s="6">
        <v>1.5</v>
      </c>
      <c r="L64" s="6">
        <v>1.2</v>
      </c>
      <c r="M64" s="6">
        <v>1.5</v>
      </c>
      <c r="N64" s="6">
        <v>1.1000000000000001</v>
      </c>
      <c r="O64" s="6">
        <v>2</v>
      </c>
      <c r="P64" s="6">
        <v>1.2</v>
      </c>
      <c r="Q64">
        <v>3</v>
      </c>
      <c r="R64">
        <f t="shared" si="1"/>
        <v>0.72314801614797197</v>
      </c>
      <c r="S64" s="8" t="b">
        <v>1</v>
      </c>
      <c r="T64"/>
    </row>
    <row r="65" spans="1:18" s="8" customFormat="1" ht="16" hidden="1" x14ac:dyDescent="0.2">
      <c r="A65" s="8" t="s">
        <v>193</v>
      </c>
      <c r="B65" s="9">
        <f>26*1%</f>
        <v>0.26</v>
      </c>
      <c r="C65" s="8" t="s">
        <v>2</v>
      </c>
      <c r="D65" s="8" t="s">
        <v>194</v>
      </c>
      <c r="F65" s="8" t="s">
        <v>23</v>
      </c>
      <c r="G65" s="8" t="s">
        <v>193</v>
      </c>
      <c r="H65" s="8" t="s">
        <v>195</v>
      </c>
      <c r="I65" s="8">
        <v>2</v>
      </c>
      <c r="J65">
        <f t="shared" ref="J65:J74" si="2">LN(B65)</f>
        <v>-1.3470736479666092</v>
      </c>
      <c r="K65" s="6">
        <v>1.5</v>
      </c>
      <c r="L65" s="6">
        <v>1.2</v>
      </c>
      <c r="M65" s="6">
        <v>1.5</v>
      </c>
      <c r="N65" s="6">
        <v>1.1000000000000001</v>
      </c>
      <c r="O65" s="6">
        <v>2</v>
      </c>
      <c r="P65" s="6">
        <v>1.2</v>
      </c>
      <c r="Q65">
        <v>2</v>
      </c>
      <c r="R65">
        <f t="shared" si="1"/>
        <v>0.58422518478336083</v>
      </c>
    </row>
    <row r="66" spans="1:18" s="8" customFormat="1" ht="16" hidden="1" x14ac:dyDescent="0.2">
      <c r="A66" s="8" t="s">
        <v>196</v>
      </c>
      <c r="B66" s="9">
        <f>10.4*1%</f>
        <v>0.10400000000000001</v>
      </c>
      <c r="C66" s="8" t="s">
        <v>2</v>
      </c>
      <c r="D66" s="8" t="s">
        <v>7</v>
      </c>
      <c r="F66" s="8" t="s">
        <v>23</v>
      </c>
      <c r="G66" s="8" t="s">
        <v>196</v>
      </c>
      <c r="H66" s="8" t="s">
        <v>195</v>
      </c>
      <c r="I66" s="8">
        <v>2</v>
      </c>
      <c r="J66">
        <f t="shared" si="2"/>
        <v>-2.2633643798407643</v>
      </c>
      <c r="K66" s="6">
        <v>1.5</v>
      </c>
      <c r="L66" s="6">
        <v>1.2</v>
      </c>
      <c r="M66" s="6">
        <v>1.5</v>
      </c>
      <c r="N66" s="6">
        <v>1.1000000000000001</v>
      </c>
      <c r="O66" s="6">
        <v>2</v>
      </c>
      <c r="P66" s="6">
        <v>1.2</v>
      </c>
      <c r="Q66">
        <v>2</v>
      </c>
      <c r="R66">
        <f t="shared" si="1"/>
        <v>0.58422518478336083</v>
      </c>
    </row>
    <row r="67" spans="1:18" s="8" customFormat="1" ht="16" hidden="1" x14ac:dyDescent="0.2">
      <c r="A67" s="8" t="s">
        <v>197</v>
      </c>
      <c r="B67" s="9">
        <f>2000*1%</f>
        <v>20</v>
      </c>
      <c r="D67" s="8" t="s">
        <v>198</v>
      </c>
      <c r="E67" t="s">
        <v>199</v>
      </c>
      <c r="F67" s="8" t="s">
        <v>105</v>
      </c>
      <c r="I67" s="8">
        <v>2</v>
      </c>
      <c r="J67">
        <f t="shared" si="2"/>
        <v>2.9957322735539909</v>
      </c>
      <c r="K67" s="6">
        <v>1.5</v>
      </c>
      <c r="L67" s="6">
        <v>1.2</v>
      </c>
      <c r="M67" s="6">
        <v>1.5</v>
      </c>
      <c r="N67" s="6">
        <v>1.1000000000000001</v>
      </c>
      <c r="O67" s="6">
        <v>2</v>
      </c>
      <c r="P67" s="6">
        <v>1.2</v>
      </c>
      <c r="Q67">
        <v>2</v>
      </c>
      <c r="R67">
        <f t="shared" si="1"/>
        <v>0.58422518478336083</v>
      </c>
    </row>
    <row r="68" spans="1:18" s="8" customFormat="1" ht="16" hidden="1" x14ac:dyDescent="0.2">
      <c r="A68" s="8" t="s">
        <v>200</v>
      </c>
      <c r="B68" s="9">
        <f>2000*1%</f>
        <v>20</v>
      </c>
      <c r="D68" s="8" t="s">
        <v>198</v>
      </c>
      <c r="E68" t="s">
        <v>199</v>
      </c>
      <c r="F68" s="8" t="s">
        <v>105</v>
      </c>
      <c r="I68" s="8">
        <v>2</v>
      </c>
      <c r="J68">
        <f t="shared" si="2"/>
        <v>2.9957322735539909</v>
      </c>
      <c r="K68" s="6">
        <v>1.5</v>
      </c>
      <c r="L68" s="6">
        <v>1.2</v>
      </c>
      <c r="M68" s="6">
        <v>1.5</v>
      </c>
      <c r="N68" s="6">
        <v>1.1000000000000001</v>
      </c>
      <c r="O68" s="6">
        <v>2</v>
      </c>
      <c r="P68" s="6">
        <v>1.2</v>
      </c>
      <c r="Q68">
        <v>2</v>
      </c>
      <c r="R68">
        <f t="shared" si="1"/>
        <v>0.58422518478336083</v>
      </c>
    </row>
    <row r="69" spans="1:18" s="8" customFormat="1" ht="16" hidden="1" x14ac:dyDescent="0.2">
      <c r="A69" s="8" t="s">
        <v>201</v>
      </c>
      <c r="B69" s="9">
        <f>2.49*1%</f>
        <v>2.4900000000000002E-2</v>
      </c>
      <c r="D69" s="8" t="s">
        <v>198</v>
      </c>
      <c r="E69" t="s">
        <v>199</v>
      </c>
      <c r="F69" s="8" t="s">
        <v>105</v>
      </c>
      <c r="I69" s="8">
        <v>2</v>
      </c>
      <c r="J69">
        <f t="shared" si="2"/>
        <v>-3.6928874755114749</v>
      </c>
      <c r="K69" s="6">
        <v>1.5</v>
      </c>
      <c r="L69" s="6">
        <v>1.2</v>
      </c>
      <c r="M69" s="6">
        <v>1.5</v>
      </c>
      <c r="N69" s="6">
        <v>1.1000000000000001</v>
      </c>
      <c r="O69" s="6">
        <v>2</v>
      </c>
      <c r="P69" s="6">
        <v>1.2</v>
      </c>
      <c r="Q69">
        <v>2</v>
      </c>
      <c r="R69">
        <f t="shared" si="1"/>
        <v>0.58422518478336083</v>
      </c>
    </row>
    <row r="70" spans="1:18" s="8" customFormat="1" ht="16" hidden="1" x14ac:dyDescent="0.2">
      <c r="A70" s="8" t="s">
        <v>202</v>
      </c>
      <c r="B70" s="9">
        <f>2.49*1%</f>
        <v>2.4900000000000002E-2</v>
      </c>
      <c r="D70" s="8" t="s">
        <v>198</v>
      </c>
      <c r="E70" t="s">
        <v>199</v>
      </c>
      <c r="F70" s="8" t="s">
        <v>105</v>
      </c>
      <c r="I70" s="8">
        <v>2</v>
      </c>
      <c r="J70">
        <f t="shared" si="2"/>
        <v>-3.6928874755114749</v>
      </c>
      <c r="K70" s="6">
        <v>1.5</v>
      </c>
      <c r="L70" s="6">
        <v>1.2</v>
      </c>
      <c r="M70" s="6">
        <v>1.5</v>
      </c>
      <c r="N70" s="6">
        <v>1.1000000000000001</v>
      </c>
      <c r="O70" s="6">
        <v>2</v>
      </c>
      <c r="P70" s="6">
        <v>1.2</v>
      </c>
      <c r="Q70">
        <v>2</v>
      </c>
      <c r="R70">
        <f t="shared" si="1"/>
        <v>0.58422518478336083</v>
      </c>
    </row>
    <row r="71" spans="1:18" s="8" customFormat="1" ht="16" hidden="1" x14ac:dyDescent="0.2">
      <c r="A71" s="8" t="s">
        <v>203</v>
      </c>
      <c r="B71" s="8">
        <f>3300*1%</f>
        <v>33</v>
      </c>
      <c r="D71" s="8" t="s">
        <v>204</v>
      </c>
      <c r="E71" s="8" t="s">
        <v>199</v>
      </c>
      <c r="F71" s="8" t="s">
        <v>105</v>
      </c>
      <c r="I71" s="8">
        <v>2</v>
      </c>
      <c r="J71">
        <f t="shared" si="2"/>
        <v>3.4965075614664802</v>
      </c>
      <c r="K71" s="6">
        <v>1.5</v>
      </c>
      <c r="L71" s="6">
        <v>1.2</v>
      </c>
      <c r="M71" s="6">
        <v>1.5</v>
      </c>
      <c r="N71" s="6">
        <v>1.1000000000000001</v>
      </c>
      <c r="O71" s="6">
        <v>2</v>
      </c>
      <c r="P71" s="6">
        <v>1.2</v>
      </c>
      <c r="Q71">
        <v>1.05</v>
      </c>
      <c r="R71">
        <f t="shared" si="1"/>
        <v>0.47095746419981693</v>
      </c>
    </row>
    <row r="72" spans="1:18" s="8" customFormat="1" ht="16" hidden="1" x14ac:dyDescent="0.2">
      <c r="A72" s="8" t="s">
        <v>205</v>
      </c>
      <c r="B72" s="9">
        <f>187*1%</f>
        <v>1.87</v>
      </c>
      <c r="D72" s="8" t="s">
        <v>77</v>
      </c>
      <c r="E72" s="8" t="s">
        <v>206</v>
      </c>
      <c r="F72" s="8" t="s">
        <v>105</v>
      </c>
      <c r="I72" s="8">
        <v>2</v>
      </c>
      <c r="J72">
        <f t="shared" si="2"/>
        <v>0.62593843086649537</v>
      </c>
      <c r="K72" s="6">
        <v>1.5</v>
      </c>
      <c r="L72" s="6">
        <v>1.2</v>
      </c>
      <c r="M72" s="6">
        <v>1.5</v>
      </c>
      <c r="N72" s="6">
        <v>1.1000000000000001</v>
      </c>
      <c r="O72" s="6">
        <v>2</v>
      </c>
      <c r="P72" s="6">
        <v>1.2</v>
      </c>
      <c r="Q72">
        <v>1.05</v>
      </c>
      <c r="R72">
        <f t="shared" si="1"/>
        <v>0.47095746419981693</v>
      </c>
    </row>
    <row r="73" spans="1:18" s="8" customFormat="1" ht="16" hidden="1" x14ac:dyDescent="0.2">
      <c r="A73" s="8" t="s">
        <v>207</v>
      </c>
      <c r="B73" s="9">
        <f>28.05*1%</f>
        <v>0.28050000000000003</v>
      </c>
      <c r="D73" s="8" t="s">
        <v>77</v>
      </c>
      <c r="E73" s="8" t="s">
        <v>104</v>
      </c>
      <c r="F73" s="8" t="s">
        <v>105</v>
      </c>
      <c r="I73" s="8">
        <v>2</v>
      </c>
      <c r="J73">
        <f t="shared" si="2"/>
        <v>-1.271181554019386</v>
      </c>
      <c r="K73" s="6">
        <v>1.5</v>
      </c>
      <c r="L73" s="6">
        <v>1.2</v>
      </c>
      <c r="M73" s="6">
        <v>1.5</v>
      </c>
      <c r="N73" s="6">
        <v>1.1000000000000001</v>
      </c>
      <c r="O73" s="6">
        <v>2</v>
      </c>
      <c r="P73" s="6">
        <v>1.2</v>
      </c>
      <c r="Q73">
        <v>1.05</v>
      </c>
      <c r="R73">
        <f t="shared" si="1"/>
        <v>0.47095746419981693</v>
      </c>
    </row>
    <row r="74" spans="1:18" s="8" customFormat="1" ht="16" hidden="1" x14ac:dyDescent="0.2">
      <c r="A74" s="8" t="s">
        <v>207</v>
      </c>
      <c r="B74" s="9">
        <f>158.95*1%</f>
        <v>1.5894999999999999</v>
      </c>
      <c r="D74" s="8" t="s">
        <v>77</v>
      </c>
      <c r="E74" s="8" t="s">
        <v>208</v>
      </c>
      <c r="F74" s="8" t="s">
        <v>105</v>
      </c>
      <c r="I74" s="8">
        <v>2</v>
      </c>
      <c r="J74">
        <f t="shared" si="2"/>
        <v>0.46341950136872029</v>
      </c>
      <c r="K74" s="6">
        <v>1.5</v>
      </c>
      <c r="L74" s="6">
        <v>1.2</v>
      </c>
      <c r="M74" s="6">
        <v>1.5</v>
      </c>
      <c r="N74" s="6">
        <v>1.1000000000000001</v>
      </c>
      <c r="O74" s="6">
        <v>2</v>
      </c>
      <c r="P74" s="6">
        <v>1.2</v>
      </c>
      <c r="Q74">
        <v>1.05</v>
      </c>
      <c r="R74">
        <f t="shared" si="1"/>
        <v>0.47095746419981693</v>
      </c>
    </row>
    <row r="75" spans="1:18" s="8" customFormat="1" ht="16" hidden="1" x14ac:dyDescent="0.2">
      <c r="J75"/>
      <c r="K75" s="6"/>
      <c r="L75" s="6"/>
      <c r="M75" s="6"/>
      <c r="N75" s="6"/>
      <c r="O75" s="6"/>
      <c r="P75" s="6"/>
      <c r="Q75"/>
      <c r="R75"/>
    </row>
    <row r="76" spans="1:18" s="8" customFormat="1" ht="16" hidden="1" x14ac:dyDescent="0.2">
      <c r="A76" s="7" t="s">
        <v>0</v>
      </c>
      <c r="B76" s="7" t="s">
        <v>209</v>
      </c>
      <c r="K76" s="9"/>
      <c r="L76" s="9"/>
      <c r="M76" s="9"/>
      <c r="N76" s="9"/>
      <c r="O76" s="9"/>
      <c r="P76" s="9"/>
    </row>
    <row r="77" spans="1:18" s="8" customFormat="1" ht="16" hidden="1" x14ac:dyDescent="0.2">
      <c r="A77" s="8" t="s">
        <v>1</v>
      </c>
      <c r="B77" s="8" t="s">
        <v>42</v>
      </c>
      <c r="K77" s="9"/>
      <c r="L77" s="9"/>
      <c r="M77" s="9"/>
      <c r="N77" s="9"/>
      <c r="O77" s="9"/>
      <c r="P77" s="9"/>
    </row>
    <row r="78" spans="1:18" hidden="1" x14ac:dyDescent="0.2">
      <c r="A78" t="s">
        <v>175</v>
      </c>
      <c r="B78" s="10" t="s">
        <v>176</v>
      </c>
    </row>
    <row r="79" spans="1:18" s="8" customFormat="1" ht="16" hidden="1" x14ac:dyDescent="0.2">
      <c r="A79" s="8" t="s">
        <v>3</v>
      </c>
      <c r="B79" s="8">
        <v>1</v>
      </c>
      <c r="K79" s="9"/>
      <c r="L79" s="9"/>
      <c r="M79" s="9"/>
      <c r="N79" s="9"/>
      <c r="O79" s="9"/>
      <c r="P79" s="9"/>
    </row>
    <row r="80" spans="1:18" s="8" customFormat="1" ht="16" hidden="1" x14ac:dyDescent="0.2">
      <c r="A80" s="8" t="s">
        <v>4</v>
      </c>
      <c r="B80" s="8" t="s">
        <v>119</v>
      </c>
      <c r="K80" s="9"/>
      <c r="L80" s="9"/>
      <c r="M80" s="9"/>
      <c r="N80" s="9"/>
      <c r="O80" s="9"/>
      <c r="P80" s="9"/>
    </row>
    <row r="81" spans="1:20" s="8" customFormat="1" ht="16" hidden="1" x14ac:dyDescent="0.2">
      <c r="A81" s="8" t="s">
        <v>5</v>
      </c>
      <c r="B81" s="8" t="s">
        <v>6</v>
      </c>
      <c r="K81" s="9"/>
      <c r="L81" s="9"/>
      <c r="M81" s="9"/>
      <c r="N81" s="9"/>
      <c r="O81" s="9"/>
      <c r="P81" s="9"/>
    </row>
    <row r="82" spans="1:20" s="8" customFormat="1" ht="16" hidden="1" x14ac:dyDescent="0.2">
      <c r="A82" s="8" t="s">
        <v>7</v>
      </c>
      <c r="B82" s="8" t="s">
        <v>64</v>
      </c>
      <c r="K82" s="9"/>
      <c r="L82" s="9"/>
      <c r="M82" s="9"/>
      <c r="N82" s="9"/>
      <c r="O82" s="9"/>
      <c r="P82" s="9"/>
    </row>
    <row r="83" spans="1:20" s="8" customFormat="1" ht="16" hidden="1" x14ac:dyDescent="0.2">
      <c r="A83" s="8" t="s">
        <v>10</v>
      </c>
      <c r="B83" s="8" t="s">
        <v>210</v>
      </c>
      <c r="K83" s="9"/>
      <c r="L83" s="9"/>
      <c r="M83" s="9"/>
      <c r="N83" s="9"/>
      <c r="O83" s="9"/>
      <c r="P83" s="9"/>
    </row>
    <row r="84" spans="1:20" s="8" customFormat="1" ht="16" hidden="1" x14ac:dyDescent="0.2">
      <c r="A84" s="8" t="s">
        <v>8</v>
      </c>
      <c r="B84" s="8" t="s">
        <v>178</v>
      </c>
      <c r="K84" s="9"/>
      <c r="L84" s="9"/>
      <c r="M84" s="9"/>
      <c r="N84" s="9"/>
      <c r="O84" s="9"/>
      <c r="P84" s="9"/>
    </row>
    <row r="85" spans="1:20" s="8" customFormat="1" ht="16" hidden="1" x14ac:dyDescent="0.2">
      <c r="A85" s="7" t="s">
        <v>12</v>
      </c>
      <c r="K85" s="9"/>
      <c r="L85" s="9"/>
      <c r="M85" s="9"/>
      <c r="N85" s="9"/>
      <c r="O85" s="9"/>
      <c r="P85" s="9"/>
    </row>
    <row r="86" spans="1:20" s="8" customFormat="1" ht="16" hidden="1" x14ac:dyDescent="0.2">
      <c r="A86" s="7" t="s">
        <v>13</v>
      </c>
      <c r="B86" s="7" t="s">
        <v>14</v>
      </c>
      <c r="C86" s="7" t="s">
        <v>1</v>
      </c>
      <c r="D86" s="7" t="s">
        <v>7</v>
      </c>
      <c r="E86" s="7" t="s">
        <v>16</v>
      </c>
      <c r="F86" s="7" t="s">
        <v>5</v>
      </c>
      <c r="G86" s="7" t="s">
        <v>4</v>
      </c>
      <c r="H86" s="7" t="s">
        <v>10</v>
      </c>
      <c r="I86" s="7" t="s">
        <v>17</v>
      </c>
      <c r="J86" s="1" t="s">
        <v>179</v>
      </c>
      <c r="K86" s="11" t="s">
        <v>180</v>
      </c>
      <c r="L86" s="11" t="s">
        <v>181</v>
      </c>
      <c r="M86" s="11" t="s">
        <v>182</v>
      </c>
      <c r="N86" s="11" t="s">
        <v>183</v>
      </c>
      <c r="O86" s="11" t="s">
        <v>184</v>
      </c>
      <c r="P86" s="11" t="s">
        <v>185</v>
      </c>
      <c r="Q86" s="1" t="s">
        <v>186</v>
      </c>
      <c r="R86" s="1" t="s">
        <v>187</v>
      </c>
      <c r="S86" s="7" t="s">
        <v>188</v>
      </c>
      <c r="T86" s="1"/>
    </row>
    <row r="87" spans="1:20" s="8" customFormat="1" ht="16" hidden="1" x14ac:dyDescent="0.2">
      <c r="A87" s="8" t="str">
        <f>B76</f>
        <v>pipeline, hydrogen, high pressure transmission network</v>
      </c>
      <c r="B87" s="12">
        <v>1</v>
      </c>
      <c r="C87" s="8" t="s">
        <v>42</v>
      </c>
      <c r="D87" s="8" t="s">
        <v>64</v>
      </c>
      <c r="F87" s="8" t="s">
        <v>19</v>
      </c>
      <c r="G87" s="8" t="str">
        <f>B80</f>
        <v>pipeline, for hydrogen transmission</v>
      </c>
      <c r="K87" s="9"/>
      <c r="L87" s="9"/>
      <c r="M87" s="9"/>
      <c r="N87" s="9"/>
      <c r="O87" s="9"/>
      <c r="P87" s="9"/>
    </row>
    <row r="88" spans="1:20" s="8" customFormat="1" ht="16" hidden="1" x14ac:dyDescent="0.2">
      <c r="A88" s="8" t="s">
        <v>211</v>
      </c>
      <c r="B88" s="12">
        <v>1</v>
      </c>
      <c r="C88" s="8" t="s">
        <v>42</v>
      </c>
      <c r="D88" s="8" t="s">
        <v>64</v>
      </c>
      <c r="F88" s="8" t="s">
        <v>23</v>
      </c>
      <c r="G88" s="8" t="s">
        <v>119</v>
      </c>
      <c r="I88" s="8">
        <v>2</v>
      </c>
      <c r="J88">
        <f t="shared" ref="J88:J89" si="3">LN(B88)</f>
        <v>0</v>
      </c>
      <c r="K88" s="6">
        <v>1.5</v>
      </c>
      <c r="L88" s="6">
        <v>1.2</v>
      </c>
      <c r="M88" s="6">
        <v>1.5</v>
      </c>
      <c r="N88" s="6">
        <v>1.1000000000000001</v>
      </c>
      <c r="O88" s="6">
        <v>2</v>
      </c>
      <c r="P88" s="6">
        <v>1.2</v>
      </c>
      <c r="Q88">
        <v>3</v>
      </c>
      <c r="R88">
        <f t="shared" ref="R88:R100" si="4">LN(SQRT(EXP(
SQRT(
+POWER(LN(K88),2)
+POWER(LN(L88),2)
+POWER(LN(M88),2)
+POWER(LN(N88),2)
+POWER(LN(O88),2)
+POWER(LN(P88),2)
+POWER(LN(Q88),2)
)
)))</f>
        <v>0.72314801614797197</v>
      </c>
    </row>
    <row r="89" spans="1:20" s="8" customFormat="1" ht="16" hidden="1" x14ac:dyDescent="0.2">
      <c r="A89" s="8" t="s">
        <v>212</v>
      </c>
      <c r="B89" s="9">
        <v>1</v>
      </c>
      <c r="C89" s="8" t="s">
        <v>42</v>
      </c>
      <c r="D89" s="8" t="s">
        <v>64</v>
      </c>
      <c r="F89" s="8" t="s">
        <v>23</v>
      </c>
      <c r="G89" s="8" t="s">
        <v>119</v>
      </c>
      <c r="I89" s="8">
        <v>2</v>
      </c>
      <c r="J89">
        <f t="shared" si="3"/>
        <v>0</v>
      </c>
      <c r="K89" s="6">
        <v>1.5</v>
      </c>
      <c r="L89" s="6">
        <v>1.2</v>
      </c>
      <c r="M89" s="6">
        <v>1.5</v>
      </c>
      <c r="N89" s="6">
        <v>1.1000000000000001</v>
      </c>
      <c r="O89" s="6">
        <v>2</v>
      </c>
      <c r="P89" s="6">
        <v>1.2</v>
      </c>
      <c r="Q89">
        <v>3</v>
      </c>
      <c r="R89">
        <f t="shared" si="4"/>
        <v>0.72314801614797197</v>
      </c>
      <c r="T89"/>
    </row>
    <row r="90" spans="1:20" s="8" customFormat="1" ht="16" hidden="1" x14ac:dyDescent="0.2">
      <c r="A90" s="8" t="s">
        <v>213</v>
      </c>
      <c r="B90" s="9">
        <v>-1</v>
      </c>
      <c r="C90" s="8" t="s">
        <v>42</v>
      </c>
      <c r="D90" s="8" t="s">
        <v>64</v>
      </c>
      <c r="F90" s="8" t="s">
        <v>23</v>
      </c>
      <c r="G90" s="8" t="s">
        <v>214</v>
      </c>
      <c r="I90" s="8">
        <v>2</v>
      </c>
      <c r="J90">
        <f>LN(B90*-1)</f>
        <v>0</v>
      </c>
      <c r="K90" s="6">
        <v>1.5</v>
      </c>
      <c r="L90" s="6">
        <v>1.2</v>
      </c>
      <c r="M90" s="6">
        <v>1.5</v>
      </c>
      <c r="N90" s="6">
        <v>1.1000000000000001</v>
      </c>
      <c r="O90" s="6">
        <v>2</v>
      </c>
      <c r="P90" s="6">
        <v>1.2</v>
      </c>
      <c r="Q90">
        <v>3</v>
      </c>
      <c r="R90">
        <f t="shared" si="4"/>
        <v>0.72314801614797197</v>
      </c>
      <c r="S90" s="8" t="b">
        <v>1</v>
      </c>
      <c r="T90"/>
    </row>
    <row r="91" spans="1:20" s="8" customFormat="1" ht="16" hidden="1" x14ac:dyDescent="0.2">
      <c r="A91" s="8" t="s">
        <v>193</v>
      </c>
      <c r="B91" s="9">
        <v>26</v>
      </c>
      <c r="C91" s="8" t="s">
        <v>2</v>
      </c>
      <c r="D91" s="8" t="s">
        <v>194</v>
      </c>
      <c r="F91" s="8" t="s">
        <v>23</v>
      </c>
      <c r="G91" s="8" t="s">
        <v>193</v>
      </c>
      <c r="H91" s="8" t="s">
        <v>195</v>
      </c>
      <c r="I91" s="8">
        <v>2</v>
      </c>
      <c r="J91">
        <f t="shared" ref="J91:J100" si="5">LN(B91)</f>
        <v>3.2580965380214821</v>
      </c>
      <c r="K91" s="6">
        <v>1.5</v>
      </c>
      <c r="L91" s="6">
        <v>1.2</v>
      </c>
      <c r="M91" s="6">
        <v>1.5</v>
      </c>
      <c r="N91" s="6">
        <v>1.1000000000000001</v>
      </c>
      <c r="O91" s="6">
        <v>2</v>
      </c>
      <c r="P91" s="6">
        <v>1.2</v>
      </c>
      <c r="Q91">
        <v>2</v>
      </c>
      <c r="R91">
        <f t="shared" si="4"/>
        <v>0.58422518478336083</v>
      </c>
    </row>
    <row r="92" spans="1:20" s="8" customFormat="1" ht="16" hidden="1" x14ac:dyDescent="0.2">
      <c r="A92" s="8" t="s">
        <v>196</v>
      </c>
      <c r="B92" s="9">
        <v>10.4</v>
      </c>
      <c r="C92" s="8" t="s">
        <v>2</v>
      </c>
      <c r="D92" s="8" t="s">
        <v>7</v>
      </c>
      <c r="F92" s="8" t="s">
        <v>23</v>
      </c>
      <c r="G92" s="8" t="s">
        <v>196</v>
      </c>
      <c r="H92" s="8" t="s">
        <v>195</v>
      </c>
      <c r="I92" s="8">
        <v>2</v>
      </c>
      <c r="J92">
        <f t="shared" si="5"/>
        <v>2.341805806147327</v>
      </c>
      <c r="K92" s="6">
        <v>1.5</v>
      </c>
      <c r="L92" s="6">
        <v>1.2</v>
      </c>
      <c r="M92" s="6">
        <v>1.5</v>
      </c>
      <c r="N92" s="6">
        <v>1.1000000000000001</v>
      </c>
      <c r="O92" s="6">
        <v>2</v>
      </c>
      <c r="P92" s="6">
        <v>1.2</v>
      </c>
      <c r="Q92">
        <v>2</v>
      </c>
      <c r="R92">
        <f t="shared" si="4"/>
        <v>0.58422518478336083</v>
      </c>
    </row>
    <row r="93" spans="1:20" s="8" customFormat="1" ht="16" hidden="1" x14ac:dyDescent="0.2">
      <c r="A93" s="8" t="s">
        <v>197</v>
      </c>
      <c r="B93" s="9">
        <v>2000</v>
      </c>
      <c r="D93" s="8" t="s">
        <v>198</v>
      </c>
      <c r="E93" t="s">
        <v>199</v>
      </c>
      <c r="F93" s="8" t="s">
        <v>105</v>
      </c>
      <c r="I93" s="8">
        <v>2</v>
      </c>
      <c r="J93">
        <f t="shared" si="5"/>
        <v>7.6009024595420822</v>
      </c>
      <c r="K93" s="6">
        <v>1.5</v>
      </c>
      <c r="L93" s="6">
        <v>1.2</v>
      </c>
      <c r="M93" s="6">
        <v>1.5</v>
      </c>
      <c r="N93" s="6">
        <v>1.1000000000000001</v>
      </c>
      <c r="O93" s="6">
        <v>2</v>
      </c>
      <c r="P93" s="6">
        <v>1.2</v>
      </c>
      <c r="Q93">
        <v>2</v>
      </c>
      <c r="R93">
        <f t="shared" si="4"/>
        <v>0.58422518478336083</v>
      </c>
    </row>
    <row r="94" spans="1:20" s="8" customFormat="1" ht="16" hidden="1" x14ac:dyDescent="0.2">
      <c r="A94" s="8" t="s">
        <v>200</v>
      </c>
      <c r="B94" s="9">
        <v>2000</v>
      </c>
      <c r="D94" s="8" t="s">
        <v>198</v>
      </c>
      <c r="E94" t="s">
        <v>199</v>
      </c>
      <c r="F94" s="8" t="s">
        <v>105</v>
      </c>
      <c r="I94" s="8">
        <v>2</v>
      </c>
      <c r="J94">
        <f t="shared" si="5"/>
        <v>7.6009024595420822</v>
      </c>
      <c r="K94" s="6">
        <v>1.5</v>
      </c>
      <c r="L94" s="6">
        <v>1.2</v>
      </c>
      <c r="M94" s="6">
        <v>1.5</v>
      </c>
      <c r="N94" s="6">
        <v>1.1000000000000001</v>
      </c>
      <c r="O94" s="6">
        <v>2</v>
      </c>
      <c r="P94" s="6">
        <v>1.2</v>
      </c>
      <c r="Q94">
        <v>2</v>
      </c>
      <c r="R94">
        <f t="shared" si="4"/>
        <v>0.58422518478336083</v>
      </c>
    </row>
    <row r="95" spans="1:20" s="8" customFormat="1" ht="16" hidden="1" x14ac:dyDescent="0.2">
      <c r="A95" s="8" t="s">
        <v>201</v>
      </c>
      <c r="B95" s="9">
        <v>2.4900000000000002</v>
      </c>
      <c r="D95" s="8" t="s">
        <v>198</v>
      </c>
      <c r="E95" t="s">
        <v>199</v>
      </c>
      <c r="F95" s="8" t="s">
        <v>105</v>
      </c>
      <c r="I95" s="8">
        <v>2</v>
      </c>
      <c r="J95">
        <f t="shared" si="5"/>
        <v>0.91228271047661635</v>
      </c>
      <c r="K95" s="6">
        <v>1.5</v>
      </c>
      <c r="L95" s="6">
        <v>1.2</v>
      </c>
      <c r="M95" s="6">
        <v>1.5</v>
      </c>
      <c r="N95" s="6">
        <v>1.1000000000000001</v>
      </c>
      <c r="O95" s="6">
        <v>2</v>
      </c>
      <c r="P95" s="6">
        <v>1.2</v>
      </c>
      <c r="Q95">
        <v>2</v>
      </c>
      <c r="R95">
        <f t="shared" si="4"/>
        <v>0.58422518478336083</v>
      </c>
    </row>
    <row r="96" spans="1:20" s="8" customFormat="1" ht="16" hidden="1" x14ac:dyDescent="0.2">
      <c r="A96" s="8" t="s">
        <v>202</v>
      </c>
      <c r="B96" s="9">
        <v>2.4900000000000002</v>
      </c>
      <c r="D96" s="8" t="s">
        <v>198</v>
      </c>
      <c r="E96" t="s">
        <v>199</v>
      </c>
      <c r="F96" s="8" t="s">
        <v>105</v>
      </c>
      <c r="I96" s="8">
        <v>2</v>
      </c>
      <c r="J96">
        <f t="shared" si="5"/>
        <v>0.91228271047661635</v>
      </c>
      <c r="K96" s="6">
        <v>1.5</v>
      </c>
      <c r="L96" s="6">
        <v>1.2</v>
      </c>
      <c r="M96" s="6">
        <v>1.5</v>
      </c>
      <c r="N96" s="6">
        <v>1.1000000000000001</v>
      </c>
      <c r="O96" s="6">
        <v>2</v>
      </c>
      <c r="P96" s="6">
        <v>1.2</v>
      </c>
      <c r="Q96">
        <v>2</v>
      </c>
      <c r="R96">
        <f t="shared" si="4"/>
        <v>0.58422518478336083</v>
      </c>
    </row>
    <row r="97" spans="1:20" s="8" customFormat="1" ht="16" hidden="1" x14ac:dyDescent="0.2">
      <c r="A97" s="8" t="s">
        <v>203</v>
      </c>
      <c r="B97" s="8">
        <v>3300</v>
      </c>
      <c r="D97" s="8" t="s">
        <v>204</v>
      </c>
      <c r="E97" s="8" t="s">
        <v>199</v>
      </c>
      <c r="F97" s="8" t="s">
        <v>105</v>
      </c>
      <c r="I97" s="8">
        <v>2</v>
      </c>
      <c r="J97">
        <f t="shared" si="5"/>
        <v>8.1016777474545716</v>
      </c>
      <c r="K97" s="6">
        <v>1.5</v>
      </c>
      <c r="L97" s="6">
        <v>1.2</v>
      </c>
      <c r="M97" s="6">
        <v>1.5</v>
      </c>
      <c r="N97" s="6">
        <v>1.1000000000000001</v>
      </c>
      <c r="O97" s="6">
        <v>2</v>
      </c>
      <c r="P97" s="6">
        <v>1.2</v>
      </c>
      <c r="Q97">
        <v>1.05</v>
      </c>
      <c r="R97">
        <f t="shared" si="4"/>
        <v>0.47095746419981693</v>
      </c>
    </row>
    <row r="98" spans="1:20" s="8" customFormat="1" ht="16" hidden="1" x14ac:dyDescent="0.2">
      <c r="A98" s="8" t="s">
        <v>205</v>
      </c>
      <c r="B98" s="9">
        <v>187</v>
      </c>
      <c r="D98" s="8" t="s">
        <v>77</v>
      </c>
      <c r="E98" s="8" t="s">
        <v>206</v>
      </c>
      <c r="F98" s="8" t="s">
        <v>105</v>
      </c>
      <c r="I98" s="8">
        <v>2</v>
      </c>
      <c r="J98">
        <f t="shared" si="5"/>
        <v>5.2311086168545868</v>
      </c>
      <c r="K98" s="6">
        <v>1.5</v>
      </c>
      <c r="L98" s="6">
        <v>1.2</v>
      </c>
      <c r="M98" s="6">
        <v>1.5</v>
      </c>
      <c r="N98" s="6">
        <v>1.1000000000000001</v>
      </c>
      <c r="O98" s="6">
        <v>2</v>
      </c>
      <c r="P98" s="6">
        <v>1.2</v>
      </c>
      <c r="Q98">
        <v>1.05</v>
      </c>
      <c r="R98">
        <f t="shared" si="4"/>
        <v>0.47095746419981693</v>
      </c>
    </row>
    <row r="99" spans="1:20" s="8" customFormat="1" ht="16" hidden="1" x14ac:dyDescent="0.2">
      <c r="A99" s="8" t="s">
        <v>207</v>
      </c>
      <c r="B99" s="9">
        <v>28.05</v>
      </c>
      <c r="D99" s="8" t="s">
        <v>77</v>
      </c>
      <c r="E99" s="8" t="s">
        <v>104</v>
      </c>
      <c r="F99" s="8" t="s">
        <v>105</v>
      </c>
      <c r="I99" s="8">
        <v>2</v>
      </c>
      <c r="J99">
        <f t="shared" si="5"/>
        <v>3.3339886319687055</v>
      </c>
      <c r="K99" s="6">
        <v>1.5</v>
      </c>
      <c r="L99" s="6">
        <v>1.2</v>
      </c>
      <c r="M99" s="6">
        <v>1.5</v>
      </c>
      <c r="N99" s="6">
        <v>1.1000000000000001</v>
      </c>
      <c r="O99" s="6">
        <v>2</v>
      </c>
      <c r="P99" s="6">
        <v>1.2</v>
      </c>
      <c r="Q99">
        <v>1.05</v>
      </c>
      <c r="R99">
        <f t="shared" si="4"/>
        <v>0.47095746419981693</v>
      </c>
    </row>
    <row r="100" spans="1:20" s="8" customFormat="1" ht="16" hidden="1" x14ac:dyDescent="0.2">
      <c r="A100" s="8" t="s">
        <v>207</v>
      </c>
      <c r="B100" s="9">
        <v>158.94999999999999</v>
      </c>
      <c r="D100" s="8" t="s">
        <v>77</v>
      </c>
      <c r="E100" s="8" t="s">
        <v>208</v>
      </c>
      <c r="F100" s="8" t="s">
        <v>105</v>
      </c>
      <c r="I100" s="8">
        <v>2</v>
      </c>
      <c r="J100">
        <f t="shared" si="5"/>
        <v>5.0685896873568117</v>
      </c>
      <c r="K100" s="6">
        <v>1.5</v>
      </c>
      <c r="L100" s="6">
        <v>1.2</v>
      </c>
      <c r="M100" s="6">
        <v>1.5</v>
      </c>
      <c r="N100" s="6">
        <v>1.1000000000000001</v>
      </c>
      <c r="O100" s="6">
        <v>2</v>
      </c>
      <c r="P100" s="6">
        <v>1.2</v>
      </c>
      <c r="Q100">
        <v>1.05</v>
      </c>
      <c r="R100">
        <f t="shared" si="4"/>
        <v>0.47095746419981693</v>
      </c>
    </row>
    <row r="101" spans="1:20" s="8" customFormat="1" ht="16" hidden="1" x14ac:dyDescent="0.2">
      <c r="J101"/>
      <c r="K101" s="6"/>
      <c r="L101" s="6"/>
      <c r="M101" s="6"/>
      <c r="N101" s="6"/>
      <c r="O101" s="6"/>
      <c r="P101" s="6"/>
      <c r="Q101"/>
      <c r="R101"/>
    </row>
    <row r="102" spans="1:20" s="8" customFormat="1" ht="16" hidden="1" x14ac:dyDescent="0.2">
      <c r="A102" s="7" t="s">
        <v>0</v>
      </c>
      <c r="B102" s="7" t="s">
        <v>189</v>
      </c>
      <c r="K102" s="9"/>
      <c r="L102" s="9"/>
      <c r="M102" s="9"/>
      <c r="N102" s="9"/>
      <c r="O102" s="9"/>
      <c r="P102" s="9"/>
    </row>
    <row r="103" spans="1:20" s="8" customFormat="1" ht="16" hidden="1" x14ac:dyDescent="0.2">
      <c r="A103" s="8" t="s">
        <v>1</v>
      </c>
      <c r="B103" s="8" t="s">
        <v>42</v>
      </c>
      <c r="K103" s="9"/>
      <c r="L103" s="9"/>
      <c r="M103" s="9"/>
      <c r="N103" s="9"/>
      <c r="O103" s="9"/>
      <c r="P103" s="9"/>
    </row>
    <row r="104" spans="1:20" hidden="1" x14ac:dyDescent="0.2">
      <c r="A104" t="s">
        <v>175</v>
      </c>
      <c r="B104" s="10" t="s">
        <v>176</v>
      </c>
    </row>
    <row r="105" spans="1:20" s="8" customFormat="1" ht="16" hidden="1" x14ac:dyDescent="0.2">
      <c r="A105" s="8" t="s">
        <v>3</v>
      </c>
      <c r="B105" s="8">
        <v>1</v>
      </c>
      <c r="K105" s="9"/>
      <c r="L105" s="9"/>
      <c r="M105" s="9"/>
      <c r="N105" s="9"/>
      <c r="O105" s="9"/>
      <c r="P105" s="9"/>
    </row>
    <row r="106" spans="1:20" s="8" customFormat="1" ht="16" hidden="1" x14ac:dyDescent="0.2">
      <c r="A106" s="8" t="s">
        <v>4</v>
      </c>
      <c r="B106" s="8" t="s">
        <v>116</v>
      </c>
      <c r="K106" s="9"/>
      <c r="L106" s="9"/>
      <c r="M106" s="9"/>
      <c r="N106" s="9"/>
      <c r="O106" s="9"/>
      <c r="P106" s="9"/>
    </row>
    <row r="107" spans="1:20" s="8" customFormat="1" ht="16" hidden="1" x14ac:dyDescent="0.2">
      <c r="A107" s="8" t="s">
        <v>5</v>
      </c>
      <c r="B107" s="8" t="s">
        <v>6</v>
      </c>
      <c r="K107" s="9"/>
      <c r="L107" s="9"/>
      <c r="M107" s="9"/>
      <c r="N107" s="9"/>
      <c r="O107" s="9"/>
      <c r="P107" s="9"/>
    </row>
    <row r="108" spans="1:20" s="8" customFormat="1" ht="16" hidden="1" x14ac:dyDescent="0.2">
      <c r="A108" s="8" t="s">
        <v>7</v>
      </c>
      <c r="B108" s="8" t="s">
        <v>64</v>
      </c>
      <c r="K108" s="9"/>
      <c r="L108" s="9"/>
      <c r="M108" s="9"/>
      <c r="N108" s="9"/>
      <c r="O108" s="9"/>
      <c r="P108" s="9"/>
    </row>
    <row r="109" spans="1:20" s="8" customFormat="1" ht="16" hidden="1" x14ac:dyDescent="0.2">
      <c r="A109" s="8" t="s">
        <v>10</v>
      </c>
      <c r="B109" s="8" t="s">
        <v>215</v>
      </c>
      <c r="K109" s="9"/>
      <c r="L109" s="9"/>
      <c r="M109" s="9"/>
      <c r="N109" s="9"/>
      <c r="O109" s="9"/>
      <c r="P109" s="9"/>
    </row>
    <row r="110" spans="1:20" s="8" customFormat="1" ht="16" hidden="1" x14ac:dyDescent="0.2">
      <c r="A110" s="8" t="s">
        <v>8</v>
      </c>
      <c r="B110" s="8" t="s">
        <v>216</v>
      </c>
      <c r="K110" s="9"/>
      <c r="L110" s="9"/>
      <c r="M110" s="9"/>
      <c r="N110" s="9"/>
      <c r="O110" s="9"/>
      <c r="P110" s="9"/>
    </row>
    <row r="111" spans="1:20" s="8" customFormat="1" ht="16" hidden="1" x14ac:dyDescent="0.2">
      <c r="A111" s="7" t="s">
        <v>12</v>
      </c>
      <c r="K111" s="9"/>
      <c r="L111" s="9"/>
      <c r="M111" s="9"/>
      <c r="N111" s="9"/>
      <c r="O111" s="9"/>
      <c r="P111" s="9"/>
    </row>
    <row r="112" spans="1:20" s="8" customFormat="1" ht="16" hidden="1" x14ac:dyDescent="0.2">
      <c r="A112" s="7" t="s">
        <v>13</v>
      </c>
      <c r="B112" s="7" t="s">
        <v>14</v>
      </c>
      <c r="C112" s="7" t="s">
        <v>1</v>
      </c>
      <c r="D112" s="7" t="s">
        <v>7</v>
      </c>
      <c r="E112" s="7" t="s">
        <v>16</v>
      </c>
      <c r="F112" s="7" t="s">
        <v>5</v>
      </c>
      <c r="G112" s="7" t="s">
        <v>4</v>
      </c>
      <c r="H112" s="7" t="s">
        <v>10</v>
      </c>
      <c r="I112" s="7" t="s">
        <v>17</v>
      </c>
      <c r="J112" s="1" t="s">
        <v>179</v>
      </c>
      <c r="K112" s="11" t="s">
        <v>180</v>
      </c>
      <c r="L112" s="11" t="s">
        <v>181</v>
      </c>
      <c r="M112" s="11" t="s">
        <v>182</v>
      </c>
      <c r="N112" s="11" t="s">
        <v>183</v>
      </c>
      <c r="O112" s="11" t="s">
        <v>184</v>
      </c>
      <c r="P112" s="11" t="s">
        <v>185</v>
      </c>
      <c r="Q112" s="1" t="s">
        <v>186</v>
      </c>
      <c r="R112" s="1" t="s">
        <v>187</v>
      </c>
      <c r="S112" s="7" t="s">
        <v>188</v>
      </c>
      <c r="T112" s="1"/>
    </row>
    <row r="113" spans="1:18" s="8" customFormat="1" ht="16" hidden="1" x14ac:dyDescent="0.2">
      <c r="A113" s="8" t="str">
        <f>B102</f>
        <v>hydrogen distribution pipeline construction</v>
      </c>
      <c r="B113" s="12">
        <v>1</v>
      </c>
      <c r="C113" s="8" t="s">
        <v>42</v>
      </c>
      <c r="D113" s="8" t="s">
        <v>64</v>
      </c>
      <c r="F113" s="8" t="s">
        <v>19</v>
      </c>
      <c r="G113" s="8" t="s">
        <v>116</v>
      </c>
      <c r="K113" s="9"/>
      <c r="L113" s="9"/>
      <c r="M113" s="9"/>
      <c r="N113" s="9"/>
      <c r="O113" s="9"/>
      <c r="P113" s="9"/>
    </row>
    <row r="114" spans="1:18" s="8" customFormat="1" ht="16" hidden="1" x14ac:dyDescent="0.2">
      <c r="A114" s="13" t="s">
        <v>217</v>
      </c>
      <c r="B114" s="14">
        <v>2E-3</v>
      </c>
      <c r="C114" s="8" t="s">
        <v>67</v>
      </c>
      <c r="D114" s="8" t="s">
        <v>198</v>
      </c>
      <c r="F114" s="8" t="s">
        <v>23</v>
      </c>
      <c r="G114" s="8" t="s">
        <v>218</v>
      </c>
      <c r="H114" s="8" t="s">
        <v>219</v>
      </c>
      <c r="I114" s="8">
        <v>2</v>
      </c>
      <c r="J114">
        <f t="shared" ref="J114:J120" si="6">LN(B114)</f>
        <v>-6.2146080984221914</v>
      </c>
      <c r="K114" s="6">
        <v>1.5</v>
      </c>
      <c r="L114" s="6">
        <v>1.2</v>
      </c>
      <c r="M114" s="6">
        <v>1.5</v>
      </c>
      <c r="N114" s="6">
        <v>1.1000000000000001</v>
      </c>
      <c r="O114" s="6">
        <v>2</v>
      </c>
      <c r="P114" s="6">
        <v>1.2</v>
      </c>
      <c r="Q114">
        <v>3</v>
      </c>
      <c r="R114">
        <f t="shared" ref="R114:R120" si="7">LN(SQRT(EXP(
SQRT(
+POWER(LN(K114),2)
+POWER(LN(L114),2)
+POWER(LN(M114),2)
+POWER(LN(N114),2)
+POWER(LN(O114),2)
+POWER(LN(P114),2)
+POWER(LN(Q114),2)
)
)))</f>
        <v>0.72314801614797197</v>
      </c>
    </row>
    <row r="115" spans="1:18" s="8" customFormat="1" ht="16" hidden="1" x14ac:dyDescent="0.2">
      <c r="A115" s="13" t="s">
        <v>220</v>
      </c>
      <c r="B115" s="14">
        <v>0.16</v>
      </c>
      <c r="C115" s="8" t="s">
        <v>42</v>
      </c>
      <c r="D115" s="8" t="s">
        <v>77</v>
      </c>
      <c r="F115" s="8" t="s">
        <v>23</v>
      </c>
      <c r="G115" s="8" t="s">
        <v>221</v>
      </c>
      <c r="H115" s="8" t="s">
        <v>219</v>
      </c>
      <c r="I115" s="8">
        <v>2</v>
      </c>
      <c r="J115">
        <f t="shared" si="6"/>
        <v>-1.8325814637483102</v>
      </c>
      <c r="K115" s="6">
        <v>1.5</v>
      </c>
      <c r="L115" s="6">
        <v>1.2</v>
      </c>
      <c r="M115" s="6">
        <v>1.5</v>
      </c>
      <c r="N115" s="6">
        <v>1.1000000000000001</v>
      </c>
      <c r="O115" s="6">
        <v>2</v>
      </c>
      <c r="P115" s="6">
        <v>1.2</v>
      </c>
      <c r="Q115">
        <v>3</v>
      </c>
      <c r="R115">
        <f t="shared" si="7"/>
        <v>0.72314801614797197</v>
      </c>
    </row>
    <row r="116" spans="1:18" s="8" customFormat="1" ht="16" hidden="1" x14ac:dyDescent="0.2">
      <c r="A116" s="13" t="s">
        <v>222</v>
      </c>
      <c r="B116" s="14">
        <v>7914.4736000000003</v>
      </c>
      <c r="C116" s="8" t="s">
        <v>2</v>
      </c>
      <c r="D116" s="8" t="s">
        <v>22</v>
      </c>
      <c r="F116" s="8" t="s">
        <v>23</v>
      </c>
      <c r="G116" s="13" t="s">
        <v>75</v>
      </c>
      <c r="H116" s="8" t="s">
        <v>219</v>
      </c>
      <c r="I116" s="8">
        <v>2</v>
      </c>
      <c r="J116">
        <f t="shared" si="6"/>
        <v>8.9764484634704722</v>
      </c>
      <c r="K116" s="6">
        <v>1.5</v>
      </c>
      <c r="L116" s="6">
        <v>1.2</v>
      </c>
      <c r="M116" s="6">
        <v>1.5</v>
      </c>
      <c r="N116" s="6">
        <v>1.1000000000000001</v>
      </c>
      <c r="O116" s="6">
        <v>2</v>
      </c>
      <c r="P116" s="6">
        <v>1.2</v>
      </c>
      <c r="Q116">
        <v>2</v>
      </c>
      <c r="R116">
        <f t="shared" si="7"/>
        <v>0.58422518478336083</v>
      </c>
    </row>
    <row r="117" spans="1:18" s="8" customFormat="1" ht="16" hidden="1" x14ac:dyDescent="0.2">
      <c r="A117" s="13" t="s">
        <v>223</v>
      </c>
      <c r="B117" s="14">
        <v>38.302300000000002</v>
      </c>
      <c r="C117" s="8" t="s">
        <v>42</v>
      </c>
      <c r="D117" s="8" t="s">
        <v>198</v>
      </c>
      <c r="F117" s="8" t="s">
        <v>23</v>
      </c>
      <c r="G117" s="8" t="s">
        <v>224</v>
      </c>
      <c r="H117" s="8" t="s">
        <v>219</v>
      </c>
      <c r="I117" s="8">
        <v>2</v>
      </c>
      <c r="J117">
        <f t="shared" si="6"/>
        <v>3.6455099466028593</v>
      </c>
      <c r="K117" s="6">
        <v>1.5</v>
      </c>
      <c r="L117" s="6">
        <v>1.2</v>
      </c>
      <c r="M117" s="6">
        <v>1.5</v>
      </c>
      <c r="N117" s="6">
        <v>1.1000000000000001</v>
      </c>
      <c r="O117" s="6">
        <v>2</v>
      </c>
      <c r="P117" s="6">
        <v>1.2</v>
      </c>
      <c r="Q117">
        <v>2</v>
      </c>
      <c r="R117">
        <f t="shared" si="7"/>
        <v>0.58422518478336083</v>
      </c>
    </row>
    <row r="118" spans="1:18" s="8" customFormat="1" ht="16" hidden="1" x14ac:dyDescent="0.2">
      <c r="A118" s="8" t="s">
        <v>79</v>
      </c>
      <c r="B118" s="8">
        <v>446.05</v>
      </c>
      <c r="C118" s="8" t="s">
        <v>42</v>
      </c>
      <c r="D118" s="8" t="s">
        <v>22</v>
      </c>
      <c r="F118" s="8" t="s">
        <v>23</v>
      </c>
      <c r="G118" s="8" t="s">
        <v>79</v>
      </c>
      <c r="H118" s="8" t="s">
        <v>219</v>
      </c>
      <c r="I118" s="8">
        <v>2</v>
      </c>
      <c r="J118">
        <f t="shared" si="6"/>
        <v>6.1004310533597925</v>
      </c>
      <c r="K118" s="6">
        <v>1.5</v>
      </c>
      <c r="L118" s="6">
        <v>1.2</v>
      </c>
      <c r="M118" s="6">
        <v>1.5</v>
      </c>
      <c r="N118" s="6">
        <v>1.1000000000000001</v>
      </c>
      <c r="O118" s="6">
        <v>2</v>
      </c>
      <c r="P118" s="6">
        <v>1.2</v>
      </c>
      <c r="Q118">
        <v>2</v>
      </c>
      <c r="R118">
        <f t="shared" si="7"/>
        <v>0.58422518478336083</v>
      </c>
    </row>
    <row r="119" spans="1:18" s="8" customFormat="1" ht="16" hidden="1" x14ac:dyDescent="0.2">
      <c r="A119" s="13" t="s">
        <v>225</v>
      </c>
      <c r="B119" s="14">
        <v>55.991700000000002</v>
      </c>
      <c r="C119" s="8" t="s">
        <v>42</v>
      </c>
      <c r="D119" s="8" t="s">
        <v>22</v>
      </c>
      <c r="F119" s="8" t="s">
        <v>23</v>
      </c>
      <c r="G119" s="13" t="s">
        <v>225</v>
      </c>
      <c r="H119" s="8" t="s">
        <v>219</v>
      </c>
      <c r="I119" s="8">
        <v>2</v>
      </c>
      <c r="J119">
        <f t="shared" si="6"/>
        <v>4.0252034654646121</v>
      </c>
      <c r="K119" s="6">
        <v>1.5</v>
      </c>
      <c r="L119" s="6">
        <v>1.2</v>
      </c>
      <c r="M119" s="6">
        <v>1.5</v>
      </c>
      <c r="N119" s="6">
        <v>1.1000000000000001</v>
      </c>
      <c r="O119" s="6">
        <v>2</v>
      </c>
      <c r="P119" s="6">
        <v>1.2</v>
      </c>
      <c r="Q119">
        <v>2</v>
      </c>
      <c r="R119">
        <f t="shared" si="7"/>
        <v>0.58422518478336083</v>
      </c>
    </row>
    <row r="120" spans="1:18" s="8" customFormat="1" ht="16" hidden="1" x14ac:dyDescent="0.2">
      <c r="A120" s="13" t="s">
        <v>20</v>
      </c>
      <c r="B120" s="14">
        <v>7914.4736000000003</v>
      </c>
      <c r="C120" s="8" t="s">
        <v>2</v>
      </c>
      <c r="D120" s="8" t="s">
        <v>22</v>
      </c>
      <c r="F120" s="8" t="s">
        <v>23</v>
      </c>
      <c r="G120" s="13" t="s">
        <v>24</v>
      </c>
      <c r="H120" s="8" t="s">
        <v>219</v>
      </c>
      <c r="I120" s="8">
        <v>2</v>
      </c>
      <c r="J120">
        <f t="shared" si="6"/>
        <v>8.9764484634704722</v>
      </c>
      <c r="K120" s="6">
        <v>1.5</v>
      </c>
      <c r="L120" s="6">
        <v>1.2</v>
      </c>
      <c r="M120" s="6">
        <v>1.5</v>
      </c>
      <c r="N120" s="6">
        <v>1.1000000000000001</v>
      </c>
      <c r="O120" s="6">
        <v>2</v>
      </c>
      <c r="P120" s="6">
        <v>1.2</v>
      </c>
      <c r="Q120">
        <v>2</v>
      </c>
      <c r="R120">
        <f t="shared" si="7"/>
        <v>0.58422518478336083</v>
      </c>
    </row>
    <row r="121" spans="1:18" s="8" customFormat="1" ht="16" hidden="1" x14ac:dyDescent="0.2">
      <c r="J121"/>
      <c r="K121" s="6"/>
      <c r="L121" s="6"/>
      <c r="M121" s="6"/>
      <c r="N121" s="6"/>
      <c r="O121" s="6"/>
      <c r="P121" s="6"/>
      <c r="Q121"/>
      <c r="R121"/>
    </row>
    <row r="122" spans="1:18" s="8" customFormat="1" ht="16" hidden="1" x14ac:dyDescent="0.2">
      <c r="A122" s="7" t="s">
        <v>0</v>
      </c>
      <c r="B122" s="7" t="s">
        <v>190</v>
      </c>
      <c r="K122" s="9"/>
      <c r="L122" s="9"/>
      <c r="M122" s="9"/>
      <c r="N122" s="9"/>
      <c r="O122" s="9"/>
      <c r="P122" s="9"/>
    </row>
    <row r="123" spans="1:18" s="8" customFormat="1" ht="16" hidden="1" x14ac:dyDescent="0.2">
      <c r="A123" s="8" t="s">
        <v>1</v>
      </c>
      <c r="B123" s="8" t="s">
        <v>42</v>
      </c>
      <c r="K123" s="9"/>
      <c r="L123" s="9"/>
      <c r="M123" s="9"/>
      <c r="N123" s="9"/>
      <c r="O123" s="9"/>
      <c r="P123" s="9"/>
    </row>
    <row r="124" spans="1:18" hidden="1" x14ac:dyDescent="0.2">
      <c r="A124" t="s">
        <v>175</v>
      </c>
      <c r="B124" s="10" t="s">
        <v>176</v>
      </c>
    </row>
    <row r="125" spans="1:18" s="8" customFormat="1" ht="16" hidden="1" x14ac:dyDescent="0.2">
      <c r="A125" s="8" t="s">
        <v>3</v>
      </c>
      <c r="B125" s="8">
        <v>1</v>
      </c>
      <c r="K125" s="9"/>
      <c r="L125" s="9"/>
      <c r="M125" s="9"/>
      <c r="N125" s="9"/>
      <c r="O125" s="9"/>
      <c r="P125" s="9"/>
    </row>
    <row r="126" spans="1:18" s="8" customFormat="1" ht="16" hidden="1" x14ac:dyDescent="0.2">
      <c r="A126" s="8" t="s">
        <v>4</v>
      </c>
      <c r="B126" s="8" t="s">
        <v>116</v>
      </c>
      <c r="K126" s="9"/>
      <c r="L126" s="9"/>
      <c r="M126" s="9"/>
      <c r="N126" s="9"/>
      <c r="O126" s="9"/>
      <c r="P126" s="9"/>
    </row>
    <row r="127" spans="1:18" s="8" customFormat="1" ht="16" hidden="1" x14ac:dyDescent="0.2">
      <c r="A127" s="8" t="s">
        <v>5</v>
      </c>
      <c r="B127" s="8" t="s">
        <v>6</v>
      </c>
      <c r="K127" s="9"/>
      <c r="L127" s="9"/>
      <c r="M127" s="9"/>
      <c r="N127" s="9"/>
      <c r="O127" s="9"/>
      <c r="P127" s="9"/>
    </row>
    <row r="128" spans="1:18" s="8" customFormat="1" ht="16" hidden="1" x14ac:dyDescent="0.2">
      <c r="A128" s="8" t="s">
        <v>7</v>
      </c>
      <c r="B128" s="8" t="s">
        <v>64</v>
      </c>
      <c r="K128" s="9"/>
      <c r="L128" s="9"/>
      <c r="M128" s="9"/>
      <c r="N128" s="9"/>
      <c r="O128" s="9"/>
      <c r="P128" s="9"/>
    </row>
    <row r="129" spans="1:20" s="8" customFormat="1" ht="16" hidden="1" x14ac:dyDescent="0.2">
      <c r="A129" s="8" t="s">
        <v>10</v>
      </c>
      <c r="B129" s="8" t="s">
        <v>215</v>
      </c>
      <c r="K129" s="9"/>
      <c r="L129" s="9"/>
      <c r="M129" s="9"/>
      <c r="N129" s="9"/>
      <c r="O129" s="9"/>
      <c r="P129" s="9"/>
    </row>
    <row r="130" spans="1:20" s="8" customFormat="1" ht="16" hidden="1" x14ac:dyDescent="0.2">
      <c r="A130" s="8" t="s">
        <v>8</v>
      </c>
      <c r="B130" s="8" t="s">
        <v>216</v>
      </c>
      <c r="K130" s="9"/>
      <c r="L130" s="9"/>
      <c r="M130" s="9"/>
      <c r="N130" s="9"/>
      <c r="O130" s="9"/>
      <c r="P130" s="9"/>
    </row>
    <row r="131" spans="1:20" s="8" customFormat="1" ht="16" hidden="1" x14ac:dyDescent="0.2">
      <c r="A131" s="7" t="s">
        <v>12</v>
      </c>
      <c r="K131" s="9"/>
      <c r="L131" s="9"/>
      <c r="M131" s="9"/>
      <c r="N131" s="9"/>
      <c r="O131" s="9"/>
      <c r="P131" s="9"/>
    </row>
    <row r="132" spans="1:20" s="8" customFormat="1" ht="16" hidden="1" x14ac:dyDescent="0.2">
      <c r="A132" s="7" t="s">
        <v>13</v>
      </c>
      <c r="B132" s="7" t="s">
        <v>14</v>
      </c>
      <c r="C132" s="7" t="s">
        <v>1</v>
      </c>
      <c r="D132" s="7" t="s">
        <v>7</v>
      </c>
      <c r="E132" s="7" t="s">
        <v>16</v>
      </c>
      <c r="F132" s="7" t="s">
        <v>5</v>
      </c>
      <c r="G132" s="7" t="s">
        <v>4</v>
      </c>
      <c r="H132" s="7" t="s">
        <v>10</v>
      </c>
      <c r="I132" s="7" t="s">
        <v>17</v>
      </c>
      <c r="J132" s="1" t="s">
        <v>179</v>
      </c>
      <c r="K132" s="11" t="s">
        <v>180</v>
      </c>
      <c r="L132" s="11" t="s">
        <v>181</v>
      </c>
      <c r="M132" s="11" t="s">
        <v>182</v>
      </c>
      <c r="N132" s="11" t="s">
        <v>183</v>
      </c>
      <c r="O132" s="11" t="s">
        <v>184</v>
      </c>
      <c r="P132" s="11" t="s">
        <v>185</v>
      </c>
      <c r="Q132" s="1" t="s">
        <v>186</v>
      </c>
      <c r="R132" s="1" t="s">
        <v>187</v>
      </c>
      <c r="S132" s="7" t="s">
        <v>188</v>
      </c>
      <c r="T132" s="1"/>
    </row>
    <row r="133" spans="1:20" s="8" customFormat="1" ht="16" hidden="1" x14ac:dyDescent="0.2">
      <c r="A133" s="8" t="str">
        <f>B122</f>
        <v>hydrogen distribution pipeline installation</v>
      </c>
      <c r="B133" s="12">
        <v>1</v>
      </c>
      <c r="C133" s="8" t="s">
        <v>42</v>
      </c>
      <c r="D133" s="8" t="s">
        <v>64</v>
      </c>
      <c r="F133" s="8" t="s">
        <v>19</v>
      </c>
      <c r="G133" s="8" t="s">
        <v>116</v>
      </c>
      <c r="K133" s="9"/>
      <c r="L133" s="9"/>
      <c r="M133" s="9"/>
      <c r="N133" s="9"/>
      <c r="O133" s="9"/>
      <c r="P133" s="9"/>
    </row>
    <row r="134" spans="1:20" s="8" customFormat="1" ht="16" hidden="1" x14ac:dyDescent="0.2">
      <c r="A134" s="8" t="s">
        <v>76</v>
      </c>
      <c r="B134" s="9">
        <v>12</v>
      </c>
      <c r="C134" s="8" t="s">
        <v>42</v>
      </c>
      <c r="D134" s="8" t="s">
        <v>77</v>
      </c>
      <c r="F134" s="8" t="s">
        <v>23</v>
      </c>
      <c r="G134" s="8" t="s">
        <v>76</v>
      </c>
      <c r="H134" s="8" t="s">
        <v>226</v>
      </c>
      <c r="I134" s="8">
        <v>2</v>
      </c>
      <c r="J134">
        <f t="shared" ref="J134:J137" si="8">LN(B134)</f>
        <v>2.4849066497880004</v>
      </c>
      <c r="K134" s="6">
        <v>1.5</v>
      </c>
      <c r="L134" s="6">
        <v>1.2</v>
      </c>
      <c r="M134" s="6">
        <v>1.5</v>
      </c>
      <c r="N134" s="6">
        <v>1.1000000000000001</v>
      </c>
      <c r="O134" s="6">
        <v>2</v>
      </c>
      <c r="P134" s="6">
        <v>2</v>
      </c>
      <c r="Q134">
        <v>3</v>
      </c>
      <c r="R134">
        <f t="shared" ref="R134:R137" si="9">LN(SQRT(EXP(
SQRT(
+POWER(LN(K134),2)
+POWER(LN(L134),2)
+POWER(LN(M134),2)
+POWER(LN(N134),2)
+POWER(LN(O134),2)
+POWER(LN(P134),2)
+POWER(LN(Q134),2)
)
)))</f>
        <v>0.79670949487272646</v>
      </c>
    </row>
    <row r="135" spans="1:20" s="8" customFormat="1" ht="16" hidden="1" x14ac:dyDescent="0.2">
      <c r="A135" s="8" t="s">
        <v>78</v>
      </c>
      <c r="B135" s="9">
        <v>190</v>
      </c>
      <c r="C135" s="8" t="s">
        <v>42</v>
      </c>
      <c r="D135" s="8" t="s">
        <v>77</v>
      </c>
      <c r="F135" s="8" t="s">
        <v>23</v>
      </c>
      <c r="G135" s="8" t="s">
        <v>78</v>
      </c>
      <c r="H135" s="8" t="s">
        <v>226</v>
      </c>
      <c r="I135" s="8">
        <v>2</v>
      </c>
      <c r="J135">
        <f t="shared" si="8"/>
        <v>5.2470240721604862</v>
      </c>
      <c r="K135" s="6">
        <v>1.5</v>
      </c>
      <c r="L135" s="6">
        <v>1.2</v>
      </c>
      <c r="M135" s="6">
        <v>1.5</v>
      </c>
      <c r="N135" s="6">
        <v>1.1000000000000001</v>
      </c>
      <c r="O135" s="6">
        <v>2</v>
      </c>
      <c r="P135" s="6">
        <v>2</v>
      </c>
      <c r="Q135">
        <v>3</v>
      </c>
      <c r="R135">
        <f t="shared" si="9"/>
        <v>0.79670949487272646</v>
      </c>
    </row>
    <row r="136" spans="1:20" s="8" customFormat="1" ht="16" x14ac:dyDescent="0.2">
      <c r="A136" s="8" t="s">
        <v>227</v>
      </c>
      <c r="B136" s="9">
        <v>22800</v>
      </c>
      <c r="C136" s="8" t="s">
        <v>67</v>
      </c>
      <c r="D136" s="8" t="s">
        <v>22</v>
      </c>
      <c r="F136" s="8" t="s">
        <v>23</v>
      </c>
      <c r="G136" s="8" t="s">
        <v>228</v>
      </c>
      <c r="H136" s="8" t="s">
        <v>226</v>
      </c>
      <c r="I136" s="8">
        <v>2</v>
      </c>
      <c r="J136">
        <f t="shared" si="8"/>
        <v>10.034515814942532</v>
      </c>
      <c r="K136" s="6">
        <v>1.5</v>
      </c>
      <c r="L136" s="6">
        <v>1.2</v>
      </c>
      <c r="M136" s="6">
        <v>1.5</v>
      </c>
      <c r="N136" s="6">
        <v>1.1000000000000001</v>
      </c>
      <c r="O136" s="6">
        <v>2</v>
      </c>
      <c r="P136" s="6">
        <v>1.05</v>
      </c>
      <c r="Q136">
        <v>3</v>
      </c>
      <c r="R136">
        <f t="shared" si="9"/>
        <v>0.71779376269979156</v>
      </c>
    </row>
    <row r="137" spans="1:20" s="8" customFormat="1" ht="16" hidden="1" x14ac:dyDescent="0.2">
      <c r="A137" s="8" t="s">
        <v>80</v>
      </c>
      <c r="B137" s="9">
        <v>1201.7149000000002</v>
      </c>
      <c r="C137" s="8" t="s">
        <v>81</v>
      </c>
      <c r="D137" s="8" t="s">
        <v>82</v>
      </c>
      <c r="F137" s="8" t="s">
        <v>23</v>
      </c>
      <c r="G137" s="8" t="s">
        <v>83</v>
      </c>
      <c r="H137" s="8" t="s">
        <v>226</v>
      </c>
      <c r="I137" s="8">
        <v>2</v>
      </c>
      <c r="J137">
        <f t="shared" si="8"/>
        <v>7.0915048989416594</v>
      </c>
      <c r="K137" s="6">
        <v>1.5</v>
      </c>
      <c r="L137" s="6">
        <v>1.2</v>
      </c>
      <c r="M137" s="6">
        <v>1.5</v>
      </c>
      <c r="N137" s="6">
        <v>1.1000000000000001</v>
      </c>
      <c r="O137" s="6">
        <v>2</v>
      </c>
      <c r="P137" s="6">
        <v>2</v>
      </c>
      <c r="Q137">
        <v>3</v>
      </c>
      <c r="R137">
        <f t="shared" si="9"/>
        <v>0.79670949487272646</v>
      </c>
    </row>
    <row r="138" spans="1:20" s="8" customFormat="1" ht="16" hidden="1" x14ac:dyDescent="0.2">
      <c r="J138"/>
      <c r="K138" s="6"/>
      <c r="L138" s="6"/>
      <c r="M138" s="6"/>
      <c r="N138" s="6"/>
      <c r="O138" s="6"/>
      <c r="P138" s="6"/>
      <c r="Q138"/>
      <c r="R138"/>
    </row>
    <row r="139" spans="1:20" s="8" customFormat="1" ht="16" hidden="1" x14ac:dyDescent="0.2">
      <c r="A139" s="7" t="s">
        <v>0</v>
      </c>
      <c r="B139" s="7" t="s">
        <v>191</v>
      </c>
      <c r="K139" s="9"/>
      <c r="L139" s="9"/>
      <c r="M139" s="9"/>
      <c r="N139" s="9"/>
      <c r="O139" s="9"/>
      <c r="P139" s="9"/>
    </row>
    <row r="140" spans="1:20" s="8" customFormat="1" ht="16" hidden="1" x14ac:dyDescent="0.2">
      <c r="A140" s="8" t="s">
        <v>1</v>
      </c>
      <c r="B140" s="8" t="s">
        <v>42</v>
      </c>
      <c r="K140" s="9"/>
      <c r="L140" s="9"/>
      <c r="M140" s="9"/>
      <c r="N140" s="9"/>
      <c r="O140" s="9"/>
      <c r="P140" s="9"/>
    </row>
    <row r="141" spans="1:20" hidden="1" x14ac:dyDescent="0.2">
      <c r="A141" t="s">
        <v>175</v>
      </c>
      <c r="B141" s="10" t="s">
        <v>176</v>
      </c>
    </row>
    <row r="142" spans="1:20" s="8" customFormat="1" ht="16" hidden="1" x14ac:dyDescent="0.2">
      <c r="A142" s="8" t="s">
        <v>3</v>
      </c>
      <c r="B142" s="8">
        <v>1</v>
      </c>
      <c r="K142" s="9"/>
      <c r="L142" s="9"/>
      <c r="M142" s="9"/>
      <c r="N142" s="9"/>
      <c r="O142" s="9"/>
      <c r="P142" s="9"/>
    </row>
    <row r="143" spans="1:20" s="8" customFormat="1" ht="16" hidden="1" x14ac:dyDescent="0.2">
      <c r="A143" s="8" t="s">
        <v>4</v>
      </c>
      <c r="B143" s="8" t="s">
        <v>192</v>
      </c>
      <c r="K143" s="9"/>
      <c r="L143" s="9"/>
      <c r="M143" s="9"/>
      <c r="N143" s="9"/>
      <c r="O143" s="9"/>
      <c r="P143" s="9"/>
    </row>
    <row r="144" spans="1:20" s="8" customFormat="1" ht="16" hidden="1" x14ac:dyDescent="0.2">
      <c r="A144" s="8" t="s">
        <v>5</v>
      </c>
      <c r="B144" s="8" t="s">
        <v>229</v>
      </c>
      <c r="K144" s="9"/>
      <c r="L144" s="9"/>
      <c r="M144" s="9"/>
      <c r="N144" s="9"/>
      <c r="O144" s="9"/>
      <c r="P144" s="9"/>
    </row>
    <row r="145" spans="1:20" s="8" customFormat="1" ht="16" hidden="1" x14ac:dyDescent="0.2">
      <c r="A145" s="8" t="s">
        <v>7</v>
      </c>
      <c r="B145" s="8" t="s">
        <v>64</v>
      </c>
      <c r="K145" s="9"/>
      <c r="L145" s="9"/>
      <c r="M145" s="9"/>
      <c r="N145" s="9"/>
      <c r="O145" s="9"/>
      <c r="P145" s="9"/>
    </row>
    <row r="146" spans="1:20" s="8" customFormat="1" ht="16" hidden="1" x14ac:dyDescent="0.2">
      <c r="A146" s="8" t="s">
        <v>10</v>
      </c>
      <c r="B146" s="8" t="s">
        <v>215</v>
      </c>
      <c r="K146" s="9"/>
      <c r="L146" s="9"/>
      <c r="M146" s="9"/>
      <c r="N146" s="9"/>
      <c r="O146" s="9"/>
      <c r="P146" s="9"/>
    </row>
    <row r="147" spans="1:20" s="8" customFormat="1" ht="16" hidden="1" x14ac:dyDescent="0.2">
      <c r="A147" s="8" t="s">
        <v>8</v>
      </c>
      <c r="B147" s="8" t="s">
        <v>216</v>
      </c>
      <c r="K147" s="9"/>
      <c r="L147" s="9"/>
      <c r="M147" s="9"/>
      <c r="N147" s="9"/>
      <c r="O147" s="9"/>
      <c r="P147" s="9"/>
    </row>
    <row r="148" spans="1:20" s="8" customFormat="1" ht="16" hidden="1" x14ac:dyDescent="0.2">
      <c r="A148" s="7" t="s">
        <v>12</v>
      </c>
      <c r="K148" s="9"/>
      <c r="L148" s="9"/>
      <c r="M148" s="9"/>
      <c r="N148" s="9"/>
      <c r="O148" s="9"/>
      <c r="P148" s="9"/>
    </row>
    <row r="149" spans="1:20" s="8" customFormat="1" ht="16" hidden="1" x14ac:dyDescent="0.2">
      <c r="A149" s="7" t="s">
        <v>13</v>
      </c>
      <c r="B149" s="7" t="s">
        <v>14</v>
      </c>
      <c r="C149" s="7" t="s">
        <v>1</v>
      </c>
      <c r="D149" s="7" t="s">
        <v>7</v>
      </c>
      <c r="E149" s="7" t="s">
        <v>16</v>
      </c>
      <c r="F149" s="7" t="s">
        <v>5</v>
      </c>
      <c r="G149" s="7" t="s">
        <v>4</v>
      </c>
      <c r="H149" s="7" t="s">
        <v>10</v>
      </c>
      <c r="I149" s="7" t="s">
        <v>17</v>
      </c>
      <c r="J149" s="1" t="s">
        <v>179</v>
      </c>
      <c r="K149" s="11" t="s">
        <v>180</v>
      </c>
      <c r="L149" s="11" t="s">
        <v>181</v>
      </c>
      <c r="M149" s="11" t="s">
        <v>182</v>
      </c>
      <c r="N149" s="11" t="s">
        <v>183</v>
      </c>
      <c r="O149" s="11" t="s">
        <v>184</v>
      </c>
      <c r="P149" s="11" t="s">
        <v>185</v>
      </c>
      <c r="Q149" s="1" t="s">
        <v>186</v>
      </c>
      <c r="R149" s="1" t="s">
        <v>187</v>
      </c>
      <c r="S149" s="7" t="s">
        <v>188</v>
      </c>
      <c r="T149" s="1"/>
    </row>
    <row r="150" spans="1:20" s="8" customFormat="1" ht="16" hidden="1" x14ac:dyDescent="0.2">
      <c r="A150" s="8" t="str">
        <f>B139</f>
        <v>treatment of hydrogen distribution pipeline</v>
      </c>
      <c r="B150" s="12">
        <v>-1</v>
      </c>
      <c r="C150" s="8" t="s">
        <v>42</v>
      </c>
      <c r="D150" s="8" t="s">
        <v>64</v>
      </c>
      <c r="F150" s="8" t="s">
        <v>19</v>
      </c>
      <c r="G150" s="8" t="str">
        <f>B143</f>
        <v>used pipeline, for hydrogen distribution</v>
      </c>
      <c r="K150" s="9"/>
      <c r="L150" s="9"/>
      <c r="M150" s="9"/>
      <c r="N150" s="9"/>
      <c r="O150" s="9"/>
      <c r="P150" s="9"/>
    </row>
    <row r="151" spans="1:20" s="8" customFormat="1" ht="16" hidden="1" x14ac:dyDescent="0.2">
      <c r="A151" s="8" t="s">
        <v>66</v>
      </c>
      <c r="B151" s="8">
        <v>-3958.9524000000001</v>
      </c>
      <c r="C151" s="8" t="s">
        <v>67</v>
      </c>
      <c r="D151" s="8" t="s">
        <v>22</v>
      </c>
      <c r="F151" s="8" t="s">
        <v>23</v>
      </c>
      <c r="G151" s="8" t="s">
        <v>68</v>
      </c>
      <c r="H151" s="8" t="s">
        <v>230</v>
      </c>
      <c r="I151" s="8">
        <v>2</v>
      </c>
      <c r="J151">
        <f>LN(B151*-1)</f>
        <v>8.2837347237956589</v>
      </c>
      <c r="K151" s="6">
        <v>1.5</v>
      </c>
      <c r="L151" s="6">
        <v>1.2</v>
      </c>
      <c r="M151" s="6">
        <v>1.5</v>
      </c>
      <c r="N151" s="6">
        <v>1.1000000000000001</v>
      </c>
      <c r="O151" s="6">
        <v>2</v>
      </c>
      <c r="P151" s="6">
        <v>2</v>
      </c>
      <c r="Q151">
        <v>1.05</v>
      </c>
      <c r="R151">
        <f t="shared" ref="R151:R152" si="10">LN(SQRT(EXP(
SQRT(
+POWER(LN(K151),2)
+POWER(LN(L151),2)
+POWER(LN(M151),2)
+POWER(LN(N151),2)
+POWER(LN(O151),2)
+POWER(LN(P151),2)
+POWER(LN(Q151),2)
)
)))</f>
        <v>0.57758453844188851</v>
      </c>
      <c r="S151" s="8" t="b">
        <v>1</v>
      </c>
    </row>
    <row r="152" spans="1:20" s="8" customFormat="1" ht="16" hidden="1" x14ac:dyDescent="0.2">
      <c r="A152" s="8" t="s">
        <v>231</v>
      </c>
      <c r="B152" s="8">
        <v>-27.324000000000002</v>
      </c>
      <c r="C152" s="8" t="s">
        <v>232</v>
      </c>
      <c r="D152" s="8" t="s">
        <v>22</v>
      </c>
      <c r="F152" s="8" t="s">
        <v>23</v>
      </c>
      <c r="G152" s="8" t="s">
        <v>233</v>
      </c>
      <c r="H152" s="8" t="s">
        <v>230</v>
      </c>
      <c r="I152" s="8">
        <v>2</v>
      </c>
      <c r="J152">
        <f>LN(B152*-1)</f>
        <v>3.307765436869603</v>
      </c>
      <c r="K152" s="6">
        <v>1.5</v>
      </c>
      <c r="L152" s="6">
        <v>1.2</v>
      </c>
      <c r="M152" s="6">
        <v>1.5</v>
      </c>
      <c r="N152" s="6">
        <v>1.1000000000000001</v>
      </c>
      <c r="O152" s="6">
        <v>2</v>
      </c>
      <c r="P152" s="6">
        <v>2</v>
      </c>
      <c r="Q152">
        <v>1.05</v>
      </c>
      <c r="R152">
        <f t="shared" si="10"/>
        <v>0.57758453844188851</v>
      </c>
      <c r="S152" s="8" t="b">
        <v>1</v>
      </c>
    </row>
    <row r="153" spans="1:20" s="8" customFormat="1" ht="16" hidden="1" x14ac:dyDescent="0.2">
      <c r="K153" s="9"/>
      <c r="L153" s="9"/>
      <c r="M153" s="9"/>
      <c r="N153" s="9"/>
      <c r="O153" s="9"/>
      <c r="P153" s="9"/>
    </row>
    <row r="154" spans="1:20" s="8" customFormat="1" ht="16" hidden="1" x14ac:dyDescent="0.2">
      <c r="A154" s="7" t="s">
        <v>0</v>
      </c>
      <c r="B154" s="7" t="s">
        <v>211</v>
      </c>
      <c r="K154" s="9"/>
      <c r="L154" s="9"/>
      <c r="M154" s="9"/>
      <c r="N154" s="9"/>
      <c r="O154" s="9"/>
      <c r="P154" s="9"/>
    </row>
    <row r="155" spans="1:20" s="8" customFormat="1" ht="16" hidden="1" x14ac:dyDescent="0.2">
      <c r="A155" s="8" t="s">
        <v>1</v>
      </c>
      <c r="B155" s="8" t="s">
        <v>42</v>
      </c>
      <c r="K155" s="9"/>
      <c r="L155" s="9"/>
      <c r="M155" s="9"/>
      <c r="N155" s="9"/>
      <c r="O155" s="9"/>
      <c r="P155" s="9"/>
    </row>
    <row r="156" spans="1:20" hidden="1" x14ac:dyDescent="0.2">
      <c r="A156" t="s">
        <v>175</v>
      </c>
      <c r="B156" s="10" t="s">
        <v>176</v>
      </c>
    </row>
    <row r="157" spans="1:20" s="8" customFormat="1" ht="16" hidden="1" x14ac:dyDescent="0.2">
      <c r="A157" s="8" t="s">
        <v>3</v>
      </c>
      <c r="B157" s="8">
        <v>1</v>
      </c>
      <c r="K157" s="9"/>
      <c r="L157" s="9"/>
      <c r="M157" s="9"/>
      <c r="N157" s="9"/>
      <c r="O157" s="9"/>
      <c r="P157" s="9"/>
    </row>
    <row r="158" spans="1:20" s="8" customFormat="1" ht="16" hidden="1" x14ac:dyDescent="0.2">
      <c r="A158" s="8" t="s">
        <v>4</v>
      </c>
      <c r="B158" s="8" t="s">
        <v>119</v>
      </c>
      <c r="K158" s="9"/>
      <c r="L158" s="9"/>
      <c r="M158" s="9"/>
      <c r="N158" s="9"/>
      <c r="O158" s="9"/>
      <c r="P158" s="9"/>
    </row>
    <row r="159" spans="1:20" s="8" customFormat="1" ht="16" hidden="1" x14ac:dyDescent="0.2">
      <c r="A159" s="8" t="s">
        <v>5</v>
      </c>
      <c r="B159" s="8" t="s">
        <v>6</v>
      </c>
      <c r="K159" s="9"/>
      <c r="L159" s="9"/>
      <c r="M159" s="9"/>
      <c r="N159" s="9"/>
      <c r="O159" s="9"/>
      <c r="P159" s="9"/>
    </row>
    <row r="160" spans="1:20" s="8" customFormat="1" ht="16" hidden="1" x14ac:dyDescent="0.2">
      <c r="A160" s="8" t="s">
        <v>7</v>
      </c>
      <c r="B160" s="8" t="s">
        <v>64</v>
      </c>
      <c r="K160" s="9"/>
      <c r="L160" s="9"/>
      <c r="M160" s="9"/>
      <c r="N160" s="9"/>
      <c r="O160" s="9"/>
      <c r="P160" s="9"/>
    </row>
    <row r="161" spans="1:20" s="8" customFormat="1" ht="16" hidden="1" x14ac:dyDescent="0.2">
      <c r="A161" s="8" t="s">
        <v>10</v>
      </c>
      <c r="B161" s="8" t="s">
        <v>234</v>
      </c>
      <c r="K161" s="9"/>
      <c r="L161" s="9"/>
      <c r="M161" s="9"/>
      <c r="N161" s="9"/>
      <c r="O161" s="9"/>
      <c r="P161" s="9"/>
    </row>
    <row r="162" spans="1:20" s="8" customFormat="1" ht="16" hidden="1" x14ac:dyDescent="0.2">
      <c r="A162" s="8" t="s">
        <v>8</v>
      </c>
      <c r="B162" s="8" t="s">
        <v>178</v>
      </c>
      <c r="K162" s="9"/>
      <c r="L162" s="9"/>
      <c r="M162" s="9"/>
      <c r="N162" s="9"/>
      <c r="O162" s="9"/>
      <c r="P162" s="9"/>
    </row>
    <row r="163" spans="1:20" s="8" customFormat="1" ht="16" hidden="1" x14ac:dyDescent="0.2">
      <c r="A163" s="7" t="s">
        <v>12</v>
      </c>
      <c r="K163" s="9"/>
      <c r="L163" s="9"/>
      <c r="M163" s="9"/>
      <c r="N163" s="9"/>
      <c r="O163" s="9"/>
      <c r="P163" s="9"/>
    </row>
    <row r="164" spans="1:20" s="8" customFormat="1" ht="16" hidden="1" x14ac:dyDescent="0.2">
      <c r="A164" s="7" t="s">
        <v>13</v>
      </c>
      <c r="B164" s="7" t="s">
        <v>14</v>
      </c>
      <c r="C164" s="7" t="s">
        <v>1</v>
      </c>
      <c r="D164" s="7" t="s">
        <v>7</v>
      </c>
      <c r="E164" s="7" t="s">
        <v>16</v>
      </c>
      <c r="F164" s="7" t="s">
        <v>5</v>
      </c>
      <c r="G164" s="7" t="s">
        <v>4</v>
      </c>
      <c r="H164" s="7" t="s">
        <v>10</v>
      </c>
      <c r="I164" s="7" t="s">
        <v>17</v>
      </c>
      <c r="J164" s="1" t="s">
        <v>179</v>
      </c>
      <c r="K164" s="11" t="s">
        <v>180</v>
      </c>
      <c r="L164" s="11" t="s">
        <v>181</v>
      </c>
      <c r="M164" s="11" t="s">
        <v>182</v>
      </c>
      <c r="N164" s="11" t="s">
        <v>183</v>
      </c>
      <c r="O164" s="11" t="s">
        <v>184</v>
      </c>
      <c r="P164" s="11" t="s">
        <v>185</v>
      </c>
      <c r="Q164" s="1" t="s">
        <v>186</v>
      </c>
      <c r="R164" s="1" t="s">
        <v>187</v>
      </c>
      <c r="S164" s="7" t="s">
        <v>188</v>
      </c>
      <c r="T164" s="1"/>
    </row>
    <row r="165" spans="1:20" s="8" customFormat="1" ht="16" hidden="1" x14ac:dyDescent="0.2">
      <c r="A165" s="8" t="str">
        <f>B154</f>
        <v>hydrogen transmission pipeline construction</v>
      </c>
      <c r="B165" s="12">
        <v>1</v>
      </c>
      <c r="C165" s="8" t="s">
        <v>42</v>
      </c>
      <c r="D165" s="8" t="s">
        <v>64</v>
      </c>
      <c r="F165" s="8" t="s">
        <v>19</v>
      </c>
      <c r="G165" s="8" t="s">
        <v>119</v>
      </c>
      <c r="K165" s="9"/>
      <c r="L165" s="9"/>
      <c r="M165" s="9"/>
      <c r="N165" s="9"/>
      <c r="O165" s="9"/>
      <c r="P165" s="9"/>
    </row>
    <row r="166" spans="1:20" s="8" customFormat="1" ht="16" hidden="1" x14ac:dyDescent="0.2">
      <c r="A166" s="13" t="s">
        <v>217</v>
      </c>
      <c r="B166" s="14">
        <v>0.2</v>
      </c>
      <c r="C166" s="8" t="s">
        <v>67</v>
      </c>
      <c r="D166" s="8" t="s">
        <v>198</v>
      </c>
      <c r="F166" s="8" t="s">
        <v>23</v>
      </c>
      <c r="G166" s="8" t="s">
        <v>218</v>
      </c>
      <c r="H166" s="8" t="s">
        <v>219</v>
      </c>
      <c r="I166" s="8">
        <v>2</v>
      </c>
      <c r="J166">
        <f t="shared" ref="J166:J172" si="11">LN(B166)</f>
        <v>-1.6094379124341003</v>
      </c>
      <c r="K166" s="6">
        <v>1.5</v>
      </c>
      <c r="L166" s="6">
        <v>1.2</v>
      </c>
      <c r="M166" s="6">
        <v>1.5</v>
      </c>
      <c r="N166" s="6">
        <v>1.1000000000000001</v>
      </c>
      <c r="O166" s="6">
        <v>2</v>
      </c>
      <c r="P166" s="6">
        <v>1.2</v>
      </c>
      <c r="Q166">
        <v>3</v>
      </c>
      <c r="R166">
        <f t="shared" ref="R166:R172" si="12">LN(SQRT(EXP(
SQRT(
+POWER(LN(K166),2)
+POWER(LN(L166),2)
+POWER(LN(M166),2)
+POWER(LN(N166),2)
+POWER(LN(O166),2)
+POWER(LN(P166),2)
+POWER(LN(Q166),2)
)
)))</f>
        <v>0.72314801614797197</v>
      </c>
    </row>
    <row r="167" spans="1:20" s="8" customFormat="1" ht="16" hidden="1" x14ac:dyDescent="0.2">
      <c r="A167" s="13" t="s">
        <v>220</v>
      </c>
      <c r="B167" s="14">
        <v>16</v>
      </c>
      <c r="C167" s="8" t="s">
        <v>42</v>
      </c>
      <c r="D167" s="8" t="s">
        <v>77</v>
      </c>
      <c r="F167" s="8" t="s">
        <v>23</v>
      </c>
      <c r="G167" s="8" t="s">
        <v>221</v>
      </c>
      <c r="H167" s="8" t="s">
        <v>219</v>
      </c>
      <c r="I167" s="8">
        <v>2</v>
      </c>
      <c r="J167">
        <f t="shared" si="11"/>
        <v>2.7725887222397811</v>
      </c>
      <c r="K167" s="6">
        <v>1.5</v>
      </c>
      <c r="L167" s="6">
        <v>1.2</v>
      </c>
      <c r="M167" s="6">
        <v>1.5</v>
      </c>
      <c r="N167" s="6">
        <v>1.1000000000000001</v>
      </c>
      <c r="O167" s="6">
        <v>2</v>
      </c>
      <c r="P167" s="6">
        <v>1.2</v>
      </c>
      <c r="Q167">
        <v>3</v>
      </c>
      <c r="R167">
        <f t="shared" si="12"/>
        <v>0.72314801614797197</v>
      </c>
    </row>
    <row r="168" spans="1:20" s="8" customFormat="1" ht="16" hidden="1" x14ac:dyDescent="0.2">
      <c r="A168" s="13" t="s">
        <v>222</v>
      </c>
      <c r="B168" s="14">
        <v>791447.36</v>
      </c>
      <c r="C168" s="8" t="s">
        <v>2</v>
      </c>
      <c r="D168" s="8" t="s">
        <v>22</v>
      </c>
      <c r="F168" s="8" t="s">
        <v>23</v>
      </c>
      <c r="G168" s="13" t="s">
        <v>75</v>
      </c>
      <c r="H168" s="8" t="s">
        <v>219</v>
      </c>
      <c r="I168" s="8">
        <v>2</v>
      </c>
      <c r="J168">
        <f t="shared" si="11"/>
        <v>13.581618649458564</v>
      </c>
      <c r="K168" s="6">
        <v>1.5</v>
      </c>
      <c r="L168" s="6">
        <v>1.2</v>
      </c>
      <c r="M168" s="6">
        <v>1.5</v>
      </c>
      <c r="N168" s="6">
        <v>1.1000000000000001</v>
      </c>
      <c r="O168" s="6">
        <v>2</v>
      </c>
      <c r="P168" s="6">
        <v>1.2</v>
      </c>
      <c r="Q168">
        <v>2</v>
      </c>
      <c r="R168">
        <f t="shared" si="12"/>
        <v>0.58422518478336083</v>
      </c>
    </row>
    <row r="169" spans="1:20" s="8" customFormat="1" ht="16" hidden="1" x14ac:dyDescent="0.2">
      <c r="A169" s="13" t="s">
        <v>223</v>
      </c>
      <c r="B169" s="14">
        <v>3830.23</v>
      </c>
      <c r="C169" s="8" t="s">
        <v>42</v>
      </c>
      <c r="D169" s="8" t="s">
        <v>198</v>
      </c>
      <c r="F169" s="8" t="s">
        <v>23</v>
      </c>
      <c r="G169" s="8" t="s">
        <v>224</v>
      </c>
      <c r="H169" s="8" t="s">
        <v>219</v>
      </c>
      <c r="I169" s="8">
        <v>2</v>
      </c>
      <c r="J169">
        <f t="shared" si="11"/>
        <v>8.2506801325909507</v>
      </c>
      <c r="K169" s="6">
        <v>1.5</v>
      </c>
      <c r="L169" s="6">
        <v>1.2</v>
      </c>
      <c r="M169" s="6">
        <v>1.5</v>
      </c>
      <c r="N169" s="6">
        <v>1.1000000000000001</v>
      </c>
      <c r="O169" s="6">
        <v>2</v>
      </c>
      <c r="P169" s="6">
        <v>1.2</v>
      </c>
      <c r="Q169">
        <v>2</v>
      </c>
      <c r="R169">
        <f t="shared" si="12"/>
        <v>0.58422518478336083</v>
      </c>
    </row>
    <row r="170" spans="1:20" s="8" customFormat="1" ht="16" hidden="1" x14ac:dyDescent="0.2">
      <c r="A170" s="8" t="s">
        <v>79</v>
      </c>
      <c r="B170" s="8">
        <v>446.05</v>
      </c>
      <c r="C170" s="8" t="s">
        <v>42</v>
      </c>
      <c r="D170" s="8" t="s">
        <v>22</v>
      </c>
      <c r="F170" s="8" t="s">
        <v>23</v>
      </c>
      <c r="G170" s="8" t="s">
        <v>79</v>
      </c>
      <c r="H170" s="8" t="s">
        <v>219</v>
      </c>
      <c r="I170" s="8">
        <v>2</v>
      </c>
      <c r="J170">
        <f t="shared" si="11"/>
        <v>6.1004310533597925</v>
      </c>
      <c r="K170" s="6">
        <v>1.5</v>
      </c>
      <c r="L170" s="6">
        <v>1.2</v>
      </c>
      <c r="M170" s="6">
        <v>1.5</v>
      </c>
      <c r="N170" s="6">
        <v>1.1000000000000001</v>
      </c>
      <c r="O170" s="6">
        <v>2</v>
      </c>
      <c r="P170" s="6">
        <v>1.2</v>
      </c>
      <c r="Q170">
        <v>2</v>
      </c>
      <c r="R170">
        <f t="shared" si="12"/>
        <v>0.58422518478336083</v>
      </c>
    </row>
    <row r="171" spans="1:20" s="8" customFormat="1" ht="16" hidden="1" x14ac:dyDescent="0.2">
      <c r="A171" s="13" t="s">
        <v>225</v>
      </c>
      <c r="B171" s="14">
        <v>5599.17</v>
      </c>
      <c r="C171" s="8" t="s">
        <v>42</v>
      </c>
      <c r="D171" s="8" t="s">
        <v>22</v>
      </c>
      <c r="F171" s="8" t="s">
        <v>23</v>
      </c>
      <c r="G171" s="13" t="s">
        <v>225</v>
      </c>
      <c r="H171" s="8" t="s">
        <v>219</v>
      </c>
      <c r="I171" s="8">
        <v>2</v>
      </c>
      <c r="J171">
        <f t="shared" si="11"/>
        <v>8.6303736514527039</v>
      </c>
      <c r="K171" s="6">
        <v>1.5</v>
      </c>
      <c r="L171" s="6">
        <v>1.2</v>
      </c>
      <c r="M171" s="6">
        <v>1.5</v>
      </c>
      <c r="N171" s="6">
        <v>1.1000000000000001</v>
      </c>
      <c r="O171" s="6">
        <v>2</v>
      </c>
      <c r="P171" s="6">
        <v>1.2</v>
      </c>
      <c r="Q171">
        <v>2</v>
      </c>
      <c r="R171">
        <f t="shared" si="12"/>
        <v>0.58422518478336083</v>
      </c>
    </row>
    <row r="172" spans="1:20" s="8" customFormat="1" ht="16" hidden="1" x14ac:dyDescent="0.2">
      <c r="A172" s="13" t="s">
        <v>20</v>
      </c>
      <c r="B172" s="14">
        <v>791447.36</v>
      </c>
      <c r="C172" s="8" t="s">
        <v>2</v>
      </c>
      <c r="D172" s="8" t="s">
        <v>22</v>
      </c>
      <c r="F172" s="8" t="s">
        <v>23</v>
      </c>
      <c r="G172" s="13" t="s">
        <v>24</v>
      </c>
      <c r="H172" s="8" t="s">
        <v>219</v>
      </c>
      <c r="I172" s="8">
        <v>2</v>
      </c>
      <c r="J172">
        <f t="shared" si="11"/>
        <v>13.581618649458564</v>
      </c>
      <c r="K172" s="6">
        <v>1.5</v>
      </c>
      <c r="L172" s="6">
        <v>1.2</v>
      </c>
      <c r="M172" s="6">
        <v>1.5</v>
      </c>
      <c r="N172" s="6">
        <v>1.1000000000000001</v>
      </c>
      <c r="O172" s="6">
        <v>2</v>
      </c>
      <c r="P172" s="6">
        <v>1.2</v>
      </c>
      <c r="Q172">
        <v>2</v>
      </c>
      <c r="R172">
        <f t="shared" si="12"/>
        <v>0.58422518478336083</v>
      </c>
    </row>
    <row r="173" spans="1:20" s="8" customFormat="1" ht="16" hidden="1" x14ac:dyDescent="0.2">
      <c r="J173"/>
      <c r="K173" s="6"/>
      <c r="L173" s="6"/>
      <c r="M173" s="6"/>
      <c r="N173" s="6"/>
      <c r="O173" s="6"/>
      <c r="P173" s="6"/>
      <c r="Q173"/>
      <c r="R173"/>
    </row>
    <row r="174" spans="1:20" s="8" customFormat="1" ht="16" hidden="1" x14ac:dyDescent="0.2">
      <c r="A174" s="7" t="s">
        <v>0</v>
      </c>
      <c r="B174" s="7" t="s">
        <v>212</v>
      </c>
      <c r="K174" s="9"/>
      <c r="L174" s="9"/>
      <c r="M174" s="9"/>
      <c r="N174" s="9"/>
      <c r="O174" s="9"/>
      <c r="P174" s="9"/>
    </row>
    <row r="175" spans="1:20" s="8" customFormat="1" ht="16" hidden="1" x14ac:dyDescent="0.2">
      <c r="A175" s="8" t="s">
        <v>1</v>
      </c>
      <c r="B175" s="8" t="s">
        <v>42</v>
      </c>
      <c r="K175" s="9"/>
      <c r="L175" s="9"/>
      <c r="M175" s="9"/>
      <c r="N175" s="9"/>
      <c r="O175" s="9"/>
      <c r="P175" s="9"/>
    </row>
    <row r="176" spans="1:20" hidden="1" x14ac:dyDescent="0.2">
      <c r="A176" t="s">
        <v>175</v>
      </c>
      <c r="B176" s="10" t="s">
        <v>176</v>
      </c>
    </row>
    <row r="177" spans="1:20" s="8" customFormat="1" ht="16" hidden="1" x14ac:dyDescent="0.2">
      <c r="A177" s="8" t="s">
        <v>3</v>
      </c>
      <c r="B177" s="8">
        <v>1</v>
      </c>
      <c r="K177" s="9"/>
      <c r="L177" s="9"/>
      <c r="M177" s="9"/>
      <c r="N177" s="9"/>
      <c r="O177" s="9"/>
      <c r="P177" s="9"/>
    </row>
    <row r="178" spans="1:20" s="8" customFormat="1" ht="16" hidden="1" x14ac:dyDescent="0.2">
      <c r="A178" s="8" t="s">
        <v>4</v>
      </c>
      <c r="B178" s="8" t="s">
        <v>119</v>
      </c>
      <c r="K178" s="9"/>
      <c r="L178" s="9"/>
      <c r="M178" s="9"/>
      <c r="N178" s="9"/>
      <c r="O178" s="9"/>
      <c r="P178" s="9"/>
    </row>
    <row r="179" spans="1:20" s="8" customFormat="1" ht="16" hidden="1" x14ac:dyDescent="0.2">
      <c r="A179" s="8" t="s">
        <v>5</v>
      </c>
      <c r="B179" s="8" t="s">
        <v>6</v>
      </c>
      <c r="K179" s="9"/>
      <c r="L179" s="9"/>
      <c r="M179" s="9"/>
      <c r="N179" s="9"/>
      <c r="O179" s="9"/>
      <c r="P179" s="9"/>
    </row>
    <row r="180" spans="1:20" s="8" customFormat="1" ht="16" hidden="1" x14ac:dyDescent="0.2">
      <c r="A180" s="8" t="s">
        <v>7</v>
      </c>
      <c r="B180" s="8" t="s">
        <v>64</v>
      </c>
      <c r="K180" s="9"/>
      <c r="L180" s="9"/>
      <c r="M180" s="9"/>
      <c r="N180" s="9"/>
      <c r="O180" s="9"/>
      <c r="P180" s="9"/>
    </row>
    <row r="181" spans="1:20" s="8" customFormat="1" ht="16" hidden="1" x14ac:dyDescent="0.2">
      <c r="A181" s="8" t="s">
        <v>10</v>
      </c>
      <c r="B181" s="8" t="s">
        <v>234</v>
      </c>
      <c r="K181" s="9"/>
      <c r="L181" s="9"/>
      <c r="M181" s="9"/>
      <c r="N181" s="9"/>
      <c r="O181" s="9"/>
      <c r="P181" s="9"/>
    </row>
    <row r="182" spans="1:20" s="8" customFormat="1" ht="16" hidden="1" x14ac:dyDescent="0.2">
      <c r="A182" s="8" t="s">
        <v>8</v>
      </c>
      <c r="B182" s="8" t="s">
        <v>178</v>
      </c>
      <c r="K182" s="9"/>
      <c r="L182" s="9"/>
      <c r="M182" s="9"/>
      <c r="N182" s="9"/>
      <c r="O182" s="9"/>
      <c r="P182" s="9"/>
    </row>
    <row r="183" spans="1:20" s="8" customFormat="1" ht="16" hidden="1" x14ac:dyDescent="0.2">
      <c r="A183" s="7" t="s">
        <v>12</v>
      </c>
      <c r="K183" s="9"/>
      <c r="L183" s="9"/>
      <c r="M183" s="9"/>
      <c r="N183" s="9"/>
      <c r="O183" s="9"/>
      <c r="P183" s="9"/>
    </row>
    <row r="184" spans="1:20" s="8" customFormat="1" ht="16" hidden="1" x14ac:dyDescent="0.2">
      <c r="A184" s="7" t="s">
        <v>13</v>
      </c>
      <c r="B184" s="7" t="s">
        <v>14</v>
      </c>
      <c r="C184" s="7" t="s">
        <v>1</v>
      </c>
      <c r="D184" s="7" t="s">
        <v>7</v>
      </c>
      <c r="E184" s="7" t="s">
        <v>16</v>
      </c>
      <c r="F184" s="7" t="s">
        <v>5</v>
      </c>
      <c r="G184" s="7" t="s">
        <v>4</v>
      </c>
      <c r="H184" s="7" t="s">
        <v>10</v>
      </c>
      <c r="I184" s="7" t="s">
        <v>17</v>
      </c>
      <c r="J184" s="1" t="s">
        <v>179</v>
      </c>
      <c r="K184" s="11" t="s">
        <v>180</v>
      </c>
      <c r="L184" s="11" t="s">
        <v>181</v>
      </c>
      <c r="M184" s="11" t="s">
        <v>182</v>
      </c>
      <c r="N184" s="11" t="s">
        <v>183</v>
      </c>
      <c r="O184" s="11" t="s">
        <v>184</v>
      </c>
      <c r="P184" s="11" t="s">
        <v>185</v>
      </c>
      <c r="Q184" s="1" t="s">
        <v>186</v>
      </c>
      <c r="R184" s="1" t="s">
        <v>187</v>
      </c>
      <c r="S184" s="7" t="s">
        <v>188</v>
      </c>
      <c r="T184" s="1"/>
    </row>
    <row r="185" spans="1:20" s="8" customFormat="1" ht="16" hidden="1" x14ac:dyDescent="0.2">
      <c r="A185" s="8" t="str">
        <f>B174</f>
        <v>hydrogen transmission pipeline installation</v>
      </c>
      <c r="B185" s="12">
        <v>1</v>
      </c>
      <c r="C185" s="8" t="s">
        <v>42</v>
      </c>
      <c r="D185" s="8" t="s">
        <v>64</v>
      </c>
      <c r="F185" s="8" t="s">
        <v>19</v>
      </c>
      <c r="G185" s="8" t="s">
        <v>119</v>
      </c>
      <c r="K185" s="9"/>
      <c r="L185" s="9"/>
      <c r="M185" s="9"/>
      <c r="N185" s="9"/>
      <c r="O185" s="9"/>
      <c r="P185" s="9"/>
    </row>
    <row r="186" spans="1:20" s="8" customFormat="1" ht="16" hidden="1" x14ac:dyDescent="0.2">
      <c r="A186" s="8" t="s">
        <v>76</v>
      </c>
      <c r="B186" s="9">
        <v>1200</v>
      </c>
      <c r="C186" s="8" t="s">
        <v>42</v>
      </c>
      <c r="D186" s="8" t="s">
        <v>77</v>
      </c>
      <c r="F186" s="8" t="s">
        <v>23</v>
      </c>
      <c r="G186" s="8" t="s">
        <v>76</v>
      </c>
      <c r="H186" s="8" t="s">
        <v>226</v>
      </c>
      <c r="I186" s="8">
        <v>2</v>
      </c>
      <c r="J186">
        <f t="shared" ref="J186:J189" si="13">LN(B186)</f>
        <v>7.0900768357760917</v>
      </c>
      <c r="K186" s="6">
        <v>1.5</v>
      </c>
      <c r="L186" s="6">
        <v>1.2</v>
      </c>
      <c r="M186" s="6">
        <v>1.5</v>
      </c>
      <c r="N186" s="6">
        <v>1.1000000000000001</v>
      </c>
      <c r="O186" s="6">
        <v>2</v>
      </c>
      <c r="P186" s="6">
        <v>2</v>
      </c>
      <c r="Q186">
        <v>3</v>
      </c>
      <c r="R186">
        <f t="shared" ref="R186:R189" si="14">LN(SQRT(EXP(
SQRT(
+POWER(LN(K186),2)
+POWER(LN(L186),2)
+POWER(LN(M186),2)
+POWER(LN(N186),2)
+POWER(LN(O186),2)
+POWER(LN(P186),2)
+POWER(LN(Q186),2)
)
)))</f>
        <v>0.79670949487272646</v>
      </c>
    </row>
    <row r="187" spans="1:20" s="8" customFormat="1" ht="16" hidden="1" x14ac:dyDescent="0.2">
      <c r="A187" s="8" t="s">
        <v>78</v>
      </c>
      <c r="B187" s="9">
        <v>19000</v>
      </c>
      <c r="C187" s="8" t="s">
        <v>42</v>
      </c>
      <c r="D187" s="8" t="s">
        <v>77</v>
      </c>
      <c r="F187" s="8" t="s">
        <v>23</v>
      </c>
      <c r="G187" s="8" t="s">
        <v>78</v>
      </c>
      <c r="H187" s="8" t="s">
        <v>226</v>
      </c>
      <c r="I187" s="8">
        <v>2</v>
      </c>
      <c r="J187">
        <f t="shared" si="13"/>
        <v>9.8521942581485771</v>
      </c>
      <c r="K187" s="6">
        <v>1.5</v>
      </c>
      <c r="L187" s="6">
        <v>1.2</v>
      </c>
      <c r="M187" s="6">
        <v>1.5</v>
      </c>
      <c r="N187" s="6">
        <v>1.1000000000000001</v>
      </c>
      <c r="O187" s="6">
        <v>2</v>
      </c>
      <c r="P187" s="6">
        <v>2</v>
      </c>
      <c r="Q187">
        <v>3</v>
      </c>
      <c r="R187">
        <f t="shared" si="14"/>
        <v>0.79670949487272646</v>
      </c>
    </row>
    <row r="188" spans="1:20" s="8" customFormat="1" ht="16" x14ac:dyDescent="0.2">
      <c r="A188" s="8" t="s">
        <v>227</v>
      </c>
      <c r="B188" s="9">
        <v>2280000</v>
      </c>
      <c r="C188" s="8" t="s">
        <v>67</v>
      </c>
      <c r="D188" s="8" t="s">
        <v>22</v>
      </c>
      <c r="F188" s="8" t="s">
        <v>23</v>
      </c>
      <c r="G188" s="8" t="s">
        <v>228</v>
      </c>
      <c r="H188" s="8" t="s">
        <v>226</v>
      </c>
      <c r="I188" s="8">
        <v>2</v>
      </c>
      <c r="J188">
        <f t="shared" si="13"/>
        <v>14.639686000930624</v>
      </c>
      <c r="K188" s="6">
        <v>1.5</v>
      </c>
      <c r="L188" s="6">
        <v>1.2</v>
      </c>
      <c r="M188" s="6">
        <v>1.5</v>
      </c>
      <c r="N188" s="6">
        <v>1.1000000000000001</v>
      </c>
      <c r="O188" s="6">
        <v>2</v>
      </c>
      <c r="P188" s="6">
        <v>1.05</v>
      </c>
      <c r="Q188">
        <v>3</v>
      </c>
      <c r="R188">
        <f t="shared" si="14"/>
        <v>0.71779376269979156</v>
      </c>
    </row>
    <row r="189" spans="1:20" s="8" customFormat="1" ht="16" hidden="1" x14ac:dyDescent="0.2">
      <c r="A189" s="8" t="s">
        <v>80</v>
      </c>
      <c r="B189" s="9">
        <v>120171.49</v>
      </c>
      <c r="C189" s="8" t="s">
        <v>81</v>
      </c>
      <c r="D189" s="8" t="s">
        <v>82</v>
      </c>
      <c r="F189" s="8" t="s">
        <v>23</v>
      </c>
      <c r="G189" s="8" t="s">
        <v>83</v>
      </c>
      <c r="H189" s="8" t="s">
        <v>226</v>
      </c>
      <c r="I189" s="8">
        <v>2</v>
      </c>
      <c r="J189">
        <f t="shared" si="13"/>
        <v>11.696675084929751</v>
      </c>
      <c r="K189" s="6">
        <v>1.5</v>
      </c>
      <c r="L189" s="6">
        <v>1.2</v>
      </c>
      <c r="M189" s="6">
        <v>1.5</v>
      </c>
      <c r="N189" s="6">
        <v>1.1000000000000001</v>
      </c>
      <c r="O189" s="6">
        <v>2</v>
      </c>
      <c r="P189" s="6">
        <v>2</v>
      </c>
      <c r="Q189">
        <v>3</v>
      </c>
      <c r="R189">
        <f t="shared" si="14"/>
        <v>0.79670949487272646</v>
      </c>
    </row>
    <row r="190" spans="1:20" s="8" customFormat="1" ht="16" hidden="1" x14ac:dyDescent="0.2">
      <c r="J190"/>
      <c r="K190" s="6"/>
      <c r="L190" s="6"/>
      <c r="M190" s="6"/>
      <c r="N190" s="6"/>
      <c r="O190" s="6"/>
      <c r="P190" s="6"/>
      <c r="Q190"/>
      <c r="R190"/>
    </row>
    <row r="191" spans="1:20" s="8" customFormat="1" ht="16" hidden="1" x14ac:dyDescent="0.2">
      <c r="A191" s="7" t="s">
        <v>0</v>
      </c>
      <c r="B191" s="7" t="s">
        <v>213</v>
      </c>
      <c r="K191" s="9"/>
      <c r="L191" s="9"/>
      <c r="M191" s="9"/>
      <c r="N191" s="9"/>
      <c r="O191" s="9"/>
      <c r="P191" s="9"/>
    </row>
    <row r="192" spans="1:20" s="8" customFormat="1" ht="16" hidden="1" x14ac:dyDescent="0.2">
      <c r="A192" s="8" t="s">
        <v>1</v>
      </c>
      <c r="B192" s="8" t="s">
        <v>42</v>
      </c>
      <c r="K192" s="9"/>
      <c r="L192" s="9"/>
      <c r="M192" s="9"/>
      <c r="N192" s="9"/>
      <c r="O192" s="9"/>
      <c r="P192" s="9"/>
    </row>
    <row r="193" spans="1:20" hidden="1" x14ac:dyDescent="0.2">
      <c r="A193" t="s">
        <v>175</v>
      </c>
      <c r="B193" s="10" t="s">
        <v>176</v>
      </c>
    </row>
    <row r="194" spans="1:20" s="8" customFormat="1" ht="16" hidden="1" x14ac:dyDescent="0.2">
      <c r="A194" s="8" t="s">
        <v>3</v>
      </c>
      <c r="B194" s="8">
        <v>1</v>
      </c>
      <c r="K194" s="9"/>
      <c r="L194" s="9"/>
      <c r="M194" s="9"/>
      <c r="N194" s="9"/>
      <c r="O194" s="9"/>
      <c r="P194" s="9"/>
    </row>
    <row r="195" spans="1:20" s="8" customFormat="1" ht="16" hidden="1" x14ac:dyDescent="0.2">
      <c r="A195" s="8" t="s">
        <v>4</v>
      </c>
      <c r="B195" s="8" t="s">
        <v>214</v>
      </c>
      <c r="K195" s="9"/>
      <c r="L195" s="9"/>
      <c r="M195" s="9"/>
      <c r="N195" s="9"/>
      <c r="O195" s="9"/>
      <c r="P195" s="9"/>
    </row>
    <row r="196" spans="1:20" s="8" customFormat="1" ht="16" hidden="1" x14ac:dyDescent="0.2">
      <c r="A196" s="8" t="s">
        <v>5</v>
      </c>
      <c r="B196" s="8" t="s">
        <v>229</v>
      </c>
      <c r="K196" s="9"/>
      <c r="L196" s="9"/>
      <c r="M196" s="9"/>
      <c r="N196" s="9"/>
      <c r="O196" s="9"/>
      <c r="P196" s="9"/>
    </row>
    <row r="197" spans="1:20" s="8" customFormat="1" ht="16" hidden="1" x14ac:dyDescent="0.2">
      <c r="A197" s="8" t="s">
        <v>7</v>
      </c>
      <c r="B197" s="8" t="s">
        <v>64</v>
      </c>
      <c r="K197" s="9"/>
      <c r="L197" s="9"/>
      <c r="M197" s="9"/>
      <c r="N197" s="9"/>
      <c r="O197" s="9"/>
      <c r="P197" s="9"/>
    </row>
    <row r="198" spans="1:20" s="8" customFormat="1" ht="16" hidden="1" x14ac:dyDescent="0.2">
      <c r="A198" s="8" t="s">
        <v>10</v>
      </c>
      <c r="B198" s="8" t="s">
        <v>234</v>
      </c>
      <c r="K198" s="9"/>
      <c r="L198" s="9"/>
      <c r="M198" s="9"/>
      <c r="N198" s="9"/>
      <c r="O198" s="9"/>
      <c r="P198" s="9"/>
    </row>
    <row r="199" spans="1:20" s="8" customFormat="1" ht="16" hidden="1" x14ac:dyDescent="0.2">
      <c r="A199" s="8" t="s">
        <v>8</v>
      </c>
      <c r="B199" s="8" t="s">
        <v>178</v>
      </c>
      <c r="K199" s="9"/>
      <c r="L199" s="9"/>
      <c r="M199" s="9"/>
      <c r="N199" s="9"/>
      <c r="O199" s="9"/>
      <c r="P199" s="9"/>
    </row>
    <row r="200" spans="1:20" s="8" customFormat="1" ht="16" hidden="1" x14ac:dyDescent="0.2">
      <c r="A200" s="7" t="s">
        <v>12</v>
      </c>
      <c r="K200" s="9"/>
      <c r="L200" s="9"/>
      <c r="M200" s="9"/>
      <c r="N200" s="9"/>
      <c r="O200" s="9"/>
      <c r="P200" s="9"/>
    </row>
    <row r="201" spans="1:20" s="8" customFormat="1" ht="16" hidden="1" x14ac:dyDescent="0.2">
      <c r="A201" s="7" t="s">
        <v>13</v>
      </c>
      <c r="B201" s="7" t="s">
        <v>14</v>
      </c>
      <c r="C201" s="7" t="s">
        <v>1</v>
      </c>
      <c r="D201" s="7" t="s">
        <v>7</v>
      </c>
      <c r="E201" s="7" t="s">
        <v>16</v>
      </c>
      <c r="F201" s="7" t="s">
        <v>5</v>
      </c>
      <c r="G201" s="7" t="s">
        <v>4</v>
      </c>
      <c r="H201" s="7" t="s">
        <v>10</v>
      </c>
      <c r="I201" s="7" t="s">
        <v>17</v>
      </c>
      <c r="J201" s="1" t="s">
        <v>179</v>
      </c>
      <c r="K201" s="11" t="s">
        <v>180</v>
      </c>
      <c r="L201" s="11" t="s">
        <v>181</v>
      </c>
      <c r="M201" s="11" t="s">
        <v>182</v>
      </c>
      <c r="N201" s="11" t="s">
        <v>183</v>
      </c>
      <c r="O201" s="11" t="s">
        <v>184</v>
      </c>
      <c r="P201" s="11" t="s">
        <v>185</v>
      </c>
      <c r="Q201" s="1" t="s">
        <v>186</v>
      </c>
      <c r="R201" s="1" t="s">
        <v>187</v>
      </c>
      <c r="S201" s="7" t="s">
        <v>188</v>
      </c>
      <c r="T201" s="1"/>
    </row>
    <row r="202" spans="1:20" s="8" customFormat="1" ht="16" hidden="1" x14ac:dyDescent="0.2">
      <c r="A202" s="8" t="str">
        <f>B191</f>
        <v>treatment of hydrogen transmission pipeline</v>
      </c>
      <c r="B202" s="12">
        <v>-1</v>
      </c>
      <c r="C202" s="8" t="s">
        <v>42</v>
      </c>
      <c r="D202" s="8" t="s">
        <v>64</v>
      </c>
      <c r="F202" s="8" t="s">
        <v>19</v>
      </c>
      <c r="G202" s="8" t="str">
        <f>B195</f>
        <v>used pipeline, for hydrogen transmission</v>
      </c>
      <c r="K202" s="9"/>
      <c r="L202" s="9"/>
      <c r="M202" s="9"/>
      <c r="N202" s="9"/>
      <c r="O202" s="9"/>
      <c r="P202" s="9"/>
    </row>
    <row r="203" spans="1:20" s="8" customFormat="1" ht="16" hidden="1" x14ac:dyDescent="0.2">
      <c r="A203" s="8" t="s">
        <v>66</v>
      </c>
      <c r="B203" s="8">
        <v>-395895.24</v>
      </c>
      <c r="C203" s="8" t="s">
        <v>67</v>
      </c>
      <c r="D203" s="8" t="s">
        <v>22</v>
      </c>
      <c r="F203" s="8" t="s">
        <v>23</v>
      </c>
      <c r="G203" s="8" t="s">
        <v>68</v>
      </c>
      <c r="H203" s="8" t="s">
        <v>230</v>
      </c>
      <c r="I203" s="8">
        <v>2</v>
      </c>
      <c r="J203">
        <f>LN(B203*-1)</f>
        <v>12.888904909783751</v>
      </c>
      <c r="K203" s="6">
        <v>1.5</v>
      </c>
      <c r="L203" s="6">
        <v>1.2</v>
      </c>
      <c r="M203" s="6">
        <v>1.5</v>
      </c>
      <c r="N203" s="6">
        <v>1.1000000000000001</v>
      </c>
      <c r="O203" s="6">
        <v>2</v>
      </c>
      <c r="P203" s="6">
        <v>2</v>
      </c>
      <c r="Q203">
        <v>1.05</v>
      </c>
      <c r="R203">
        <f t="shared" ref="R203:R204" si="15">LN(SQRT(EXP(
SQRT(
+POWER(LN(K203),2)
+POWER(LN(L203),2)
+POWER(LN(M203),2)
+POWER(LN(N203),2)
+POWER(LN(O203),2)
+POWER(LN(P203),2)
+POWER(LN(Q203),2)
)
)))</f>
        <v>0.57758453844188851</v>
      </c>
      <c r="S203" s="8" t="b">
        <v>1</v>
      </c>
    </row>
    <row r="204" spans="1:20" s="8" customFormat="1" ht="16" hidden="1" x14ac:dyDescent="0.2">
      <c r="A204" s="8" t="s">
        <v>231</v>
      </c>
      <c r="B204" s="8">
        <v>-2732.4</v>
      </c>
      <c r="C204" s="8" t="s">
        <v>232</v>
      </c>
      <c r="D204" s="8" t="s">
        <v>22</v>
      </c>
      <c r="F204" s="8" t="s">
        <v>23</v>
      </c>
      <c r="G204" s="8" t="s">
        <v>233</v>
      </c>
      <c r="H204" s="8" t="s">
        <v>230</v>
      </c>
      <c r="I204" s="8">
        <v>2</v>
      </c>
      <c r="J204">
        <f>LN(B204*-1)</f>
        <v>7.9129356228576944</v>
      </c>
      <c r="K204" s="6">
        <v>1.5</v>
      </c>
      <c r="L204" s="6">
        <v>1.2</v>
      </c>
      <c r="M204" s="6">
        <v>1.5</v>
      </c>
      <c r="N204" s="6">
        <v>1.1000000000000001</v>
      </c>
      <c r="O204" s="6">
        <v>2</v>
      </c>
      <c r="P204" s="6">
        <v>2</v>
      </c>
      <c r="Q204">
        <v>1.05</v>
      </c>
      <c r="R204">
        <f t="shared" si="15"/>
        <v>0.57758453844188851</v>
      </c>
      <c r="S204" s="8" t="b">
        <v>1</v>
      </c>
    </row>
    <row r="205" spans="1:20" s="8" customFormat="1" ht="16" hidden="1" x14ac:dyDescent="0.2">
      <c r="K205" s="9"/>
      <c r="L205" s="9"/>
      <c r="M205" s="9"/>
      <c r="N205" s="9"/>
      <c r="O205" s="9"/>
      <c r="P205" s="9"/>
    </row>
    <row r="206" spans="1:20" s="8" customFormat="1" ht="16" hidden="1" x14ac:dyDescent="0.2">
      <c r="A206" s="7" t="s">
        <v>0</v>
      </c>
      <c r="B206" s="7" t="s">
        <v>79</v>
      </c>
      <c r="K206" s="9"/>
      <c r="L206" s="9"/>
      <c r="M206" s="9"/>
      <c r="N206" s="9"/>
      <c r="O206" s="9"/>
      <c r="P206" s="9"/>
    </row>
    <row r="207" spans="1:20" s="8" customFormat="1" ht="16" hidden="1" x14ac:dyDescent="0.2">
      <c r="A207" s="8" t="s">
        <v>1</v>
      </c>
      <c r="B207" s="8" t="s">
        <v>42</v>
      </c>
      <c r="K207" s="9"/>
      <c r="L207" s="9"/>
      <c r="M207" s="9"/>
      <c r="N207" s="9"/>
      <c r="O207" s="9"/>
      <c r="P207" s="9"/>
    </row>
    <row r="208" spans="1:20" hidden="1" x14ac:dyDescent="0.2">
      <c r="A208" t="s">
        <v>175</v>
      </c>
      <c r="B208" s="10" t="s">
        <v>176</v>
      </c>
    </row>
    <row r="209" spans="1:20" s="8" customFormat="1" ht="16" hidden="1" x14ac:dyDescent="0.2">
      <c r="A209" s="8" t="s">
        <v>3</v>
      </c>
      <c r="B209" s="8">
        <v>1</v>
      </c>
      <c r="K209" s="9"/>
      <c r="L209" s="9"/>
      <c r="M209" s="9"/>
      <c r="N209" s="9"/>
      <c r="O209" s="9"/>
      <c r="P209" s="9"/>
    </row>
    <row r="210" spans="1:20" s="8" customFormat="1" ht="16" hidden="1" x14ac:dyDescent="0.2">
      <c r="A210" s="8" t="s">
        <v>4</v>
      </c>
      <c r="B210" s="8" t="s">
        <v>79</v>
      </c>
      <c r="K210" s="9"/>
      <c r="L210" s="9"/>
      <c r="M210" s="9"/>
      <c r="N210" s="9"/>
      <c r="O210" s="9"/>
      <c r="P210" s="9"/>
    </row>
    <row r="211" spans="1:20" s="8" customFormat="1" ht="16" hidden="1" x14ac:dyDescent="0.2">
      <c r="A211" s="8" t="s">
        <v>5</v>
      </c>
      <c r="B211" s="8" t="s">
        <v>6</v>
      </c>
      <c r="K211" s="9"/>
      <c r="L211" s="9"/>
      <c r="M211" s="9"/>
      <c r="N211" s="9"/>
      <c r="O211" s="9"/>
      <c r="P211" s="9"/>
    </row>
    <row r="212" spans="1:20" s="8" customFormat="1" ht="16" hidden="1" x14ac:dyDescent="0.2">
      <c r="A212" s="8" t="s">
        <v>7</v>
      </c>
      <c r="B212" s="8" t="s">
        <v>22</v>
      </c>
      <c r="K212" s="9"/>
      <c r="L212" s="9"/>
      <c r="M212" s="9"/>
      <c r="N212" s="9"/>
      <c r="O212" s="9"/>
      <c r="P212" s="9"/>
    </row>
    <row r="213" spans="1:20" s="8" customFormat="1" ht="16" hidden="1" x14ac:dyDescent="0.2">
      <c r="A213" s="8" t="s">
        <v>10</v>
      </c>
      <c r="B213" s="8" t="s">
        <v>167</v>
      </c>
      <c r="K213" s="9"/>
      <c r="L213" s="9"/>
      <c r="M213" s="9"/>
      <c r="N213" s="9"/>
      <c r="O213" s="9"/>
      <c r="P213" s="9"/>
    </row>
    <row r="214" spans="1:20" s="8" customFormat="1" ht="16" hidden="1" x14ac:dyDescent="0.2">
      <c r="A214" s="8" t="s">
        <v>8</v>
      </c>
      <c r="B214" s="8" t="s">
        <v>9</v>
      </c>
      <c r="K214" s="9"/>
      <c r="L214" s="9"/>
      <c r="M214" s="9"/>
      <c r="N214" s="9"/>
      <c r="O214" s="9"/>
      <c r="P214" s="9"/>
    </row>
    <row r="215" spans="1:20" s="8" customFormat="1" ht="16" hidden="1" x14ac:dyDescent="0.2">
      <c r="A215" s="7" t="s">
        <v>12</v>
      </c>
      <c r="K215" s="9"/>
      <c r="L215" s="9"/>
      <c r="M215" s="9"/>
      <c r="N215" s="9"/>
      <c r="O215" s="9"/>
      <c r="P215" s="9"/>
    </row>
    <row r="216" spans="1:20" s="8" customFormat="1" ht="16" hidden="1" x14ac:dyDescent="0.2">
      <c r="A216" s="7" t="s">
        <v>13</v>
      </c>
      <c r="B216" s="7" t="s">
        <v>14</v>
      </c>
      <c r="C216" s="7" t="s">
        <v>1</v>
      </c>
      <c r="D216" s="7" t="s">
        <v>7</v>
      </c>
      <c r="E216" s="7" t="s">
        <v>16</v>
      </c>
      <c r="F216" s="7" t="s">
        <v>5</v>
      </c>
      <c r="G216" s="7" t="s">
        <v>4</v>
      </c>
      <c r="H216" s="7" t="s">
        <v>10</v>
      </c>
      <c r="I216" s="7" t="s">
        <v>17</v>
      </c>
      <c r="J216" s="1" t="s">
        <v>179</v>
      </c>
      <c r="K216" s="11" t="s">
        <v>180</v>
      </c>
      <c r="L216" s="11" t="s">
        <v>181</v>
      </c>
      <c r="M216" s="11" t="s">
        <v>182</v>
      </c>
      <c r="N216" s="11" t="s">
        <v>183</v>
      </c>
      <c r="O216" s="11" t="s">
        <v>184</v>
      </c>
      <c r="P216" s="11" t="s">
        <v>185</v>
      </c>
      <c r="Q216" s="1" t="s">
        <v>186</v>
      </c>
      <c r="R216" s="1" t="s">
        <v>187</v>
      </c>
      <c r="S216" s="7" t="s">
        <v>188</v>
      </c>
      <c r="T216" s="1"/>
    </row>
    <row r="217" spans="1:20" s="8" customFormat="1" ht="16" hidden="1" x14ac:dyDescent="0.2">
      <c r="A217" s="8" t="s">
        <v>79</v>
      </c>
      <c r="B217" s="8">
        <v>1</v>
      </c>
      <c r="C217" s="8" t="s">
        <v>42</v>
      </c>
      <c r="D217" s="8" t="s">
        <v>22</v>
      </c>
      <c r="F217" s="8" t="s">
        <v>19</v>
      </c>
      <c r="G217" s="8" t="s">
        <v>79</v>
      </c>
      <c r="K217" s="9"/>
      <c r="L217" s="9"/>
      <c r="M217" s="9"/>
      <c r="N217" s="9"/>
      <c r="O217" s="9"/>
      <c r="P217" s="9"/>
    </row>
    <row r="218" spans="1:20" s="8" customFormat="1" ht="16" hidden="1" x14ac:dyDescent="0.2">
      <c r="A218" s="8" t="s">
        <v>166</v>
      </c>
      <c r="B218" s="8">
        <v>-1.4E-5</v>
      </c>
      <c r="C218" s="8" t="s">
        <v>42</v>
      </c>
      <c r="D218" s="8" t="s">
        <v>22</v>
      </c>
      <c r="F218" s="8" t="s">
        <v>23</v>
      </c>
      <c r="G218" s="8" t="s">
        <v>168</v>
      </c>
      <c r="I218" s="8">
        <v>2</v>
      </c>
      <c r="J218">
        <f t="shared" ref="J218:J220" si="16">LN(B218*-1)</f>
        <v>-11.176453228349015</v>
      </c>
      <c r="K218" s="6">
        <v>1.5</v>
      </c>
      <c r="L218" s="6">
        <v>1.2</v>
      </c>
      <c r="M218" s="6">
        <v>1.5</v>
      </c>
      <c r="N218" s="6">
        <v>1.1000000000000001</v>
      </c>
      <c r="O218" s="6">
        <v>2</v>
      </c>
      <c r="P218" s="6">
        <v>1.2</v>
      </c>
      <c r="Q218">
        <v>1.05</v>
      </c>
      <c r="R218">
        <f t="shared" ref="R218:R255" si="17">LN(SQRT(EXP(
SQRT(
+POWER(LN(K218),2)
+POWER(LN(L218),2)
+POWER(LN(M218),2)
+POWER(LN(N218),2)
+POWER(LN(O218),2)
+POWER(LN(P218),2)
+POWER(LN(Q218),2)
)
)))</f>
        <v>0.47095746419981693</v>
      </c>
      <c r="S218" s="8" t="b">
        <v>1</v>
      </c>
    </row>
    <row r="219" spans="1:20" s="8" customFormat="1" ht="16" hidden="1" x14ac:dyDescent="0.2">
      <c r="A219" s="8" t="s">
        <v>162</v>
      </c>
      <c r="B219" s="8">
        <v>-1.6000000000000001E-4</v>
      </c>
      <c r="C219" s="8" t="s">
        <v>81</v>
      </c>
      <c r="D219" s="8" t="s">
        <v>22</v>
      </c>
      <c r="F219" s="8" t="s">
        <v>23</v>
      </c>
      <c r="G219" s="8" t="s">
        <v>163</v>
      </c>
      <c r="I219" s="8">
        <v>2</v>
      </c>
      <c r="J219">
        <f t="shared" si="16"/>
        <v>-8.740336742730447</v>
      </c>
      <c r="K219" s="6">
        <v>1.5</v>
      </c>
      <c r="L219" s="6">
        <v>1.2</v>
      </c>
      <c r="M219" s="6">
        <v>1.5</v>
      </c>
      <c r="N219" s="6">
        <v>1.1000000000000001</v>
      </c>
      <c r="O219" s="6">
        <v>2</v>
      </c>
      <c r="P219" s="6">
        <v>1.2</v>
      </c>
      <c r="Q219">
        <v>1.05</v>
      </c>
      <c r="R219">
        <f t="shared" si="17"/>
        <v>0.47095746419981693</v>
      </c>
      <c r="S219" s="8" t="b">
        <v>1</v>
      </c>
    </row>
    <row r="220" spans="1:20" s="8" customFormat="1" ht="16" hidden="1" x14ac:dyDescent="0.2">
      <c r="A220" s="8" t="s">
        <v>164</v>
      </c>
      <c r="B220" s="8">
        <v>-9.0600000000000007E-5</v>
      </c>
      <c r="C220" s="8" t="s">
        <v>2</v>
      </c>
      <c r="D220" s="8" t="s">
        <v>22</v>
      </c>
      <c r="F220" s="8" t="s">
        <v>23</v>
      </c>
      <c r="G220" s="8" t="s">
        <v>165</v>
      </c>
      <c r="I220" s="8">
        <v>2</v>
      </c>
      <c r="J220">
        <f t="shared" si="16"/>
        <v>-9.3090563449153407</v>
      </c>
      <c r="K220" s="6">
        <v>1.5</v>
      </c>
      <c r="L220" s="6">
        <v>1.2</v>
      </c>
      <c r="M220" s="6">
        <v>1.5</v>
      </c>
      <c r="N220" s="6">
        <v>1.1000000000000001</v>
      </c>
      <c r="O220" s="6">
        <v>2</v>
      </c>
      <c r="P220" s="6">
        <v>1.2</v>
      </c>
      <c r="Q220">
        <v>1.05</v>
      </c>
      <c r="R220">
        <f t="shared" si="17"/>
        <v>0.47095746419981693</v>
      </c>
      <c r="S220" s="8" t="b">
        <v>1</v>
      </c>
    </row>
    <row r="221" spans="1:20" s="8" customFormat="1" ht="16" hidden="1" x14ac:dyDescent="0.2">
      <c r="A221" s="8" t="s">
        <v>84</v>
      </c>
      <c r="B221" s="8">
        <v>0.2</v>
      </c>
      <c r="C221" s="8" t="s">
        <v>81</v>
      </c>
      <c r="D221" s="8" t="s">
        <v>22</v>
      </c>
      <c r="F221" s="8" t="s">
        <v>23</v>
      </c>
      <c r="G221" s="8" t="s">
        <v>85</v>
      </c>
      <c r="I221" s="8">
        <v>2</v>
      </c>
      <c r="J221">
        <f t="shared" ref="J221:J255" si="18">LN(B221)</f>
        <v>-1.6094379124341003</v>
      </c>
      <c r="K221" s="6">
        <v>1.5</v>
      </c>
      <c r="L221" s="6">
        <v>1.2</v>
      </c>
      <c r="M221" s="6">
        <v>1.5</v>
      </c>
      <c r="N221" s="6">
        <v>1.1000000000000001</v>
      </c>
      <c r="O221" s="6">
        <v>2</v>
      </c>
      <c r="P221" s="6">
        <v>1.2</v>
      </c>
      <c r="Q221">
        <v>1.05</v>
      </c>
      <c r="R221">
        <f t="shared" si="17"/>
        <v>0.47095746419981693</v>
      </c>
    </row>
    <row r="222" spans="1:20" s="8" customFormat="1" ht="16" hidden="1" x14ac:dyDescent="0.2">
      <c r="A222" s="8" t="s">
        <v>235</v>
      </c>
      <c r="B222" s="8">
        <v>1.5E-3</v>
      </c>
      <c r="C222" s="8" t="s">
        <v>2</v>
      </c>
      <c r="D222" s="8" t="s">
        <v>22</v>
      </c>
      <c r="F222" s="8" t="s">
        <v>23</v>
      </c>
      <c r="G222" s="8" t="s">
        <v>86</v>
      </c>
      <c r="I222" s="8">
        <v>2</v>
      </c>
      <c r="J222">
        <f t="shared" si="18"/>
        <v>-6.5022901708739722</v>
      </c>
      <c r="K222" s="6">
        <v>1.5</v>
      </c>
      <c r="L222" s="6">
        <v>1.2</v>
      </c>
      <c r="M222" s="6">
        <v>1.5</v>
      </c>
      <c r="N222" s="6">
        <v>1.1000000000000001</v>
      </c>
      <c r="O222" s="6">
        <v>2</v>
      </c>
      <c r="P222" s="6">
        <v>1.2</v>
      </c>
      <c r="Q222">
        <v>1.05</v>
      </c>
      <c r="R222">
        <f t="shared" si="17"/>
        <v>0.47095746419981693</v>
      </c>
    </row>
    <row r="223" spans="1:20" s="8" customFormat="1" ht="16" hidden="1" x14ac:dyDescent="0.2">
      <c r="A223" s="8" t="s">
        <v>87</v>
      </c>
      <c r="B223" s="15">
        <v>9.0599999999999999E-7</v>
      </c>
      <c r="C223" s="8" t="s">
        <v>42</v>
      </c>
      <c r="D223" s="8" t="s">
        <v>22</v>
      </c>
      <c r="F223" s="8" t="s">
        <v>23</v>
      </c>
      <c r="G223" s="8" t="s">
        <v>88</v>
      </c>
      <c r="I223" s="8">
        <v>2</v>
      </c>
      <c r="J223">
        <f t="shared" si="18"/>
        <v>-13.914226530903433</v>
      </c>
      <c r="K223" s="6">
        <v>1.5</v>
      </c>
      <c r="L223" s="6">
        <v>1.2</v>
      </c>
      <c r="M223" s="6">
        <v>1.5</v>
      </c>
      <c r="N223" s="6">
        <v>1.1000000000000001</v>
      </c>
      <c r="O223" s="6">
        <v>2</v>
      </c>
      <c r="P223" s="6">
        <v>1.2</v>
      </c>
      <c r="Q223">
        <v>1.05</v>
      </c>
      <c r="R223">
        <f t="shared" si="17"/>
        <v>0.47095746419981693</v>
      </c>
    </row>
    <row r="224" spans="1:20" s="8" customFormat="1" ht="16" hidden="1" x14ac:dyDescent="0.2">
      <c r="A224" s="8" t="s">
        <v>89</v>
      </c>
      <c r="B224" s="8">
        <v>3.5999999999999994E-5</v>
      </c>
      <c r="C224" s="8" t="s">
        <v>42</v>
      </c>
      <c r="D224" s="8" t="s">
        <v>22</v>
      </c>
      <c r="F224" s="8" t="s">
        <v>23</v>
      </c>
      <c r="G224" s="8" t="s">
        <v>90</v>
      </c>
      <c r="I224" s="8">
        <v>2</v>
      </c>
      <c r="J224">
        <f t="shared" si="18"/>
        <v>-10.231991619508165</v>
      </c>
      <c r="K224" s="6">
        <v>1.5</v>
      </c>
      <c r="L224" s="6">
        <v>1.2</v>
      </c>
      <c r="M224" s="6">
        <v>1.5</v>
      </c>
      <c r="N224" s="6">
        <v>1.1000000000000001</v>
      </c>
      <c r="O224" s="6">
        <v>2</v>
      </c>
      <c r="P224" s="6">
        <v>1.2</v>
      </c>
      <c r="Q224">
        <v>1.05</v>
      </c>
      <c r="R224">
        <f t="shared" si="17"/>
        <v>0.47095746419981693</v>
      </c>
    </row>
    <row r="225" spans="1:18" s="8" customFormat="1" ht="16" hidden="1" x14ac:dyDescent="0.2">
      <c r="A225" s="8" t="s">
        <v>91</v>
      </c>
      <c r="B225" s="8">
        <v>0.76800000000000002</v>
      </c>
      <c r="C225" s="8" t="s">
        <v>81</v>
      </c>
      <c r="D225" s="8" t="s">
        <v>92</v>
      </c>
      <c r="F225" s="8" t="s">
        <v>23</v>
      </c>
      <c r="G225" s="8" t="s">
        <v>93</v>
      </c>
      <c r="I225" s="8">
        <v>2</v>
      </c>
      <c r="J225">
        <f t="shared" si="18"/>
        <v>-0.26396554583446485</v>
      </c>
      <c r="K225" s="6">
        <v>1.5</v>
      </c>
      <c r="L225" s="6">
        <v>1.2</v>
      </c>
      <c r="M225" s="6">
        <v>1.5</v>
      </c>
      <c r="N225" s="6">
        <v>1.1000000000000001</v>
      </c>
      <c r="O225" s="6">
        <v>2</v>
      </c>
      <c r="P225" s="6">
        <v>1.2</v>
      </c>
      <c r="Q225">
        <v>1.05</v>
      </c>
      <c r="R225">
        <f t="shared" si="17"/>
        <v>0.47095746419981693</v>
      </c>
    </row>
    <row r="226" spans="1:18" s="8" customFormat="1" ht="16" hidden="1" x14ac:dyDescent="0.2">
      <c r="A226" s="8" t="s">
        <v>236</v>
      </c>
      <c r="B226" s="8">
        <v>2.01E-2</v>
      </c>
      <c r="C226" s="8" t="s">
        <v>42</v>
      </c>
      <c r="D226" s="8" t="s">
        <v>92</v>
      </c>
      <c r="F226" s="8" t="s">
        <v>23</v>
      </c>
      <c r="G226" s="8" t="s">
        <v>95</v>
      </c>
      <c r="I226" s="8">
        <v>2</v>
      </c>
      <c r="J226">
        <f t="shared" si="18"/>
        <v>-3.907035463917107</v>
      </c>
      <c r="K226" s="6">
        <v>1.5</v>
      </c>
      <c r="L226" s="6">
        <v>1.2</v>
      </c>
      <c r="M226" s="6">
        <v>1.5</v>
      </c>
      <c r="N226" s="6">
        <v>1.1000000000000001</v>
      </c>
      <c r="O226" s="6">
        <v>2</v>
      </c>
      <c r="P226" s="6">
        <v>1.2</v>
      </c>
      <c r="Q226">
        <v>1.05</v>
      </c>
      <c r="R226">
        <f t="shared" si="17"/>
        <v>0.47095746419981693</v>
      </c>
    </row>
    <row r="227" spans="1:18" s="8" customFormat="1" ht="16" hidden="1" x14ac:dyDescent="0.2">
      <c r="A227" s="8" t="s">
        <v>96</v>
      </c>
      <c r="B227" s="8">
        <v>2.2200000000000001E-2</v>
      </c>
      <c r="C227" s="8" t="s">
        <v>42</v>
      </c>
      <c r="D227" s="8" t="s">
        <v>22</v>
      </c>
      <c r="F227" s="8" t="s">
        <v>23</v>
      </c>
      <c r="G227" s="8" t="s">
        <v>97</v>
      </c>
      <c r="I227" s="8">
        <v>2</v>
      </c>
      <c r="J227">
        <f t="shared" si="18"/>
        <v>-3.8076629901039034</v>
      </c>
      <c r="K227" s="6">
        <v>1.5</v>
      </c>
      <c r="L227" s="6">
        <v>1.2</v>
      </c>
      <c r="M227" s="6">
        <v>1.5</v>
      </c>
      <c r="N227" s="6">
        <v>1.1000000000000001</v>
      </c>
      <c r="O227" s="6">
        <v>2</v>
      </c>
      <c r="P227" s="6">
        <v>1.2</v>
      </c>
      <c r="Q227">
        <v>1.05</v>
      </c>
      <c r="R227">
        <f t="shared" si="17"/>
        <v>0.47095746419981693</v>
      </c>
    </row>
    <row r="228" spans="1:18" s="8" customFormat="1" ht="16" hidden="1" x14ac:dyDescent="0.2">
      <c r="A228" s="8" t="s">
        <v>98</v>
      </c>
      <c r="B228" s="8">
        <v>0.76800000000000002</v>
      </c>
      <c r="C228" s="8" t="s">
        <v>81</v>
      </c>
      <c r="D228" s="8" t="s">
        <v>92</v>
      </c>
      <c r="F228" s="8" t="s">
        <v>23</v>
      </c>
      <c r="G228" s="8" t="s">
        <v>99</v>
      </c>
      <c r="I228" s="8">
        <v>2</v>
      </c>
      <c r="J228">
        <f t="shared" si="18"/>
        <v>-0.26396554583446485</v>
      </c>
      <c r="K228" s="6">
        <v>1.5</v>
      </c>
      <c r="L228" s="6">
        <v>1.2</v>
      </c>
      <c r="M228" s="6">
        <v>1.5</v>
      </c>
      <c r="N228" s="6">
        <v>1.1000000000000001</v>
      </c>
      <c r="O228" s="6">
        <v>2</v>
      </c>
      <c r="P228" s="6">
        <v>1.2</v>
      </c>
      <c r="Q228">
        <v>1.05</v>
      </c>
      <c r="R228">
        <f t="shared" si="17"/>
        <v>0.47095746419981693</v>
      </c>
    </row>
    <row r="229" spans="1:18" s="8" customFormat="1" ht="16" hidden="1" x14ac:dyDescent="0.2">
      <c r="A229" s="8" t="s">
        <v>237</v>
      </c>
      <c r="B229" s="15">
        <v>1.6300000000000001E-13</v>
      </c>
      <c r="C229" s="8" t="s">
        <v>2</v>
      </c>
      <c r="D229" s="8" t="s">
        <v>7</v>
      </c>
      <c r="F229" s="8" t="s">
        <v>23</v>
      </c>
      <c r="G229" s="8" t="s">
        <v>100</v>
      </c>
      <c r="I229" s="8">
        <v>2</v>
      </c>
      <c r="J229">
        <f t="shared" si="18"/>
        <v>-29.445026194103924</v>
      </c>
      <c r="K229" s="6">
        <v>1.5</v>
      </c>
      <c r="L229" s="6">
        <v>1.2</v>
      </c>
      <c r="M229" s="6">
        <v>1.5</v>
      </c>
      <c r="N229" s="6">
        <v>1.1000000000000001</v>
      </c>
      <c r="O229" s="6">
        <v>2</v>
      </c>
      <c r="P229" s="6">
        <v>1.2</v>
      </c>
      <c r="Q229">
        <v>3</v>
      </c>
      <c r="R229">
        <f t="shared" si="17"/>
        <v>0.72314801614797197</v>
      </c>
    </row>
    <row r="230" spans="1:18" s="8" customFormat="1" ht="16" hidden="1" x14ac:dyDescent="0.2">
      <c r="A230" s="8" t="s">
        <v>238</v>
      </c>
      <c r="B230" s="8">
        <v>1</v>
      </c>
      <c r="C230" s="8" t="s">
        <v>2</v>
      </c>
      <c r="D230" s="8" t="s">
        <v>22</v>
      </c>
      <c r="F230" s="8" t="s">
        <v>23</v>
      </c>
      <c r="G230" s="8" t="s">
        <v>239</v>
      </c>
      <c r="I230" s="8">
        <v>2</v>
      </c>
      <c r="J230">
        <f t="shared" si="18"/>
        <v>0</v>
      </c>
      <c r="K230" s="6">
        <v>1.5</v>
      </c>
      <c r="L230" s="6">
        <v>1.2</v>
      </c>
      <c r="M230" s="6">
        <v>1.5</v>
      </c>
      <c r="N230" s="6">
        <v>1.1000000000000001</v>
      </c>
      <c r="O230" s="6">
        <v>2</v>
      </c>
      <c r="P230" s="6">
        <v>1.2</v>
      </c>
      <c r="Q230">
        <v>1.05</v>
      </c>
      <c r="R230">
        <f t="shared" si="17"/>
        <v>0.47095746419981693</v>
      </c>
    </row>
    <row r="231" spans="1:18" s="8" customFormat="1" ht="16" hidden="1" x14ac:dyDescent="0.2">
      <c r="A231" s="8" t="s">
        <v>101</v>
      </c>
      <c r="B231" s="8">
        <v>3.8000000000000002E-4</v>
      </c>
      <c r="C231" s="8" t="s">
        <v>2</v>
      </c>
      <c r="D231" s="8" t="s">
        <v>22</v>
      </c>
      <c r="F231" s="8" t="s">
        <v>23</v>
      </c>
      <c r="G231" s="8" t="s">
        <v>102</v>
      </c>
      <c r="I231" s="8">
        <v>2</v>
      </c>
      <c r="J231">
        <f t="shared" si="18"/>
        <v>-7.875339305243843</v>
      </c>
      <c r="K231" s="6">
        <v>1.5</v>
      </c>
      <c r="L231" s="6">
        <v>1.2</v>
      </c>
      <c r="M231" s="6">
        <v>1.5</v>
      </c>
      <c r="N231" s="6">
        <v>1.1000000000000001</v>
      </c>
      <c r="O231" s="6">
        <v>2</v>
      </c>
      <c r="P231" s="6">
        <v>1.2</v>
      </c>
      <c r="Q231">
        <v>1.05</v>
      </c>
      <c r="R231">
        <f t="shared" si="17"/>
        <v>0.47095746419981693</v>
      </c>
    </row>
    <row r="232" spans="1:18" s="8" customFormat="1" ht="16" hidden="1" x14ac:dyDescent="0.2">
      <c r="A232" s="8" t="s">
        <v>170</v>
      </c>
      <c r="B232" s="8">
        <v>8.0399999999999985E-3</v>
      </c>
      <c r="C232" s="8" t="s">
        <v>42</v>
      </c>
      <c r="D232" s="8" t="s">
        <v>82</v>
      </c>
      <c r="F232" s="8" t="s">
        <v>23</v>
      </c>
      <c r="G232" s="8" t="s">
        <v>171</v>
      </c>
      <c r="I232" s="8">
        <v>2</v>
      </c>
      <c r="J232">
        <f t="shared" si="18"/>
        <v>-4.8233261957912621</v>
      </c>
      <c r="K232" s="6">
        <v>1.5</v>
      </c>
      <c r="L232" s="6">
        <v>1.2</v>
      </c>
      <c r="M232" s="6">
        <v>1.5</v>
      </c>
      <c r="N232" s="6">
        <v>1.1000000000000001</v>
      </c>
      <c r="O232" s="6">
        <v>2</v>
      </c>
      <c r="P232" s="6">
        <v>1.2</v>
      </c>
      <c r="Q232">
        <v>2</v>
      </c>
      <c r="R232">
        <f t="shared" si="17"/>
        <v>0.58422518478336083</v>
      </c>
    </row>
    <row r="233" spans="1:18" s="8" customFormat="1" ht="16" hidden="1" x14ac:dyDescent="0.2">
      <c r="A233" s="8" t="s">
        <v>58</v>
      </c>
      <c r="B233" s="16">
        <v>2.0333333333333332E-2</v>
      </c>
      <c r="C233" s="8" t="s">
        <v>42</v>
      </c>
      <c r="D233" s="8" t="s">
        <v>59</v>
      </c>
      <c r="F233" s="8" t="s">
        <v>23</v>
      </c>
      <c r="G233" s="8" t="s">
        <v>60</v>
      </c>
      <c r="I233" s="8">
        <v>2</v>
      </c>
      <c r="J233">
        <f t="shared" si="18"/>
        <v>-3.8954937034769355</v>
      </c>
      <c r="K233" s="6">
        <v>1.5</v>
      </c>
      <c r="L233" s="6">
        <v>1.2</v>
      </c>
      <c r="M233" s="6">
        <v>1.5</v>
      </c>
      <c r="N233" s="6">
        <v>1.1000000000000001</v>
      </c>
      <c r="O233" s="6">
        <v>2</v>
      </c>
      <c r="P233" s="6">
        <v>1.2</v>
      </c>
      <c r="Q233">
        <v>1.05</v>
      </c>
      <c r="R233">
        <f t="shared" si="17"/>
        <v>0.47095746419981693</v>
      </c>
    </row>
    <row r="234" spans="1:18" s="8" customFormat="1" ht="16" hidden="1" x14ac:dyDescent="0.2">
      <c r="A234" s="8" t="s">
        <v>103</v>
      </c>
      <c r="B234" s="8">
        <v>4.3600000000000003E-5</v>
      </c>
      <c r="D234" s="8" t="s">
        <v>22</v>
      </c>
      <c r="E234" s="8" t="s">
        <v>104</v>
      </c>
      <c r="F234" s="8" t="s">
        <v>105</v>
      </c>
      <c r="I234" s="8">
        <v>2</v>
      </c>
      <c r="J234">
        <f t="shared" si="18"/>
        <v>-10.040453407609286</v>
      </c>
      <c r="K234" s="6">
        <v>1.5</v>
      </c>
      <c r="L234" s="6">
        <v>1.2</v>
      </c>
      <c r="M234" s="6">
        <v>1.5</v>
      </c>
      <c r="N234" s="6">
        <v>1.1000000000000001</v>
      </c>
      <c r="O234" s="6">
        <v>2</v>
      </c>
      <c r="P234" s="6">
        <v>1.2</v>
      </c>
      <c r="Q234" s="6">
        <v>1.5</v>
      </c>
      <c r="R234">
        <f t="shared" si="17"/>
        <v>0.51215847306170115</v>
      </c>
    </row>
    <row r="235" spans="1:18" s="8" customFormat="1" ht="16" hidden="1" x14ac:dyDescent="0.2">
      <c r="A235" s="8" t="s">
        <v>240</v>
      </c>
      <c r="B235" s="8">
        <v>1.9000000000000002E-10</v>
      </c>
      <c r="D235" s="8" t="s">
        <v>22</v>
      </c>
      <c r="E235" s="8" t="s">
        <v>104</v>
      </c>
      <c r="F235" s="8" t="s">
        <v>105</v>
      </c>
      <c r="I235" s="8">
        <v>2</v>
      </c>
      <c r="J235">
        <f t="shared" si="18"/>
        <v>-22.383997043768062</v>
      </c>
      <c r="K235" s="6">
        <v>1.5</v>
      </c>
      <c r="L235" s="6">
        <v>1.2</v>
      </c>
      <c r="M235" s="6">
        <v>1.5</v>
      </c>
      <c r="N235" s="6">
        <v>1.1000000000000001</v>
      </c>
      <c r="O235" s="6">
        <v>2</v>
      </c>
      <c r="P235" s="6">
        <v>1.2</v>
      </c>
      <c r="Q235" s="6">
        <v>5</v>
      </c>
      <c r="R235">
        <f t="shared" si="17"/>
        <v>0.93208283513358414</v>
      </c>
    </row>
    <row r="236" spans="1:18" s="8" customFormat="1" ht="16" hidden="1" x14ac:dyDescent="0.2">
      <c r="A236" s="8" t="s">
        <v>106</v>
      </c>
      <c r="B236" s="8">
        <v>1.3200000000000001E-5</v>
      </c>
      <c r="D236" s="8" t="s">
        <v>22</v>
      </c>
      <c r="E236" s="8" t="s">
        <v>107</v>
      </c>
      <c r="F236" s="8" t="s">
        <v>105</v>
      </c>
      <c r="I236" s="8">
        <v>2</v>
      </c>
      <c r="J236">
        <f t="shared" si="18"/>
        <v>-11.235293728371948</v>
      </c>
      <c r="K236" s="6">
        <v>1.5</v>
      </c>
      <c r="L236" s="6">
        <v>1.2</v>
      </c>
      <c r="M236" s="6">
        <v>1.5</v>
      </c>
      <c r="N236" s="6">
        <v>1.1000000000000001</v>
      </c>
      <c r="O236" s="6">
        <v>2</v>
      </c>
      <c r="P236" s="6">
        <v>1.2</v>
      </c>
      <c r="Q236" s="6">
        <v>1.5</v>
      </c>
      <c r="R236">
        <f t="shared" si="17"/>
        <v>0.51215847306170115</v>
      </c>
    </row>
    <row r="237" spans="1:18" s="8" customFormat="1" ht="16" hidden="1" x14ac:dyDescent="0.2">
      <c r="A237" s="8" t="s">
        <v>241</v>
      </c>
      <c r="B237" s="15">
        <v>1.31E-9</v>
      </c>
      <c r="D237" s="8" t="s">
        <v>22</v>
      </c>
      <c r="E237" s="8" t="s">
        <v>104</v>
      </c>
      <c r="F237" s="8" t="s">
        <v>105</v>
      </c>
      <c r="I237" s="8">
        <v>2</v>
      </c>
      <c r="J237">
        <f t="shared" si="18"/>
        <v>-20.453238699733351</v>
      </c>
      <c r="K237" s="6">
        <v>1.5</v>
      </c>
      <c r="L237" s="6">
        <v>1.2</v>
      </c>
      <c r="M237" s="6">
        <v>1.5</v>
      </c>
      <c r="N237" s="6">
        <v>1.1000000000000001</v>
      </c>
      <c r="O237" s="6">
        <v>2</v>
      </c>
      <c r="P237" s="6">
        <v>1.2</v>
      </c>
      <c r="Q237" s="6">
        <v>5</v>
      </c>
      <c r="R237">
        <f t="shared" si="17"/>
        <v>0.93208283513358414</v>
      </c>
    </row>
    <row r="238" spans="1:18" s="8" customFormat="1" ht="16" hidden="1" x14ac:dyDescent="0.2">
      <c r="A238" s="8" t="s">
        <v>108</v>
      </c>
      <c r="B238" s="8">
        <v>1.3200000000000001E-4</v>
      </c>
      <c r="D238" s="8" t="s">
        <v>22</v>
      </c>
      <c r="E238" s="8" t="s">
        <v>107</v>
      </c>
      <c r="F238" s="8" t="s">
        <v>105</v>
      </c>
      <c r="I238" s="8">
        <v>2</v>
      </c>
      <c r="J238">
        <f t="shared" si="18"/>
        <v>-8.9327086353779031</v>
      </c>
      <c r="K238" s="6">
        <v>1.5</v>
      </c>
      <c r="L238" s="6">
        <v>1.2</v>
      </c>
      <c r="M238" s="6">
        <v>1.5</v>
      </c>
      <c r="N238" s="6">
        <v>1.1000000000000001</v>
      </c>
      <c r="O238" s="6">
        <v>2</v>
      </c>
      <c r="P238" s="6">
        <v>1.2</v>
      </c>
      <c r="Q238" s="6">
        <v>1.5</v>
      </c>
      <c r="R238">
        <f t="shared" si="17"/>
        <v>0.51215847306170115</v>
      </c>
    </row>
    <row r="239" spans="1:18" s="8" customFormat="1" ht="16" hidden="1" x14ac:dyDescent="0.2">
      <c r="A239" s="8" t="s">
        <v>109</v>
      </c>
      <c r="B239" s="8">
        <v>1.88E-6</v>
      </c>
      <c r="D239" s="8" t="s">
        <v>22</v>
      </c>
      <c r="E239" s="8" t="s">
        <v>107</v>
      </c>
      <c r="F239" s="8" t="s">
        <v>105</v>
      </c>
      <c r="I239" s="8">
        <v>2</v>
      </c>
      <c r="J239">
        <f t="shared" si="18"/>
        <v>-13.184238781122417</v>
      </c>
      <c r="K239" s="6">
        <v>1.5</v>
      </c>
      <c r="L239" s="6">
        <v>1.2</v>
      </c>
      <c r="M239" s="6">
        <v>1.5</v>
      </c>
      <c r="N239" s="6">
        <v>1.1000000000000001</v>
      </c>
      <c r="O239" s="6">
        <v>2</v>
      </c>
      <c r="P239" s="6">
        <v>1.2</v>
      </c>
      <c r="Q239" s="6">
        <v>1.5</v>
      </c>
      <c r="R239">
        <f t="shared" si="17"/>
        <v>0.51215847306170115</v>
      </c>
    </row>
    <row r="240" spans="1:18" s="8" customFormat="1" ht="16" hidden="1" x14ac:dyDescent="0.2">
      <c r="A240" s="8" t="s">
        <v>110</v>
      </c>
      <c r="B240" s="15">
        <v>7.6000000000000002E-9</v>
      </c>
      <c r="D240" s="8" t="s">
        <v>22</v>
      </c>
      <c r="E240" s="8" t="s">
        <v>107</v>
      </c>
      <c r="F240" s="8" t="s">
        <v>105</v>
      </c>
      <c r="I240" s="8">
        <v>2</v>
      </c>
      <c r="J240">
        <f t="shared" si="18"/>
        <v>-18.695117589654124</v>
      </c>
      <c r="K240" s="6">
        <v>1.5</v>
      </c>
      <c r="L240" s="6">
        <v>1.2</v>
      </c>
      <c r="M240" s="6">
        <v>1.5</v>
      </c>
      <c r="N240" s="6">
        <v>1.1000000000000001</v>
      </c>
      <c r="O240" s="6">
        <v>2</v>
      </c>
      <c r="P240" s="6">
        <v>1.2</v>
      </c>
      <c r="Q240" s="6">
        <v>5</v>
      </c>
      <c r="R240">
        <f t="shared" si="17"/>
        <v>0.93208283513358414</v>
      </c>
    </row>
    <row r="241" spans="1:18" s="8" customFormat="1" ht="16" hidden="1" x14ac:dyDescent="0.2">
      <c r="A241" s="8" t="s">
        <v>242</v>
      </c>
      <c r="B241" s="8">
        <v>1.5699999999999999E-4</v>
      </c>
      <c r="D241" s="8" t="s">
        <v>22</v>
      </c>
      <c r="E241" s="8" t="s">
        <v>104</v>
      </c>
      <c r="F241" s="8" t="s">
        <v>105</v>
      </c>
      <c r="I241" s="8">
        <v>2</v>
      </c>
      <c r="J241">
        <f t="shared" si="18"/>
        <v>-8.7592647526159659</v>
      </c>
      <c r="K241" s="6">
        <v>1.5</v>
      </c>
      <c r="L241" s="6">
        <v>1.2</v>
      </c>
      <c r="M241" s="6">
        <v>1.5</v>
      </c>
      <c r="N241" s="6">
        <v>1.1000000000000001</v>
      </c>
      <c r="O241" s="6">
        <v>2</v>
      </c>
      <c r="P241" s="6">
        <v>1.2</v>
      </c>
      <c r="Q241" s="6">
        <v>1.5</v>
      </c>
      <c r="R241">
        <f t="shared" si="17"/>
        <v>0.51215847306170115</v>
      </c>
    </row>
    <row r="242" spans="1:18" s="8" customFormat="1" ht="16" hidden="1" x14ac:dyDescent="0.2">
      <c r="A242" s="8" t="s">
        <v>243</v>
      </c>
      <c r="B242" s="8">
        <v>7.62E-3</v>
      </c>
      <c r="D242" s="8" t="s">
        <v>22</v>
      </c>
      <c r="E242" s="8" t="s">
        <v>104</v>
      </c>
      <c r="F242" s="8" t="s">
        <v>105</v>
      </c>
      <c r="I242" s="8">
        <v>2</v>
      </c>
      <c r="J242">
        <f t="shared" si="18"/>
        <v>-4.876978909283582</v>
      </c>
      <c r="K242" s="6">
        <v>1.5</v>
      </c>
      <c r="L242" s="6">
        <v>1.2</v>
      </c>
      <c r="M242" s="6">
        <v>1.5</v>
      </c>
      <c r="N242" s="6">
        <v>1.1000000000000001</v>
      </c>
      <c r="O242" s="6">
        <v>2</v>
      </c>
      <c r="P242" s="6">
        <v>1.2</v>
      </c>
      <c r="Q242" s="6">
        <v>2</v>
      </c>
      <c r="R242">
        <f t="shared" si="17"/>
        <v>0.58422518478336083</v>
      </c>
    </row>
    <row r="243" spans="1:18" s="8" customFormat="1" ht="16" hidden="1" x14ac:dyDescent="0.2">
      <c r="A243" s="8" t="s">
        <v>111</v>
      </c>
      <c r="B243" s="15">
        <v>1.1900000000000001E-7</v>
      </c>
      <c r="D243" s="8" t="s">
        <v>22</v>
      </c>
      <c r="E243" s="8" t="s">
        <v>107</v>
      </c>
      <c r="F243" s="8" t="s">
        <v>105</v>
      </c>
      <c r="I243" s="8">
        <v>2</v>
      </c>
      <c r="J243">
        <f t="shared" si="18"/>
        <v>-15.944142343834882</v>
      </c>
      <c r="K243" s="6">
        <v>1.5</v>
      </c>
      <c r="L243" s="6">
        <v>1.2</v>
      </c>
      <c r="M243" s="6">
        <v>1.5</v>
      </c>
      <c r="N243" s="6">
        <v>1.1000000000000001</v>
      </c>
      <c r="O243" s="6">
        <v>2</v>
      </c>
      <c r="P243" s="6">
        <v>1.2</v>
      </c>
      <c r="Q243" s="6">
        <v>1.5</v>
      </c>
      <c r="R243">
        <f t="shared" si="17"/>
        <v>0.51215847306170115</v>
      </c>
    </row>
    <row r="244" spans="1:18" s="8" customFormat="1" ht="16" hidden="1" x14ac:dyDescent="0.2">
      <c r="A244" s="8" t="s">
        <v>244</v>
      </c>
      <c r="B244" s="8">
        <v>1.8300000000000001E-5</v>
      </c>
      <c r="D244" s="8" t="s">
        <v>22</v>
      </c>
      <c r="E244" s="8" t="s">
        <v>104</v>
      </c>
      <c r="F244" s="8" t="s">
        <v>105</v>
      </c>
      <c r="I244" s="8">
        <v>2</v>
      </c>
      <c r="J244">
        <f t="shared" si="18"/>
        <v>-10.908609498116899</v>
      </c>
      <c r="K244" s="6">
        <v>1.5</v>
      </c>
      <c r="L244" s="6">
        <v>1.2</v>
      </c>
      <c r="M244" s="6">
        <v>1.5</v>
      </c>
      <c r="N244" s="6">
        <v>1.1000000000000001</v>
      </c>
      <c r="O244" s="6">
        <v>2</v>
      </c>
      <c r="P244" s="6">
        <v>1.2</v>
      </c>
      <c r="Q244" s="6">
        <v>1.5</v>
      </c>
      <c r="R244">
        <f t="shared" si="17"/>
        <v>0.51215847306170115</v>
      </c>
    </row>
    <row r="245" spans="1:18" s="8" customFormat="1" ht="16" hidden="1" x14ac:dyDescent="0.2">
      <c r="A245" s="8" t="s">
        <v>245</v>
      </c>
      <c r="B245" s="8">
        <v>1.3999999999999999E-6</v>
      </c>
      <c r="D245" s="8" t="s">
        <v>22</v>
      </c>
      <c r="E245" s="8" t="s">
        <v>104</v>
      </c>
      <c r="F245" s="8" t="s">
        <v>105</v>
      </c>
      <c r="I245" s="8">
        <v>2</v>
      </c>
      <c r="J245">
        <f t="shared" si="18"/>
        <v>-13.479038321343062</v>
      </c>
      <c r="K245" s="6">
        <v>1.5</v>
      </c>
      <c r="L245" s="6">
        <v>1.2</v>
      </c>
      <c r="M245" s="6">
        <v>1.5</v>
      </c>
      <c r="N245" s="6">
        <v>1.1000000000000001</v>
      </c>
      <c r="O245" s="6">
        <v>2</v>
      </c>
      <c r="P245" s="6">
        <v>1.2</v>
      </c>
      <c r="Q245" s="6">
        <v>5</v>
      </c>
      <c r="R245">
        <f t="shared" si="17"/>
        <v>0.93208283513358414</v>
      </c>
    </row>
    <row r="246" spans="1:18" s="8" customFormat="1" ht="16" hidden="1" x14ac:dyDescent="0.2">
      <c r="A246" s="8" t="s">
        <v>245</v>
      </c>
      <c r="B246" s="8">
        <v>5.6499999999999993E-6</v>
      </c>
      <c r="D246" s="8" t="s">
        <v>22</v>
      </c>
      <c r="E246" s="8" t="s">
        <v>107</v>
      </c>
      <c r="F246" s="8" t="s">
        <v>105</v>
      </c>
      <c r="I246" s="8">
        <v>2</v>
      </c>
      <c r="J246">
        <f t="shared" si="18"/>
        <v>-12.083855012805925</v>
      </c>
      <c r="K246" s="6">
        <v>1.5</v>
      </c>
      <c r="L246" s="6">
        <v>1.2</v>
      </c>
      <c r="M246" s="6">
        <v>1.5</v>
      </c>
      <c r="N246" s="6">
        <v>1.1000000000000001</v>
      </c>
      <c r="O246" s="6">
        <v>2</v>
      </c>
      <c r="P246" s="6">
        <v>1.2</v>
      </c>
      <c r="Q246" s="6">
        <v>5</v>
      </c>
      <c r="R246">
        <f t="shared" si="17"/>
        <v>0.93208283513358414</v>
      </c>
    </row>
    <row r="247" spans="1:18" s="8" customFormat="1" ht="16" hidden="1" x14ac:dyDescent="0.2">
      <c r="A247" s="8" t="s">
        <v>246</v>
      </c>
      <c r="B247" s="15">
        <v>3.4000000000000003E-9</v>
      </c>
      <c r="D247" s="8" t="s">
        <v>22</v>
      </c>
      <c r="E247" s="8" t="s">
        <v>104</v>
      </c>
      <c r="F247" s="8" t="s">
        <v>105</v>
      </c>
      <c r="I247" s="8">
        <v>2</v>
      </c>
      <c r="J247">
        <f t="shared" si="18"/>
        <v>-19.499490405324295</v>
      </c>
      <c r="K247" s="6">
        <v>1.5</v>
      </c>
      <c r="L247" s="6">
        <v>1.2</v>
      </c>
      <c r="M247" s="6">
        <v>1.5</v>
      </c>
      <c r="N247" s="6">
        <v>1.1000000000000001</v>
      </c>
      <c r="O247" s="6">
        <v>2</v>
      </c>
      <c r="P247" s="6">
        <v>1.2</v>
      </c>
      <c r="Q247" s="6">
        <v>5</v>
      </c>
      <c r="R247">
        <f t="shared" si="17"/>
        <v>0.93208283513358414</v>
      </c>
    </row>
    <row r="248" spans="1:18" s="8" customFormat="1" ht="16" hidden="1" x14ac:dyDescent="0.2">
      <c r="A248" s="8" t="s">
        <v>246</v>
      </c>
      <c r="B248" s="15">
        <v>1.51E-9</v>
      </c>
      <c r="D248" s="8" t="s">
        <v>22</v>
      </c>
      <c r="E248" s="8" t="s">
        <v>107</v>
      </c>
      <c r="F248" s="8" t="s">
        <v>105</v>
      </c>
      <c r="I248" s="8">
        <v>2</v>
      </c>
      <c r="J248">
        <f t="shared" si="18"/>
        <v>-20.311156186119579</v>
      </c>
      <c r="K248" s="6">
        <v>1.5</v>
      </c>
      <c r="L248" s="6">
        <v>1.2</v>
      </c>
      <c r="M248" s="6">
        <v>1.5</v>
      </c>
      <c r="N248" s="6">
        <v>1.1000000000000001</v>
      </c>
      <c r="O248" s="6">
        <v>2</v>
      </c>
      <c r="P248" s="6">
        <v>1.2</v>
      </c>
      <c r="Q248" s="6">
        <v>5</v>
      </c>
      <c r="R248">
        <f t="shared" si="17"/>
        <v>0.93208283513358414</v>
      </c>
    </row>
    <row r="249" spans="1:18" s="8" customFormat="1" ht="16" hidden="1" x14ac:dyDescent="0.2">
      <c r="A249" s="8" t="s">
        <v>247</v>
      </c>
      <c r="B249" s="15">
        <v>9.9999999999999986E-10</v>
      </c>
      <c r="D249" s="8" t="s">
        <v>22</v>
      </c>
      <c r="E249" s="8" t="s">
        <v>107</v>
      </c>
      <c r="F249" s="8" t="s">
        <v>105</v>
      </c>
      <c r="I249" s="8">
        <v>2</v>
      </c>
      <c r="J249">
        <f t="shared" si="18"/>
        <v>-20.72326583694641</v>
      </c>
      <c r="K249" s="6">
        <v>1.5</v>
      </c>
      <c r="L249" s="6">
        <v>1.2</v>
      </c>
      <c r="M249" s="6">
        <v>1.5</v>
      </c>
      <c r="N249" s="6">
        <v>1.1000000000000001</v>
      </c>
      <c r="O249" s="6">
        <v>2</v>
      </c>
      <c r="P249" s="6">
        <v>1.2</v>
      </c>
      <c r="Q249" s="6">
        <v>5</v>
      </c>
      <c r="R249">
        <f t="shared" si="17"/>
        <v>0.93208283513358414</v>
      </c>
    </row>
    <row r="250" spans="1:18" s="8" customFormat="1" ht="16" hidden="1" x14ac:dyDescent="0.2">
      <c r="A250" s="8" t="s">
        <v>112</v>
      </c>
      <c r="B250" s="15">
        <v>1.0399999999999999E-7</v>
      </c>
      <c r="D250" s="8" t="s">
        <v>22</v>
      </c>
      <c r="E250" s="8" t="s">
        <v>107</v>
      </c>
      <c r="F250" s="8" t="s">
        <v>105</v>
      </c>
      <c r="I250" s="8">
        <v>2</v>
      </c>
      <c r="J250">
        <f t="shared" si="18"/>
        <v>-16.07887493780504</v>
      </c>
      <c r="K250" s="6">
        <v>1.5</v>
      </c>
      <c r="L250" s="6">
        <v>1.2</v>
      </c>
      <c r="M250" s="6">
        <v>1.5</v>
      </c>
      <c r="N250" s="6">
        <v>1.1000000000000001</v>
      </c>
      <c r="O250" s="6">
        <v>2</v>
      </c>
      <c r="P250" s="6">
        <v>1.2</v>
      </c>
      <c r="Q250" s="6">
        <v>1.5</v>
      </c>
      <c r="R250">
        <f t="shared" si="17"/>
        <v>0.51215847306170115</v>
      </c>
    </row>
    <row r="251" spans="1:18" s="8" customFormat="1" ht="16" hidden="1" x14ac:dyDescent="0.2">
      <c r="A251" s="8" t="s">
        <v>113</v>
      </c>
      <c r="B251" s="15">
        <v>9.0000000000000012E-8</v>
      </c>
      <c r="D251" s="8" t="s">
        <v>22</v>
      </c>
      <c r="E251" s="8" t="s">
        <v>107</v>
      </c>
      <c r="F251" s="8" t="s">
        <v>105</v>
      </c>
      <c r="I251" s="8">
        <v>2</v>
      </c>
      <c r="J251">
        <f t="shared" si="18"/>
        <v>-16.223456166616145</v>
      </c>
      <c r="K251" s="6">
        <v>1.5</v>
      </c>
      <c r="L251" s="6">
        <v>1.2</v>
      </c>
      <c r="M251" s="6">
        <v>1.5</v>
      </c>
      <c r="N251" s="6">
        <v>1.1000000000000001</v>
      </c>
      <c r="O251" s="6">
        <v>2</v>
      </c>
      <c r="P251" s="6">
        <v>1.2</v>
      </c>
      <c r="Q251" s="6">
        <v>1.5</v>
      </c>
      <c r="R251">
        <f t="shared" si="17"/>
        <v>0.51215847306170115</v>
      </c>
    </row>
    <row r="252" spans="1:18" s="8" customFormat="1" ht="16" hidden="1" x14ac:dyDescent="0.2">
      <c r="A252" s="8" t="s">
        <v>114</v>
      </c>
      <c r="B252" s="15">
        <v>2.2399999999999999E-7</v>
      </c>
      <c r="D252" s="8" t="s">
        <v>22</v>
      </c>
      <c r="E252" s="8" t="s">
        <v>107</v>
      </c>
      <c r="F252" s="8" t="s">
        <v>105</v>
      </c>
      <c r="I252" s="8">
        <v>2</v>
      </c>
      <c r="J252">
        <f t="shared" si="18"/>
        <v>-15.311619785091372</v>
      </c>
      <c r="K252" s="6">
        <v>1.5</v>
      </c>
      <c r="L252" s="6">
        <v>1.2</v>
      </c>
      <c r="M252" s="6">
        <v>1.5</v>
      </c>
      <c r="N252" s="6">
        <v>1.1000000000000001</v>
      </c>
      <c r="O252" s="6">
        <v>2</v>
      </c>
      <c r="P252" s="6">
        <v>1.2</v>
      </c>
      <c r="Q252" s="6">
        <v>1.5</v>
      </c>
      <c r="R252">
        <f t="shared" si="17"/>
        <v>0.51215847306170115</v>
      </c>
    </row>
    <row r="253" spans="1:18" s="8" customFormat="1" ht="16" hidden="1" x14ac:dyDescent="0.2">
      <c r="A253" s="8" t="s">
        <v>115</v>
      </c>
      <c r="B253" s="15">
        <v>2.9700000000000003E-7</v>
      </c>
      <c r="D253" s="8" t="s">
        <v>22</v>
      </c>
      <c r="E253" s="8" t="s">
        <v>107</v>
      </c>
      <c r="F253" s="8" t="s">
        <v>105</v>
      </c>
      <c r="I253" s="8">
        <v>2</v>
      </c>
      <c r="J253">
        <f t="shared" si="18"/>
        <v>-15.029533698143711</v>
      </c>
      <c r="K253" s="6">
        <v>1.5</v>
      </c>
      <c r="L253" s="6">
        <v>1.2</v>
      </c>
      <c r="M253" s="6">
        <v>1.5</v>
      </c>
      <c r="N253" s="6">
        <v>1.1000000000000001</v>
      </c>
      <c r="O253" s="6">
        <v>2</v>
      </c>
      <c r="P253" s="6">
        <v>1.2</v>
      </c>
      <c r="Q253" s="6">
        <v>1.5</v>
      </c>
      <c r="R253">
        <f t="shared" si="17"/>
        <v>0.51215847306170115</v>
      </c>
    </row>
    <row r="254" spans="1:18" s="8" customFormat="1" ht="16" hidden="1" x14ac:dyDescent="0.2">
      <c r="A254" s="8" t="s">
        <v>248</v>
      </c>
      <c r="B254" s="15">
        <v>2.7500000000000001E-5</v>
      </c>
      <c r="D254" s="8" t="s">
        <v>22</v>
      </c>
      <c r="E254" s="8" t="s">
        <v>104</v>
      </c>
      <c r="F254" s="8" t="s">
        <v>105</v>
      </c>
      <c r="I254" s="8">
        <v>2</v>
      </c>
      <c r="J254">
        <f t="shared" si="18"/>
        <v>-10.501324553291749</v>
      </c>
      <c r="K254" s="6">
        <v>1.5</v>
      </c>
      <c r="L254" s="6">
        <v>1.2</v>
      </c>
      <c r="M254" s="6">
        <v>1.5</v>
      </c>
      <c r="N254" s="6">
        <v>1.1000000000000001</v>
      </c>
      <c r="O254" s="6">
        <v>2</v>
      </c>
      <c r="P254" s="6">
        <v>1.2</v>
      </c>
      <c r="Q254" s="6">
        <v>5</v>
      </c>
      <c r="R254">
        <f t="shared" si="17"/>
        <v>0.93208283513358414</v>
      </c>
    </row>
    <row r="255" spans="1:18" s="8" customFormat="1" ht="16" hidden="1" x14ac:dyDescent="0.2">
      <c r="A255" s="8" t="s">
        <v>248</v>
      </c>
      <c r="B255" s="15">
        <v>1.9E-6</v>
      </c>
      <c r="D255" s="8" t="s">
        <v>22</v>
      </c>
      <c r="E255" s="8" t="s">
        <v>107</v>
      </c>
      <c r="F255" s="8" t="s">
        <v>105</v>
      </c>
      <c r="I255" s="8">
        <v>2</v>
      </c>
      <c r="J255">
        <f t="shared" si="18"/>
        <v>-13.17365667179188</v>
      </c>
      <c r="K255" s="6">
        <v>1.5</v>
      </c>
      <c r="L255" s="6">
        <v>1.2</v>
      </c>
      <c r="M255" s="6">
        <v>1.5</v>
      </c>
      <c r="N255" s="6">
        <v>1.1000000000000001</v>
      </c>
      <c r="O255" s="6">
        <v>2</v>
      </c>
      <c r="P255" s="6">
        <v>1.2</v>
      </c>
      <c r="Q255" s="6">
        <v>5</v>
      </c>
      <c r="R255">
        <f t="shared" si="17"/>
        <v>0.93208283513358414</v>
      </c>
    </row>
    <row r="256" spans="1:18" s="8" customFormat="1" ht="16" hidden="1" x14ac:dyDescent="0.2">
      <c r="K256" s="9"/>
      <c r="L256" s="9"/>
      <c r="M256" s="9"/>
      <c r="N256" s="9"/>
      <c r="O256" s="9"/>
      <c r="P256" s="9"/>
    </row>
    <row r="257" spans="1:20" s="8" customFormat="1" ht="16" hidden="1" x14ac:dyDescent="0.2">
      <c r="A257" s="7" t="s">
        <v>0</v>
      </c>
      <c r="B257" s="7" t="s">
        <v>249</v>
      </c>
      <c r="K257" s="9"/>
      <c r="L257" s="9"/>
      <c r="M257" s="9"/>
      <c r="N257" s="9"/>
      <c r="O257" s="9"/>
      <c r="P257" s="9"/>
    </row>
    <row r="258" spans="1:20" s="8" customFormat="1" ht="16" hidden="1" x14ac:dyDescent="0.2">
      <c r="A258" s="8" t="s">
        <v>1</v>
      </c>
      <c r="B258" s="8" t="s">
        <v>42</v>
      </c>
      <c r="K258" s="9"/>
      <c r="L258" s="9"/>
      <c r="M258" s="9"/>
      <c r="N258" s="9"/>
      <c r="O258" s="9"/>
      <c r="P258" s="9"/>
    </row>
    <row r="259" spans="1:20" hidden="1" x14ac:dyDescent="0.2">
      <c r="A259" t="s">
        <v>175</v>
      </c>
      <c r="B259" s="10" t="s">
        <v>176</v>
      </c>
    </row>
    <row r="260" spans="1:20" s="8" customFormat="1" ht="16" hidden="1" x14ac:dyDescent="0.2">
      <c r="A260" s="8" t="s">
        <v>3</v>
      </c>
      <c r="B260" s="8">
        <v>1</v>
      </c>
      <c r="K260" s="9"/>
      <c r="L260" s="9"/>
      <c r="M260" s="9"/>
      <c r="N260" s="9"/>
      <c r="O260" s="9"/>
      <c r="P260" s="9"/>
    </row>
    <row r="261" spans="1:20" s="8" customFormat="1" ht="16" hidden="1" x14ac:dyDescent="0.2">
      <c r="A261" s="8" t="s">
        <v>4</v>
      </c>
      <c r="B261" s="8" t="s">
        <v>250</v>
      </c>
      <c r="K261" s="9"/>
      <c r="L261" s="9"/>
      <c r="M261" s="9"/>
      <c r="N261" s="9"/>
      <c r="O261" s="9"/>
      <c r="P261" s="9"/>
    </row>
    <row r="262" spans="1:20" s="8" customFormat="1" ht="16" hidden="1" x14ac:dyDescent="0.2">
      <c r="A262" s="8" t="s">
        <v>5</v>
      </c>
      <c r="B262" s="8" t="s">
        <v>6</v>
      </c>
      <c r="K262" s="9"/>
      <c r="L262" s="9"/>
      <c r="M262" s="9"/>
      <c r="N262" s="9"/>
      <c r="O262" s="9"/>
      <c r="P262" s="9"/>
    </row>
    <row r="263" spans="1:20" s="8" customFormat="1" ht="16" hidden="1" x14ac:dyDescent="0.2">
      <c r="A263" s="8" t="s">
        <v>7</v>
      </c>
      <c r="B263" s="8" t="s">
        <v>7</v>
      </c>
      <c r="K263" s="9"/>
      <c r="L263" s="9"/>
      <c r="M263" s="9"/>
      <c r="N263" s="9"/>
      <c r="O263" s="9"/>
      <c r="P263" s="9"/>
    </row>
    <row r="264" spans="1:20" s="8" customFormat="1" ht="16" hidden="1" x14ac:dyDescent="0.2">
      <c r="A264" s="8" t="s">
        <v>10</v>
      </c>
      <c r="B264" s="8" t="s">
        <v>251</v>
      </c>
      <c r="K264" s="9"/>
      <c r="L264" s="9"/>
      <c r="M264" s="9"/>
      <c r="N264" s="9"/>
      <c r="O264" s="9"/>
      <c r="P264" s="9"/>
    </row>
    <row r="265" spans="1:20" s="8" customFormat="1" ht="16" hidden="1" x14ac:dyDescent="0.2">
      <c r="A265" s="8" t="s">
        <v>8</v>
      </c>
      <c r="B265" s="8" t="s">
        <v>178</v>
      </c>
      <c r="K265" s="9"/>
      <c r="L265" s="9"/>
      <c r="M265" s="9"/>
      <c r="N265" s="9"/>
      <c r="O265" s="9"/>
      <c r="P265" s="9"/>
    </row>
    <row r="266" spans="1:20" s="8" customFormat="1" ht="16" hidden="1" x14ac:dyDescent="0.2">
      <c r="A266" s="7" t="s">
        <v>12</v>
      </c>
      <c r="K266" s="9"/>
      <c r="L266" s="9"/>
      <c r="M266" s="9"/>
      <c r="N266" s="9"/>
      <c r="O266" s="9"/>
      <c r="P266" s="9"/>
    </row>
    <row r="267" spans="1:20" s="8" customFormat="1" ht="16" hidden="1" x14ac:dyDescent="0.2">
      <c r="A267" s="7" t="s">
        <v>13</v>
      </c>
      <c r="B267" s="7" t="s">
        <v>14</v>
      </c>
      <c r="C267" s="7" t="s">
        <v>1</v>
      </c>
      <c r="D267" s="7" t="s">
        <v>7</v>
      </c>
      <c r="E267" s="7" t="s">
        <v>16</v>
      </c>
      <c r="F267" s="7" t="s">
        <v>5</v>
      </c>
      <c r="G267" s="7" t="s">
        <v>4</v>
      </c>
      <c r="H267" s="7" t="s">
        <v>10</v>
      </c>
      <c r="I267" s="7" t="s">
        <v>17</v>
      </c>
      <c r="J267" s="1" t="s">
        <v>179</v>
      </c>
      <c r="K267" s="11" t="s">
        <v>180</v>
      </c>
      <c r="L267" s="11" t="s">
        <v>181</v>
      </c>
      <c r="M267" s="11" t="s">
        <v>182</v>
      </c>
      <c r="N267" s="11" t="s">
        <v>183</v>
      </c>
      <c r="O267" s="11" t="s">
        <v>184</v>
      </c>
      <c r="P267" s="11" t="s">
        <v>185</v>
      </c>
      <c r="Q267" s="1" t="s">
        <v>186</v>
      </c>
      <c r="R267" s="1" t="s">
        <v>187</v>
      </c>
      <c r="S267" s="7" t="s">
        <v>188</v>
      </c>
      <c r="T267" s="1"/>
    </row>
    <row r="268" spans="1:20" s="8" customFormat="1" ht="16" hidden="1" x14ac:dyDescent="0.2">
      <c r="A268" s="8" t="str">
        <f>B257</f>
        <v>compressor assembly for transmission hydrogen pipeline</v>
      </c>
      <c r="B268" s="12">
        <v>1</v>
      </c>
      <c r="C268" s="8" t="str">
        <f>B258</f>
        <v>RER</v>
      </c>
      <c r="D268" s="8" t="str">
        <f>B263</f>
        <v>unit</v>
      </c>
      <c r="F268" s="8" t="s">
        <v>19</v>
      </c>
      <c r="G268" s="8" t="str">
        <f>B261</f>
        <v>compressor, for hydrogen transmission</v>
      </c>
      <c r="K268" s="9"/>
      <c r="L268" s="9"/>
      <c r="M268" s="9"/>
      <c r="N268" s="9"/>
      <c r="O268" s="9"/>
      <c r="P268" s="9"/>
    </row>
    <row r="269" spans="1:20" s="8" customFormat="1" ht="16" hidden="1" x14ac:dyDescent="0.2">
      <c r="A269" s="13" t="s">
        <v>217</v>
      </c>
      <c r="B269" s="14">
        <v>0.2</v>
      </c>
      <c r="C269" s="8" t="s">
        <v>67</v>
      </c>
      <c r="D269" s="8" t="s">
        <v>198</v>
      </c>
      <c r="F269" s="8" t="s">
        <v>23</v>
      </c>
      <c r="G269" s="8" t="s">
        <v>218</v>
      </c>
      <c r="I269" s="8">
        <v>2</v>
      </c>
      <c r="J269">
        <f t="shared" ref="J269:J286" si="19">LN(B269)</f>
        <v>-1.6094379124341003</v>
      </c>
      <c r="K269" s="6">
        <v>1.5</v>
      </c>
      <c r="L269" s="6">
        <v>1.2</v>
      </c>
      <c r="M269" s="6">
        <v>1.5</v>
      </c>
      <c r="N269" s="6">
        <v>1.1000000000000001</v>
      </c>
      <c r="O269" s="6">
        <v>2</v>
      </c>
      <c r="P269" s="6">
        <v>1.2</v>
      </c>
      <c r="Q269">
        <v>3</v>
      </c>
      <c r="R269">
        <f t="shared" ref="R269:R286" si="20">LN(SQRT(EXP(
SQRT(
+POWER(LN(K269),2)
+POWER(LN(L269),2)
+POWER(LN(M269),2)
+POWER(LN(N269),2)
+POWER(LN(O269),2)
+POWER(LN(P269),2)
+POWER(LN(Q269),2)
)
)))</f>
        <v>0.72314801614797197</v>
      </c>
    </row>
    <row r="270" spans="1:20" s="8" customFormat="1" ht="16" hidden="1" x14ac:dyDescent="0.2">
      <c r="A270" s="8" t="s">
        <v>252</v>
      </c>
      <c r="B270" s="12">
        <v>7204.07</v>
      </c>
      <c r="C270" s="8" t="s">
        <v>42</v>
      </c>
      <c r="D270" s="8" t="s">
        <v>77</v>
      </c>
      <c r="F270" s="8" t="s">
        <v>23</v>
      </c>
      <c r="G270" s="8" t="s">
        <v>253</v>
      </c>
      <c r="I270" s="8">
        <v>2</v>
      </c>
      <c r="J270">
        <f t="shared" si="19"/>
        <v>8.8824014230726256</v>
      </c>
      <c r="K270" s="6">
        <v>1.5</v>
      </c>
      <c r="L270" s="6">
        <v>1.2</v>
      </c>
      <c r="M270" s="6">
        <v>1.5</v>
      </c>
      <c r="N270" s="6">
        <v>1.1000000000000001</v>
      </c>
      <c r="O270" s="6">
        <v>2</v>
      </c>
      <c r="P270" s="6">
        <v>1.2</v>
      </c>
      <c r="Q270">
        <v>3</v>
      </c>
      <c r="R270">
        <f t="shared" si="20"/>
        <v>0.72314801614797197</v>
      </c>
    </row>
    <row r="271" spans="1:20" s="8" customFormat="1" ht="16" hidden="1" x14ac:dyDescent="0.2">
      <c r="A271" s="8" t="s">
        <v>58</v>
      </c>
      <c r="B271" s="12">
        <v>391840.89</v>
      </c>
      <c r="C271" s="8" t="s">
        <v>42</v>
      </c>
      <c r="D271" s="8" t="s">
        <v>59</v>
      </c>
      <c r="F271" s="8" t="s">
        <v>23</v>
      </c>
      <c r="G271" s="8" t="s">
        <v>60</v>
      </c>
      <c r="I271" s="8">
        <v>2</v>
      </c>
      <c r="J271">
        <f t="shared" si="19"/>
        <v>12.878611143518654</v>
      </c>
      <c r="K271" s="6">
        <v>1.5</v>
      </c>
      <c r="L271" s="6">
        <v>1.2</v>
      </c>
      <c r="M271" s="6">
        <v>1.5</v>
      </c>
      <c r="N271" s="6">
        <v>1.1000000000000001</v>
      </c>
      <c r="O271" s="6">
        <v>2</v>
      </c>
      <c r="P271" s="6">
        <v>1.2</v>
      </c>
      <c r="Q271">
        <v>1.05</v>
      </c>
      <c r="R271">
        <f t="shared" si="20"/>
        <v>0.47095746419981693</v>
      </c>
    </row>
    <row r="272" spans="1:20" s="8" customFormat="1" ht="16" hidden="1" x14ac:dyDescent="0.2">
      <c r="A272" s="8" t="s">
        <v>254</v>
      </c>
      <c r="B272" s="12">
        <v>106169.51</v>
      </c>
      <c r="C272" s="8" t="s">
        <v>42</v>
      </c>
      <c r="D272" s="8" t="s">
        <v>22</v>
      </c>
      <c r="F272" s="8" t="s">
        <v>23</v>
      </c>
      <c r="G272" s="8" t="s">
        <v>255</v>
      </c>
      <c r="I272" s="8">
        <v>2</v>
      </c>
      <c r="J272">
        <f t="shared" si="19"/>
        <v>11.572792246757258</v>
      </c>
      <c r="K272" s="6">
        <v>1.5</v>
      </c>
      <c r="L272" s="6">
        <v>1.2</v>
      </c>
      <c r="M272" s="6">
        <v>1.5</v>
      </c>
      <c r="N272" s="6">
        <v>1.1000000000000001</v>
      </c>
      <c r="O272" s="6">
        <v>2</v>
      </c>
      <c r="P272" s="6">
        <v>1.2</v>
      </c>
      <c r="Q272">
        <v>1.05</v>
      </c>
      <c r="R272">
        <f t="shared" si="20"/>
        <v>0.47095746419981693</v>
      </c>
    </row>
    <row r="273" spans="1:19" s="8" customFormat="1" ht="16" hidden="1" x14ac:dyDescent="0.2">
      <c r="A273" s="8" t="s">
        <v>256</v>
      </c>
      <c r="B273" s="12">
        <v>21.5</v>
      </c>
      <c r="C273" s="8" t="s">
        <v>42</v>
      </c>
      <c r="D273" s="8" t="s">
        <v>22</v>
      </c>
      <c r="F273" s="8" t="s">
        <v>23</v>
      </c>
      <c r="G273" s="8" t="s">
        <v>257</v>
      </c>
      <c r="I273" s="8">
        <v>2</v>
      </c>
      <c r="J273">
        <f t="shared" si="19"/>
        <v>3.068052935133617</v>
      </c>
      <c r="K273" s="6">
        <v>1.5</v>
      </c>
      <c r="L273" s="6">
        <v>1.2</v>
      </c>
      <c r="M273" s="6">
        <v>1.5</v>
      </c>
      <c r="N273" s="6">
        <v>1.1000000000000001</v>
      </c>
      <c r="O273" s="6">
        <v>2</v>
      </c>
      <c r="P273" s="6">
        <v>1.2</v>
      </c>
      <c r="Q273">
        <v>1.05</v>
      </c>
      <c r="R273">
        <f t="shared" si="20"/>
        <v>0.47095746419981693</v>
      </c>
    </row>
    <row r="274" spans="1:19" s="8" customFormat="1" ht="16" hidden="1" x14ac:dyDescent="0.2">
      <c r="A274" s="8" t="s">
        <v>258</v>
      </c>
      <c r="B274" s="17">
        <v>4.8600000000000002E-5</v>
      </c>
      <c r="C274" s="8" t="s">
        <v>42</v>
      </c>
      <c r="D274" s="8" t="s">
        <v>7</v>
      </c>
      <c r="F274" s="8" t="s">
        <v>23</v>
      </c>
      <c r="G274" s="8" t="s">
        <v>259</v>
      </c>
      <c r="I274" s="8">
        <v>2</v>
      </c>
      <c r="J274">
        <f t="shared" si="19"/>
        <v>-9.9318870270578259</v>
      </c>
      <c r="K274" s="6">
        <v>1.5</v>
      </c>
      <c r="L274" s="6">
        <v>1.2</v>
      </c>
      <c r="M274" s="6">
        <v>1.5</v>
      </c>
      <c r="N274" s="6">
        <v>1.1000000000000001</v>
      </c>
      <c r="O274" s="6">
        <v>2</v>
      </c>
      <c r="P274" s="6">
        <v>1.2</v>
      </c>
      <c r="Q274">
        <v>3</v>
      </c>
      <c r="R274">
        <f t="shared" si="20"/>
        <v>0.72314801614797197</v>
      </c>
    </row>
    <row r="275" spans="1:19" s="8" customFormat="1" ht="16" hidden="1" x14ac:dyDescent="0.2">
      <c r="A275" s="8" t="s">
        <v>260</v>
      </c>
      <c r="B275" s="12">
        <v>4.1900000000000004</v>
      </c>
      <c r="C275" s="8" t="s">
        <v>42</v>
      </c>
      <c r="D275" s="8" t="s">
        <v>22</v>
      </c>
      <c r="F275" s="8" t="s">
        <v>23</v>
      </c>
      <c r="G275" s="8" t="s">
        <v>261</v>
      </c>
      <c r="I275" s="8">
        <v>2</v>
      </c>
      <c r="J275">
        <f t="shared" si="19"/>
        <v>1.4327007339340465</v>
      </c>
      <c r="K275" s="6">
        <v>1.5</v>
      </c>
      <c r="L275" s="6">
        <v>1.2</v>
      </c>
      <c r="M275" s="6">
        <v>1.5</v>
      </c>
      <c r="N275" s="6">
        <v>1.1000000000000001</v>
      </c>
      <c r="O275" s="6">
        <v>2</v>
      </c>
      <c r="P275" s="6">
        <v>1.2</v>
      </c>
      <c r="Q275">
        <v>3</v>
      </c>
      <c r="R275">
        <f t="shared" si="20"/>
        <v>0.72314801614797197</v>
      </c>
    </row>
    <row r="276" spans="1:19" s="8" customFormat="1" ht="16" hidden="1" x14ac:dyDescent="0.2">
      <c r="A276" s="8" t="s">
        <v>262</v>
      </c>
      <c r="B276" s="12">
        <v>22088.9</v>
      </c>
      <c r="C276" s="8" t="s">
        <v>42</v>
      </c>
      <c r="D276" s="8" t="s">
        <v>22</v>
      </c>
      <c r="F276" s="8" t="s">
        <v>23</v>
      </c>
      <c r="G276" s="8" t="s">
        <v>263</v>
      </c>
      <c r="I276" s="8">
        <v>2</v>
      </c>
      <c r="J276">
        <f t="shared" si="19"/>
        <v>10.002830498886373</v>
      </c>
      <c r="K276" s="6">
        <v>1.5</v>
      </c>
      <c r="L276" s="6">
        <v>1.2</v>
      </c>
      <c r="M276" s="6">
        <v>1.5</v>
      </c>
      <c r="N276" s="6">
        <v>1.1000000000000001</v>
      </c>
      <c r="O276" s="6">
        <v>2</v>
      </c>
      <c r="P276" s="6">
        <v>1.2</v>
      </c>
      <c r="Q276">
        <v>1.05</v>
      </c>
      <c r="R276">
        <f t="shared" si="20"/>
        <v>0.47095746419981693</v>
      </c>
    </row>
    <row r="277" spans="1:19" s="8" customFormat="1" ht="16" hidden="1" x14ac:dyDescent="0.2">
      <c r="A277" s="8" t="s">
        <v>264</v>
      </c>
      <c r="B277" s="12">
        <v>69.75</v>
      </c>
      <c r="C277" s="8" t="s">
        <v>2</v>
      </c>
      <c r="D277" s="8" t="s">
        <v>22</v>
      </c>
      <c r="F277" s="8" t="s">
        <v>23</v>
      </c>
      <c r="G277" s="8" t="s">
        <v>265</v>
      </c>
      <c r="I277" s="8">
        <v>2</v>
      </c>
      <c r="J277">
        <f t="shared" si="19"/>
        <v>4.2449174207014746</v>
      </c>
      <c r="K277" s="6">
        <v>1.5</v>
      </c>
      <c r="L277" s="6">
        <v>1.2</v>
      </c>
      <c r="M277" s="6">
        <v>1.5</v>
      </c>
      <c r="N277" s="6">
        <v>1.1000000000000001</v>
      </c>
      <c r="O277" s="6">
        <v>2</v>
      </c>
      <c r="P277" s="6">
        <v>1.2</v>
      </c>
      <c r="Q277">
        <v>1.05</v>
      </c>
      <c r="R277">
        <f t="shared" si="20"/>
        <v>0.47095746419981693</v>
      </c>
    </row>
    <row r="278" spans="1:19" s="8" customFormat="1" ht="16" hidden="1" x14ac:dyDescent="0.2">
      <c r="A278" s="8" t="s">
        <v>266</v>
      </c>
      <c r="B278" s="12">
        <v>95397.05</v>
      </c>
      <c r="C278" s="8" t="s">
        <v>2</v>
      </c>
      <c r="D278" s="8" t="s">
        <v>22</v>
      </c>
      <c r="F278" s="8" t="s">
        <v>23</v>
      </c>
      <c r="G278" s="8" t="s">
        <v>267</v>
      </c>
      <c r="I278" s="8">
        <v>2</v>
      </c>
      <c r="J278">
        <f t="shared" si="19"/>
        <v>11.465802934526403</v>
      </c>
      <c r="K278" s="6">
        <v>1.5</v>
      </c>
      <c r="L278" s="6">
        <v>1.2</v>
      </c>
      <c r="M278" s="6">
        <v>1.5</v>
      </c>
      <c r="N278" s="6">
        <v>1.1000000000000001</v>
      </c>
      <c r="O278" s="6">
        <v>2</v>
      </c>
      <c r="P278" s="6">
        <v>1.2</v>
      </c>
      <c r="Q278">
        <v>1.05</v>
      </c>
      <c r="R278">
        <f t="shared" si="20"/>
        <v>0.47095746419981693</v>
      </c>
    </row>
    <row r="279" spans="1:19" s="8" customFormat="1" ht="16" hidden="1" x14ac:dyDescent="0.2">
      <c r="A279" s="8" t="s">
        <v>268</v>
      </c>
      <c r="B279" s="12">
        <v>0.36</v>
      </c>
      <c r="C279" s="8" t="s">
        <v>2</v>
      </c>
      <c r="D279" s="8" t="s">
        <v>22</v>
      </c>
      <c r="F279" s="8" t="s">
        <v>23</v>
      </c>
      <c r="G279" s="8" t="s">
        <v>269</v>
      </c>
      <c r="I279" s="8">
        <v>2</v>
      </c>
      <c r="J279">
        <f t="shared" si="19"/>
        <v>-1.0216512475319814</v>
      </c>
      <c r="K279" s="6">
        <v>1.5</v>
      </c>
      <c r="L279" s="6">
        <v>1.2</v>
      </c>
      <c r="M279" s="6">
        <v>1.5</v>
      </c>
      <c r="N279" s="6">
        <v>1.1000000000000001</v>
      </c>
      <c r="O279" s="6">
        <v>2</v>
      </c>
      <c r="P279" s="6">
        <v>1.2</v>
      </c>
      <c r="Q279">
        <v>1.05</v>
      </c>
      <c r="R279">
        <f t="shared" si="20"/>
        <v>0.47095746419981693</v>
      </c>
    </row>
    <row r="280" spans="1:19" s="8" customFormat="1" ht="16" hidden="1" x14ac:dyDescent="0.2">
      <c r="A280" s="8" t="s">
        <v>80</v>
      </c>
      <c r="B280" s="8">
        <v>35266.71</v>
      </c>
      <c r="C280" s="8" t="s">
        <v>81</v>
      </c>
      <c r="D280" s="8" t="s">
        <v>82</v>
      </c>
      <c r="F280" s="8" t="s">
        <v>23</v>
      </c>
      <c r="G280" s="8" t="s">
        <v>83</v>
      </c>
      <c r="I280" s="8">
        <v>2</v>
      </c>
      <c r="J280">
        <f t="shared" si="19"/>
        <v>10.470694738470931</v>
      </c>
      <c r="K280" s="6">
        <v>1.5</v>
      </c>
      <c r="L280" s="6">
        <v>1.2</v>
      </c>
      <c r="M280" s="6">
        <v>1.5</v>
      </c>
      <c r="N280" s="6">
        <v>1.1000000000000001</v>
      </c>
      <c r="O280" s="6">
        <v>2</v>
      </c>
      <c r="P280" s="6">
        <v>1.2</v>
      </c>
      <c r="Q280">
        <v>2</v>
      </c>
      <c r="R280">
        <f t="shared" si="20"/>
        <v>0.58422518478336083</v>
      </c>
    </row>
    <row r="281" spans="1:19" s="8" customFormat="1" ht="16" hidden="1" x14ac:dyDescent="0.2">
      <c r="A281" s="8" t="s">
        <v>270</v>
      </c>
      <c r="B281" s="8">
        <v>-46740.49</v>
      </c>
      <c r="C281" s="8" t="s">
        <v>81</v>
      </c>
      <c r="D281" s="8" t="s">
        <v>22</v>
      </c>
      <c r="F281" s="8" t="s">
        <v>23</v>
      </c>
      <c r="G281" s="8" t="s">
        <v>271</v>
      </c>
      <c r="I281" s="8">
        <v>2</v>
      </c>
      <c r="J281">
        <f>LN(B281*-1)</f>
        <v>10.752366091563784</v>
      </c>
      <c r="K281" s="6">
        <v>1.5</v>
      </c>
      <c r="L281" s="6">
        <v>1.2</v>
      </c>
      <c r="M281" s="6">
        <v>1.5</v>
      </c>
      <c r="N281" s="6">
        <v>1.1000000000000001</v>
      </c>
      <c r="O281" s="6">
        <v>2</v>
      </c>
      <c r="P281" s="6">
        <v>1.2</v>
      </c>
      <c r="Q281">
        <v>1.05</v>
      </c>
      <c r="R281">
        <f t="shared" si="20"/>
        <v>0.47095746419981693</v>
      </c>
      <c r="S281" s="8" t="b">
        <v>1</v>
      </c>
    </row>
    <row r="282" spans="1:19" s="8" customFormat="1" ht="16" hidden="1" x14ac:dyDescent="0.2">
      <c r="A282" s="8" t="s">
        <v>272</v>
      </c>
      <c r="B282" s="8">
        <v>-21.5</v>
      </c>
      <c r="C282" s="8" t="s">
        <v>81</v>
      </c>
      <c r="D282" s="8" t="s">
        <v>22</v>
      </c>
      <c r="F282" s="8" t="s">
        <v>23</v>
      </c>
      <c r="G282" s="8" t="s">
        <v>163</v>
      </c>
      <c r="I282" s="8">
        <v>2</v>
      </c>
      <c r="J282">
        <f>LN(B282*-1)</f>
        <v>3.068052935133617</v>
      </c>
      <c r="K282" s="6">
        <v>1.5</v>
      </c>
      <c r="L282" s="6">
        <v>1.2</v>
      </c>
      <c r="M282" s="6">
        <v>1.5</v>
      </c>
      <c r="N282" s="6">
        <v>1.1000000000000001</v>
      </c>
      <c r="O282" s="6">
        <v>2</v>
      </c>
      <c r="P282" s="6">
        <v>1.2</v>
      </c>
      <c r="Q282">
        <v>1.05</v>
      </c>
      <c r="R282">
        <f t="shared" si="20"/>
        <v>0.47095746419981693</v>
      </c>
      <c r="S282" s="8" t="b">
        <v>1</v>
      </c>
    </row>
    <row r="283" spans="1:19" s="8" customFormat="1" ht="16" hidden="1" x14ac:dyDescent="0.2">
      <c r="A283" s="8" t="s">
        <v>205</v>
      </c>
      <c r="B283" s="12">
        <v>10.77</v>
      </c>
      <c r="D283" s="8" t="s">
        <v>77</v>
      </c>
      <c r="E283" s="8" t="s">
        <v>206</v>
      </c>
      <c r="F283" s="8" t="s">
        <v>105</v>
      </c>
      <c r="I283" s="8">
        <v>2</v>
      </c>
      <c r="J283">
        <f t="shared" si="19"/>
        <v>2.3767644911682972</v>
      </c>
      <c r="K283" s="6">
        <v>1.5</v>
      </c>
      <c r="L283" s="6">
        <v>1.2</v>
      </c>
      <c r="M283" s="6">
        <v>1.5</v>
      </c>
      <c r="N283" s="6">
        <v>1.1000000000000001</v>
      </c>
      <c r="O283" s="6">
        <v>2</v>
      </c>
      <c r="P283" s="6">
        <v>1.2</v>
      </c>
      <c r="Q283">
        <v>3</v>
      </c>
      <c r="R283">
        <f t="shared" si="20"/>
        <v>0.72314801614797197</v>
      </c>
    </row>
    <row r="284" spans="1:19" s="8" customFormat="1" ht="16" hidden="1" x14ac:dyDescent="0.2">
      <c r="A284" s="8" t="s">
        <v>273</v>
      </c>
      <c r="B284" s="12">
        <v>83.18</v>
      </c>
      <c r="D284" s="8" t="s">
        <v>77</v>
      </c>
      <c r="E284" s="8" t="s">
        <v>206</v>
      </c>
      <c r="F284" s="8" t="s">
        <v>105</v>
      </c>
      <c r="I284" s="8">
        <v>2</v>
      </c>
      <c r="J284">
        <f t="shared" si="19"/>
        <v>4.4210069343147653</v>
      </c>
      <c r="K284" s="6">
        <v>1.5</v>
      </c>
      <c r="L284" s="6">
        <v>1.2</v>
      </c>
      <c r="M284" s="6">
        <v>1.5</v>
      </c>
      <c r="N284" s="6">
        <v>1.1000000000000001</v>
      </c>
      <c r="O284" s="6">
        <v>2</v>
      </c>
      <c r="P284" s="6">
        <v>1.2</v>
      </c>
      <c r="Q284">
        <v>3</v>
      </c>
      <c r="R284">
        <f t="shared" si="20"/>
        <v>0.72314801614797197</v>
      </c>
    </row>
    <row r="285" spans="1:19" s="8" customFormat="1" ht="16" hidden="1" x14ac:dyDescent="0.2">
      <c r="A285" s="8" t="s">
        <v>207</v>
      </c>
      <c r="B285" s="12">
        <v>35.46</v>
      </c>
      <c r="D285" s="8" t="s">
        <v>77</v>
      </c>
      <c r="E285" s="8" t="s">
        <v>104</v>
      </c>
      <c r="F285" s="8" t="s">
        <v>105</v>
      </c>
      <c r="I285" s="8">
        <v>2</v>
      </c>
      <c r="J285">
        <f t="shared" si="19"/>
        <v>3.5684053006460617</v>
      </c>
      <c r="K285" s="6">
        <v>1.5</v>
      </c>
      <c r="L285" s="6">
        <v>1.2</v>
      </c>
      <c r="M285" s="6">
        <v>1.5</v>
      </c>
      <c r="N285" s="6">
        <v>1.1000000000000001</v>
      </c>
      <c r="O285" s="6">
        <v>2</v>
      </c>
      <c r="P285" s="6">
        <v>1.2</v>
      </c>
      <c r="Q285">
        <v>1.5</v>
      </c>
      <c r="R285">
        <f t="shared" si="20"/>
        <v>0.51215847306170115</v>
      </c>
    </row>
    <row r="286" spans="1:19" s="8" customFormat="1" ht="16" hidden="1" x14ac:dyDescent="0.2">
      <c r="A286" s="8" t="s">
        <v>207</v>
      </c>
      <c r="B286" s="12">
        <v>58.48</v>
      </c>
      <c r="D286" s="8" t="s">
        <v>77</v>
      </c>
      <c r="E286" s="8" t="s">
        <v>208</v>
      </c>
      <c r="F286" s="8" t="s">
        <v>105</v>
      </c>
      <c r="I286" s="8">
        <v>2</v>
      </c>
      <c r="J286">
        <f t="shared" si="19"/>
        <v>4.0686848154415234</v>
      </c>
      <c r="K286" s="6">
        <v>1.5</v>
      </c>
      <c r="L286" s="6">
        <v>1.2</v>
      </c>
      <c r="M286" s="6">
        <v>1.5</v>
      </c>
      <c r="N286" s="6">
        <v>1.1000000000000001</v>
      </c>
      <c r="O286" s="6">
        <v>2</v>
      </c>
      <c r="P286" s="6">
        <v>1.2</v>
      </c>
      <c r="Q286">
        <v>1.5</v>
      </c>
      <c r="R286">
        <f t="shared" si="20"/>
        <v>0.51215847306170115</v>
      </c>
    </row>
    <row r="287" spans="1:19" s="8" customFormat="1" ht="16" hidden="1" x14ac:dyDescent="0.2">
      <c r="B287" s="12"/>
      <c r="K287" s="9"/>
      <c r="L287" s="9"/>
      <c r="M287" s="9"/>
      <c r="N287" s="9"/>
      <c r="O287" s="9"/>
      <c r="P287" s="9"/>
    </row>
    <row r="288" spans="1:19" ht="16" hidden="1" x14ac:dyDescent="0.2">
      <c r="A288" s="1" t="s">
        <v>0</v>
      </c>
      <c r="B288" s="1" t="s">
        <v>156</v>
      </c>
    </row>
    <row r="289" spans="1:7" hidden="1" x14ac:dyDescent="0.2">
      <c r="A289" t="s">
        <v>1</v>
      </c>
      <c r="B289" t="s">
        <v>42</v>
      </c>
    </row>
    <row r="290" spans="1:7" hidden="1" x14ac:dyDescent="0.2">
      <c r="A290" t="s">
        <v>3</v>
      </c>
      <c r="B290">
        <v>1</v>
      </c>
    </row>
    <row r="291" spans="1:7" hidden="1" x14ac:dyDescent="0.2">
      <c r="A291" t="s">
        <v>4</v>
      </c>
      <c r="B291" t="s">
        <v>116</v>
      </c>
    </row>
    <row r="292" spans="1:7" hidden="1" x14ac:dyDescent="0.2">
      <c r="A292" t="s">
        <v>5</v>
      </c>
      <c r="B292" t="s">
        <v>6</v>
      </c>
    </row>
    <row r="293" spans="1:7" hidden="1" x14ac:dyDescent="0.2">
      <c r="A293" t="s">
        <v>7</v>
      </c>
      <c r="B293" t="s">
        <v>64</v>
      </c>
    </row>
    <row r="294" spans="1:7" hidden="1" x14ac:dyDescent="0.2">
      <c r="A294" t="s">
        <v>10</v>
      </c>
      <c r="B294" t="s">
        <v>152</v>
      </c>
    </row>
    <row r="295" spans="1:7" hidden="1" x14ac:dyDescent="0.2">
      <c r="A295" t="s">
        <v>8</v>
      </c>
      <c r="B295" t="s">
        <v>9</v>
      </c>
    </row>
    <row r="296" spans="1:7" ht="16" hidden="1" x14ac:dyDescent="0.2">
      <c r="A296" s="1" t="s">
        <v>12</v>
      </c>
    </row>
    <row r="297" spans="1:7" hidden="1" x14ac:dyDescent="0.2">
      <c r="A297" t="s">
        <v>13</v>
      </c>
      <c r="B297" t="s">
        <v>14</v>
      </c>
      <c r="C297" t="s">
        <v>15</v>
      </c>
      <c r="D297" t="s">
        <v>1</v>
      </c>
      <c r="E297" t="s">
        <v>7</v>
      </c>
      <c r="F297" t="s">
        <v>5</v>
      </c>
      <c r="G297" t="s">
        <v>4</v>
      </c>
    </row>
    <row r="298" spans="1:7" ht="16" hidden="1" x14ac:dyDescent="0.2">
      <c r="A298" s="3" t="s">
        <v>156</v>
      </c>
      <c r="B298">
        <v>1</v>
      </c>
      <c r="C298" t="s">
        <v>65</v>
      </c>
      <c r="D298" t="s">
        <v>42</v>
      </c>
      <c r="E298" t="s">
        <v>64</v>
      </c>
      <c r="F298" t="s">
        <v>19</v>
      </c>
      <c r="G298" t="s">
        <v>116</v>
      </c>
    </row>
    <row r="299" spans="1:7" ht="16" hidden="1" x14ac:dyDescent="0.2">
      <c r="A299" s="2" t="s">
        <v>37</v>
      </c>
      <c r="B299">
        <v>19.399999999999999</v>
      </c>
      <c r="C299" t="s">
        <v>21</v>
      </c>
      <c r="D299" t="s">
        <v>2</v>
      </c>
      <c r="E299" t="s">
        <v>22</v>
      </c>
      <c r="F299" t="s">
        <v>23</v>
      </c>
      <c r="G299" t="s">
        <v>38</v>
      </c>
    </row>
    <row r="300" spans="1:7" hidden="1" x14ac:dyDescent="0.2">
      <c r="A300" t="s">
        <v>66</v>
      </c>
      <c r="B300">
        <v>-2700</v>
      </c>
      <c r="C300" t="s">
        <v>21</v>
      </c>
      <c r="D300" t="s">
        <v>67</v>
      </c>
      <c r="E300" t="s">
        <v>22</v>
      </c>
      <c r="F300" t="s">
        <v>23</v>
      </c>
      <c r="G300" t="s">
        <v>68</v>
      </c>
    </row>
    <row r="301" spans="1:7" hidden="1" x14ac:dyDescent="0.2">
      <c r="A301" t="s">
        <v>69</v>
      </c>
      <c r="B301">
        <v>120000</v>
      </c>
      <c r="C301" t="s">
        <v>21</v>
      </c>
      <c r="D301" t="s">
        <v>2</v>
      </c>
      <c r="E301" t="s">
        <v>22</v>
      </c>
      <c r="F301" t="s">
        <v>23</v>
      </c>
      <c r="G301" t="s">
        <v>70</v>
      </c>
    </row>
    <row r="302" spans="1:7" ht="16" hidden="1" x14ac:dyDescent="0.2">
      <c r="A302" s="2" t="s">
        <v>20</v>
      </c>
      <c r="B302">
        <v>5340</v>
      </c>
      <c r="C302" t="s">
        <v>21</v>
      </c>
      <c r="D302" t="s">
        <v>2</v>
      </c>
      <c r="E302" t="s">
        <v>22</v>
      </c>
      <c r="F302" t="s">
        <v>23</v>
      </c>
      <c r="G302" t="s">
        <v>24</v>
      </c>
    </row>
    <row r="303" spans="1:7" hidden="1" x14ac:dyDescent="0.2">
      <c r="A303" t="s">
        <v>71</v>
      </c>
      <c r="B303">
        <v>0.56999999999999995</v>
      </c>
      <c r="C303" t="s">
        <v>21</v>
      </c>
      <c r="D303" t="s">
        <v>42</v>
      </c>
      <c r="E303" t="s">
        <v>22</v>
      </c>
      <c r="F303" t="s">
        <v>23</v>
      </c>
      <c r="G303" t="s">
        <v>72</v>
      </c>
    </row>
    <row r="304" spans="1:7" hidden="1" x14ac:dyDescent="0.2">
      <c r="A304" t="s">
        <v>73</v>
      </c>
      <c r="B304">
        <v>15.3</v>
      </c>
      <c r="C304" t="s">
        <v>21</v>
      </c>
      <c r="D304" t="s">
        <v>2</v>
      </c>
      <c r="E304" t="s">
        <v>22</v>
      </c>
      <c r="F304" t="s">
        <v>23</v>
      </c>
      <c r="G304" t="s">
        <v>74</v>
      </c>
    </row>
    <row r="305" spans="1:7" hidden="1" x14ac:dyDescent="0.2">
      <c r="A305" t="s">
        <v>75</v>
      </c>
      <c r="B305">
        <v>5340</v>
      </c>
      <c r="C305" t="s">
        <v>21</v>
      </c>
      <c r="D305" t="s">
        <v>42</v>
      </c>
      <c r="E305" t="s">
        <v>22</v>
      </c>
      <c r="F305" t="s">
        <v>23</v>
      </c>
      <c r="G305" t="s">
        <v>75</v>
      </c>
    </row>
    <row r="306" spans="1:7" hidden="1" x14ac:dyDescent="0.2">
      <c r="A306" t="s">
        <v>76</v>
      </c>
      <c r="B306">
        <v>1200</v>
      </c>
      <c r="C306" t="s">
        <v>21</v>
      </c>
      <c r="D306" t="s">
        <v>42</v>
      </c>
      <c r="E306" t="s">
        <v>77</v>
      </c>
      <c r="F306" t="s">
        <v>23</v>
      </c>
      <c r="G306" t="s">
        <v>76</v>
      </c>
    </row>
    <row r="307" spans="1:7" hidden="1" x14ac:dyDescent="0.2">
      <c r="A307" t="s">
        <v>78</v>
      </c>
      <c r="B307">
        <v>9000</v>
      </c>
      <c r="C307" t="s">
        <v>21</v>
      </c>
      <c r="D307" t="s">
        <v>42</v>
      </c>
      <c r="E307" t="s">
        <v>77</v>
      </c>
      <c r="F307" t="s">
        <v>23</v>
      </c>
      <c r="G307" t="s">
        <v>78</v>
      </c>
    </row>
    <row r="308" spans="1:7" hidden="1" x14ac:dyDescent="0.2">
      <c r="A308" t="s">
        <v>79</v>
      </c>
      <c r="B308">
        <v>118</v>
      </c>
      <c r="C308" t="s">
        <v>65</v>
      </c>
      <c r="D308" t="s">
        <v>42</v>
      </c>
      <c r="E308" t="s">
        <v>22</v>
      </c>
      <c r="F308" t="s">
        <v>23</v>
      </c>
      <c r="G308" t="s">
        <v>79</v>
      </c>
    </row>
    <row r="309" spans="1:7" hidden="1" x14ac:dyDescent="0.2">
      <c r="A309" t="s">
        <v>80</v>
      </c>
      <c r="B309">
        <v>1070</v>
      </c>
      <c r="C309" t="s">
        <v>21</v>
      </c>
      <c r="D309" t="s">
        <v>81</v>
      </c>
      <c r="E309" t="s">
        <v>82</v>
      </c>
      <c r="F309" t="s">
        <v>23</v>
      </c>
      <c r="G309" t="s">
        <v>83</v>
      </c>
    </row>
    <row r="310" spans="1:7" hidden="1" x14ac:dyDescent="0.2">
      <c r="A310" t="s">
        <v>170</v>
      </c>
      <c r="B310">
        <v>6580</v>
      </c>
      <c r="C310" t="s">
        <v>21</v>
      </c>
      <c r="D310" t="s">
        <v>42</v>
      </c>
      <c r="E310" t="s">
        <v>82</v>
      </c>
      <c r="F310" t="s">
        <v>23</v>
      </c>
      <c r="G310" t="s">
        <v>171</v>
      </c>
    </row>
    <row r="311" spans="1:7" hidden="1" x14ac:dyDescent="0.2">
      <c r="A311" t="s">
        <v>58</v>
      </c>
      <c r="B311">
        <f>0.6/250</f>
        <v>2.3999999999999998E-3</v>
      </c>
      <c r="C311" t="s">
        <v>21</v>
      </c>
      <c r="D311" t="s">
        <v>42</v>
      </c>
      <c r="E311" t="s">
        <v>59</v>
      </c>
      <c r="F311" t="s">
        <v>23</v>
      </c>
      <c r="G311" t="s">
        <v>60</v>
      </c>
    </row>
    <row r="312" spans="1:7" hidden="1" x14ac:dyDescent="0.2"/>
    <row r="313" spans="1:7" ht="16" hidden="1" x14ac:dyDescent="0.2">
      <c r="A313" s="1" t="s">
        <v>0</v>
      </c>
      <c r="B313" s="1" t="s">
        <v>157</v>
      </c>
    </row>
    <row r="314" spans="1:7" hidden="1" x14ac:dyDescent="0.2">
      <c r="A314" t="s">
        <v>1</v>
      </c>
      <c r="B314" t="s">
        <v>42</v>
      </c>
    </row>
    <row r="315" spans="1:7" hidden="1" x14ac:dyDescent="0.2">
      <c r="A315" t="s">
        <v>3</v>
      </c>
      <c r="B315">
        <v>1</v>
      </c>
    </row>
    <row r="316" spans="1:7" hidden="1" x14ac:dyDescent="0.2">
      <c r="A316" t="s">
        <v>4</v>
      </c>
      <c r="B316" t="s">
        <v>119</v>
      </c>
    </row>
    <row r="317" spans="1:7" hidden="1" x14ac:dyDescent="0.2">
      <c r="A317" t="s">
        <v>5</v>
      </c>
      <c r="B317" t="s">
        <v>6</v>
      </c>
    </row>
    <row r="318" spans="1:7" hidden="1" x14ac:dyDescent="0.2">
      <c r="A318" t="s">
        <v>7</v>
      </c>
      <c r="B318" t="s">
        <v>64</v>
      </c>
    </row>
    <row r="319" spans="1:7" hidden="1" x14ac:dyDescent="0.2">
      <c r="A319" t="s">
        <v>10</v>
      </c>
      <c r="B319" t="s">
        <v>152</v>
      </c>
    </row>
    <row r="320" spans="1:7" hidden="1" x14ac:dyDescent="0.2">
      <c r="A320" t="s">
        <v>8</v>
      </c>
      <c r="B320" t="s">
        <v>9</v>
      </c>
    </row>
    <row r="321" spans="1:7" ht="16" hidden="1" x14ac:dyDescent="0.2">
      <c r="A321" s="1" t="s">
        <v>12</v>
      </c>
    </row>
    <row r="322" spans="1:7" hidden="1" x14ac:dyDescent="0.2">
      <c r="A322" t="s">
        <v>13</v>
      </c>
      <c r="B322" t="s">
        <v>14</v>
      </c>
      <c r="C322" t="s">
        <v>15</v>
      </c>
      <c r="D322" t="s">
        <v>1</v>
      </c>
      <c r="E322" t="s">
        <v>7</v>
      </c>
      <c r="F322" t="s">
        <v>5</v>
      </c>
      <c r="G322" t="s">
        <v>4</v>
      </c>
    </row>
    <row r="323" spans="1:7" ht="16" hidden="1" x14ac:dyDescent="0.2">
      <c r="A323" s="3" t="s">
        <v>157</v>
      </c>
      <c r="B323">
        <v>1</v>
      </c>
      <c r="C323" t="s">
        <v>65</v>
      </c>
      <c r="D323" t="s">
        <v>42</v>
      </c>
      <c r="E323" t="s">
        <v>64</v>
      </c>
      <c r="F323" t="s">
        <v>19</v>
      </c>
      <c r="G323" t="s">
        <v>119</v>
      </c>
    </row>
    <row r="324" spans="1:7" ht="16" hidden="1" x14ac:dyDescent="0.2">
      <c r="A324" s="2" t="s">
        <v>37</v>
      </c>
      <c r="B324">
        <v>64.8</v>
      </c>
      <c r="C324" t="s">
        <v>21</v>
      </c>
      <c r="D324" t="s">
        <v>2</v>
      </c>
      <c r="E324" t="s">
        <v>22</v>
      </c>
      <c r="F324" t="s">
        <v>23</v>
      </c>
      <c r="G324" t="s">
        <v>38</v>
      </c>
    </row>
    <row r="325" spans="1:7" hidden="1" x14ac:dyDescent="0.2">
      <c r="A325" t="s">
        <v>66</v>
      </c>
      <c r="B325">
        <v>-10900</v>
      </c>
      <c r="C325" t="s">
        <v>21</v>
      </c>
      <c r="D325" t="s">
        <v>67</v>
      </c>
      <c r="E325" t="s">
        <v>22</v>
      </c>
      <c r="F325" t="s">
        <v>23</v>
      </c>
      <c r="G325" t="s">
        <v>68</v>
      </c>
    </row>
    <row r="326" spans="1:7" hidden="1" x14ac:dyDescent="0.2">
      <c r="A326" t="s">
        <v>69</v>
      </c>
      <c r="B326">
        <v>225000</v>
      </c>
      <c r="C326" t="s">
        <v>21</v>
      </c>
      <c r="D326" t="s">
        <v>2</v>
      </c>
      <c r="E326" t="s">
        <v>22</v>
      </c>
      <c r="F326" t="s">
        <v>23</v>
      </c>
      <c r="G326" t="s">
        <v>70</v>
      </c>
    </row>
    <row r="327" spans="1:7" ht="16" hidden="1" x14ac:dyDescent="0.2">
      <c r="A327" s="2" t="s">
        <v>20</v>
      </c>
      <c r="B327">
        <v>21800</v>
      </c>
      <c r="C327" t="s">
        <v>21</v>
      </c>
      <c r="D327" t="s">
        <v>2</v>
      </c>
      <c r="E327" t="s">
        <v>22</v>
      </c>
      <c r="F327" t="s">
        <v>23</v>
      </c>
      <c r="G327" t="s">
        <v>24</v>
      </c>
    </row>
    <row r="328" spans="1:7" hidden="1" x14ac:dyDescent="0.2">
      <c r="A328" t="s">
        <v>71</v>
      </c>
      <c r="B328">
        <v>1.9</v>
      </c>
      <c r="C328" t="s">
        <v>21</v>
      </c>
      <c r="D328" t="s">
        <v>42</v>
      </c>
      <c r="E328" t="s">
        <v>22</v>
      </c>
      <c r="F328" t="s">
        <v>23</v>
      </c>
      <c r="G328" t="s">
        <v>72</v>
      </c>
    </row>
    <row r="329" spans="1:7" hidden="1" x14ac:dyDescent="0.2">
      <c r="A329" t="s">
        <v>73</v>
      </c>
      <c r="B329">
        <v>51.1</v>
      </c>
      <c r="C329" t="s">
        <v>21</v>
      </c>
      <c r="D329" t="s">
        <v>2</v>
      </c>
      <c r="E329" t="s">
        <v>22</v>
      </c>
      <c r="F329" t="s">
        <v>23</v>
      </c>
      <c r="G329" t="s">
        <v>74</v>
      </c>
    </row>
    <row r="330" spans="1:7" hidden="1" x14ac:dyDescent="0.2">
      <c r="A330" t="s">
        <v>75</v>
      </c>
      <c r="B330">
        <v>21800</v>
      </c>
      <c r="C330" t="s">
        <v>21</v>
      </c>
      <c r="D330" t="s">
        <v>42</v>
      </c>
      <c r="E330" t="s">
        <v>22</v>
      </c>
      <c r="F330" t="s">
        <v>23</v>
      </c>
      <c r="G330" t="s">
        <v>75</v>
      </c>
    </row>
    <row r="331" spans="1:7" hidden="1" x14ac:dyDescent="0.2">
      <c r="A331" t="s">
        <v>76</v>
      </c>
      <c r="B331">
        <v>1200</v>
      </c>
      <c r="C331" t="s">
        <v>21</v>
      </c>
      <c r="D331" t="s">
        <v>42</v>
      </c>
      <c r="E331" t="s">
        <v>77</v>
      </c>
      <c r="F331" t="s">
        <v>23</v>
      </c>
      <c r="G331" t="s">
        <v>76</v>
      </c>
    </row>
    <row r="332" spans="1:7" hidden="1" x14ac:dyDescent="0.2">
      <c r="A332" t="s">
        <v>78</v>
      </c>
      <c r="B332">
        <v>9000</v>
      </c>
      <c r="C332" t="s">
        <v>21</v>
      </c>
      <c r="D332" t="s">
        <v>42</v>
      </c>
      <c r="E332" t="s">
        <v>77</v>
      </c>
      <c r="F332" t="s">
        <v>23</v>
      </c>
      <c r="G332" t="s">
        <v>78</v>
      </c>
    </row>
    <row r="333" spans="1:7" hidden="1" x14ac:dyDescent="0.2">
      <c r="A333" t="s">
        <v>79</v>
      </c>
      <c r="B333">
        <v>35</v>
      </c>
      <c r="C333" t="s">
        <v>65</v>
      </c>
      <c r="D333" t="s">
        <v>42</v>
      </c>
      <c r="E333" t="s">
        <v>22</v>
      </c>
      <c r="F333" t="s">
        <v>23</v>
      </c>
      <c r="G333" t="s">
        <v>79</v>
      </c>
    </row>
    <row r="334" spans="1:7" hidden="1" x14ac:dyDescent="0.2">
      <c r="A334" t="s">
        <v>80</v>
      </c>
      <c r="B334">
        <v>13600</v>
      </c>
      <c r="C334" t="s">
        <v>21</v>
      </c>
      <c r="D334" t="s">
        <v>81</v>
      </c>
      <c r="E334" t="s">
        <v>82</v>
      </c>
      <c r="F334" t="s">
        <v>23</v>
      </c>
      <c r="G334" t="s">
        <v>83</v>
      </c>
    </row>
    <row r="335" spans="1:7" hidden="1" x14ac:dyDescent="0.2">
      <c r="A335" t="s">
        <v>170</v>
      </c>
      <c r="B335">
        <v>4390</v>
      </c>
      <c r="C335" t="s">
        <v>21</v>
      </c>
      <c r="D335" t="s">
        <v>42</v>
      </c>
      <c r="E335" t="s">
        <v>82</v>
      </c>
      <c r="F335" t="s">
        <v>23</v>
      </c>
      <c r="G335" t="s">
        <v>171</v>
      </c>
    </row>
    <row r="336" spans="1:7" hidden="1" x14ac:dyDescent="0.2">
      <c r="A336" t="s">
        <v>58</v>
      </c>
      <c r="B336">
        <f>0.6/250</f>
        <v>2.3999999999999998E-3</v>
      </c>
      <c r="C336" t="s">
        <v>21</v>
      </c>
      <c r="D336" t="s">
        <v>42</v>
      </c>
      <c r="E336" t="s">
        <v>59</v>
      </c>
      <c r="F336" t="s">
        <v>23</v>
      </c>
      <c r="G336" t="s">
        <v>60</v>
      </c>
    </row>
    <row r="337" spans="1:8" hidden="1" x14ac:dyDescent="0.2"/>
    <row r="338" spans="1:8" ht="16" hidden="1" x14ac:dyDescent="0.2">
      <c r="A338" s="1" t="s">
        <v>0</v>
      </c>
      <c r="B338" s="1" t="s">
        <v>120</v>
      </c>
    </row>
    <row r="339" spans="1:8" hidden="1" x14ac:dyDescent="0.2">
      <c r="A339" t="s">
        <v>1</v>
      </c>
      <c r="B339" t="s">
        <v>42</v>
      </c>
    </row>
    <row r="340" spans="1:8" hidden="1" x14ac:dyDescent="0.2">
      <c r="A340" t="s">
        <v>3</v>
      </c>
      <c r="B340">
        <v>1</v>
      </c>
    </row>
    <row r="341" spans="1:8" hidden="1" x14ac:dyDescent="0.2">
      <c r="A341" t="s">
        <v>4</v>
      </c>
      <c r="B341" t="s">
        <v>121</v>
      </c>
    </row>
    <row r="342" spans="1:8" hidden="1" x14ac:dyDescent="0.2">
      <c r="A342" t="s">
        <v>5</v>
      </c>
      <c r="B342" t="s">
        <v>6</v>
      </c>
    </row>
    <row r="343" spans="1:8" hidden="1" x14ac:dyDescent="0.2">
      <c r="A343" t="s">
        <v>7</v>
      </c>
      <c r="B343" t="s">
        <v>22</v>
      </c>
    </row>
    <row r="344" spans="1:8" hidden="1" x14ac:dyDescent="0.2">
      <c r="A344" t="s">
        <v>10</v>
      </c>
      <c r="B344" t="s">
        <v>122</v>
      </c>
    </row>
    <row r="345" spans="1:8" hidden="1" x14ac:dyDescent="0.2">
      <c r="A345" t="s">
        <v>8</v>
      </c>
      <c r="B345" t="s">
        <v>9</v>
      </c>
    </row>
    <row r="346" spans="1:8" ht="16" hidden="1" x14ac:dyDescent="0.2">
      <c r="A346" s="1" t="s">
        <v>12</v>
      </c>
    </row>
    <row r="347" spans="1:8" hidden="1" x14ac:dyDescent="0.2">
      <c r="A347" t="s">
        <v>13</v>
      </c>
      <c r="B347" t="s">
        <v>14</v>
      </c>
      <c r="C347" t="s">
        <v>15</v>
      </c>
      <c r="D347" t="s">
        <v>1</v>
      </c>
      <c r="E347" t="s">
        <v>16</v>
      </c>
      <c r="F347" t="s">
        <v>7</v>
      </c>
      <c r="G347" t="s">
        <v>5</v>
      </c>
      <c r="H347" t="s">
        <v>4</v>
      </c>
    </row>
    <row r="348" spans="1:8" ht="16" hidden="1" x14ac:dyDescent="0.2">
      <c r="A348" s="3" t="s">
        <v>120</v>
      </c>
      <c r="B348">
        <v>1</v>
      </c>
      <c r="C348" t="s">
        <v>65</v>
      </c>
      <c r="D348" t="s">
        <v>42</v>
      </c>
      <c r="F348" t="s">
        <v>22</v>
      </c>
      <c r="G348" t="s">
        <v>19</v>
      </c>
      <c r="H348" t="s">
        <v>121</v>
      </c>
    </row>
    <row r="349" spans="1:8" hidden="1" x14ac:dyDescent="0.2">
      <c r="A349" t="s">
        <v>128</v>
      </c>
      <c r="B349" s="5">
        <v>1.61E-7</v>
      </c>
      <c r="C349" t="s">
        <v>21</v>
      </c>
      <c r="D349" t="s">
        <v>2</v>
      </c>
      <c r="F349" t="s">
        <v>22</v>
      </c>
      <c r="G349" t="s">
        <v>23</v>
      </c>
      <c r="H349" t="s">
        <v>129</v>
      </c>
    </row>
    <row r="350" spans="1:8" ht="16" hidden="1" x14ac:dyDescent="0.2">
      <c r="A350" s="4" t="s">
        <v>125</v>
      </c>
      <c r="B350" s="5">
        <v>3.1999999999999999E-5</v>
      </c>
      <c r="C350" t="s">
        <v>21</v>
      </c>
      <c r="D350" t="s">
        <v>126</v>
      </c>
      <c r="F350" t="s">
        <v>22</v>
      </c>
      <c r="G350" t="s">
        <v>23</v>
      </c>
      <c r="H350" t="s">
        <v>127</v>
      </c>
    </row>
    <row r="351" spans="1:8" hidden="1" x14ac:dyDescent="0.2">
      <c r="A351" t="s">
        <v>123</v>
      </c>
      <c r="B351" s="5">
        <v>3.2000000000000003E-4</v>
      </c>
      <c r="C351" t="s">
        <v>21</v>
      </c>
      <c r="D351" t="s">
        <v>42</v>
      </c>
      <c r="F351" t="s">
        <v>22</v>
      </c>
      <c r="G351" t="s">
        <v>23</v>
      </c>
      <c r="H351" t="s">
        <v>124</v>
      </c>
    </row>
    <row r="352" spans="1:8" hidden="1" x14ac:dyDescent="0.2">
      <c r="A352" t="s">
        <v>132</v>
      </c>
      <c r="B352" s="5">
        <v>0.16600000000000001</v>
      </c>
      <c r="C352" t="s">
        <v>21</v>
      </c>
      <c r="D352" t="s">
        <v>42</v>
      </c>
      <c r="F352" t="s">
        <v>22</v>
      </c>
      <c r="G352" t="s">
        <v>23</v>
      </c>
      <c r="H352" t="s">
        <v>133</v>
      </c>
    </row>
    <row r="353" spans="1:8" hidden="1" x14ac:dyDescent="0.2">
      <c r="A353" t="s">
        <v>58</v>
      </c>
      <c r="B353" s="5">
        <v>0.66</v>
      </c>
      <c r="C353" t="s">
        <v>21</v>
      </c>
      <c r="D353" t="s">
        <v>42</v>
      </c>
      <c r="F353" t="s">
        <v>59</v>
      </c>
      <c r="G353" t="s">
        <v>23</v>
      </c>
      <c r="H353" t="s">
        <v>60</v>
      </c>
    </row>
    <row r="354" spans="1:8" hidden="1" x14ac:dyDescent="0.2"/>
    <row r="355" spans="1:8" ht="16" hidden="1" x14ac:dyDescent="0.2">
      <c r="A355" s="1" t="s">
        <v>0</v>
      </c>
      <c r="B355" s="1" t="s">
        <v>130</v>
      </c>
    </row>
    <row r="356" spans="1:8" hidden="1" x14ac:dyDescent="0.2">
      <c r="A356" t="s">
        <v>1</v>
      </c>
      <c r="B356" t="s">
        <v>42</v>
      </c>
    </row>
    <row r="357" spans="1:8" hidden="1" x14ac:dyDescent="0.2">
      <c r="A357" t="s">
        <v>3</v>
      </c>
      <c r="B357">
        <v>1</v>
      </c>
    </row>
    <row r="358" spans="1:8" hidden="1" x14ac:dyDescent="0.2">
      <c r="A358" t="s">
        <v>4</v>
      </c>
      <c r="B358" t="s">
        <v>131</v>
      </c>
    </row>
    <row r="359" spans="1:8" hidden="1" x14ac:dyDescent="0.2">
      <c r="A359" t="s">
        <v>5</v>
      </c>
      <c r="B359" t="s">
        <v>6</v>
      </c>
    </row>
    <row r="360" spans="1:8" hidden="1" x14ac:dyDescent="0.2">
      <c r="A360" t="s">
        <v>7</v>
      </c>
      <c r="B360" t="s">
        <v>22</v>
      </c>
    </row>
    <row r="361" spans="1:8" hidden="1" x14ac:dyDescent="0.2">
      <c r="A361" t="s">
        <v>10</v>
      </c>
      <c r="B361" t="s">
        <v>122</v>
      </c>
    </row>
    <row r="362" spans="1:8" hidden="1" x14ac:dyDescent="0.2">
      <c r="A362" t="s">
        <v>8</v>
      </c>
      <c r="B362" t="s">
        <v>9</v>
      </c>
    </row>
    <row r="363" spans="1:8" ht="16" hidden="1" x14ac:dyDescent="0.2">
      <c r="A363" s="1" t="s">
        <v>12</v>
      </c>
    </row>
    <row r="364" spans="1:8" hidden="1" x14ac:dyDescent="0.2">
      <c r="A364" t="s">
        <v>13</v>
      </c>
      <c r="B364" t="s">
        <v>14</v>
      </c>
      <c r="C364" t="s">
        <v>15</v>
      </c>
      <c r="D364" t="s">
        <v>1</v>
      </c>
      <c r="E364" t="s">
        <v>16</v>
      </c>
      <c r="F364" t="s">
        <v>7</v>
      </c>
      <c r="G364" t="s">
        <v>5</v>
      </c>
      <c r="H364" t="s">
        <v>4</v>
      </c>
    </row>
    <row r="365" spans="1:8" ht="16" hidden="1" x14ac:dyDescent="0.2">
      <c r="A365" s="3" t="s">
        <v>130</v>
      </c>
      <c r="B365">
        <v>1</v>
      </c>
      <c r="C365" t="s">
        <v>65</v>
      </c>
      <c r="D365" t="s">
        <v>42</v>
      </c>
      <c r="F365" t="s">
        <v>22</v>
      </c>
      <c r="G365" t="s">
        <v>19</v>
      </c>
      <c r="H365" t="s">
        <v>131</v>
      </c>
    </row>
    <row r="366" spans="1:8" hidden="1" x14ac:dyDescent="0.2">
      <c r="A366" t="s">
        <v>128</v>
      </c>
      <c r="B366" s="5">
        <v>1.61E-7</v>
      </c>
      <c r="C366" t="s">
        <v>21</v>
      </c>
      <c r="D366" t="s">
        <v>2</v>
      </c>
      <c r="F366" t="s">
        <v>22</v>
      </c>
      <c r="G366" t="s">
        <v>23</v>
      </c>
      <c r="H366" t="s">
        <v>129</v>
      </c>
    </row>
    <row r="367" spans="1:8" ht="16" hidden="1" x14ac:dyDescent="0.2">
      <c r="A367" s="4" t="s">
        <v>125</v>
      </c>
      <c r="B367" s="5">
        <v>3.1999999999999999E-5</v>
      </c>
      <c r="C367" t="s">
        <v>21</v>
      </c>
      <c r="D367" t="s">
        <v>126</v>
      </c>
      <c r="F367" t="s">
        <v>22</v>
      </c>
      <c r="G367" t="s">
        <v>23</v>
      </c>
      <c r="H367" t="s">
        <v>127</v>
      </c>
    </row>
    <row r="368" spans="1:8" hidden="1" x14ac:dyDescent="0.2">
      <c r="A368" t="s">
        <v>123</v>
      </c>
      <c r="B368" s="5">
        <v>3.2000000000000003E-4</v>
      </c>
      <c r="C368" t="s">
        <v>21</v>
      </c>
      <c r="D368" t="s">
        <v>42</v>
      </c>
      <c r="F368" t="s">
        <v>22</v>
      </c>
      <c r="G368" t="s">
        <v>23</v>
      </c>
      <c r="H368" t="s">
        <v>124</v>
      </c>
    </row>
    <row r="369" spans="1:8" hidden="1" x14ac:dyDescent="0.2">
      <c r="A369" t="s">
        <v>132</v>
      </c>
      <c r="B369" s="5">
        <v>0.16600000000000001</v>
      </c>
      <c r="C369" t="s">
        <v>21</v>
      </c>
      <c r="D369" t="s">
        <v>42</v>
      </c>
      <c r="F369" t="s">
        <v>22</v>
      </c>
      <c r="G369" t="s">
        <v>23</v>
      </c>
      <c r="H369" t="s">
        <v>133</v>
      </c>
    </row>
    <row r="370" spans="1:8" hidden="1" x14ac:dyDescent="0.2">
      <c r="A370" t="s">
        <v>58</v>
      </c>
      <c r="B370" s="5">
        <v>0.36599999999999999</v>
      </c>
      <c r="C370" t="s">
        <v>21</v>
      </c>
      <c r="D370" t="s">
        <v>42</v>
      </c>
      <c r="F370" t="s">
        <v>59</v>
      </c>
      <c r="G370" t="s">
        <v>23</v>
      </c>
      <c r="H370" t="s">
        <v>60</v>
      </c>
    </row>
    <row r="371" spans="1:8" hidden="1" x14ac:dyDescent="0.2">
      <c r="A371" t="s">
        <v>94</v>
      </c>
      <c r="B371">
        <f>9.5*3.6</f>
        <v>34.200000000000003</v>
      </c>
      <c r="C371" t="s">
        <v>21</v>
      </c>
      <c r="D371" t="s">
        <v>42</v>
      </c>
      <c r="F371" t="s">
        <v>92</v>
      </c>
      <c r="G371" t="s">
        <v>23</v>
      </c>
      <c r="H371" t="s">
        <v>95</v>
      </c>
    </row>
    <row r="372" spans="1:8" hidden="1" x14ac:dyDescent="0.2"/>
    <row r="373" spans="1:8" ht="16" hidden="1" x14ac:dyDescent="0.2">
      <c r="A373" s="1" t="s">
        <v>0</v>
      </c>
      <c r="B373" s="1" t="s">
        <v>132</v>
      </c>
    </row>
    <row r="374" spans="1:8" hidden="1" x14ac:dyDescent="0.2">
      <c r="A374" t="s">
        <v>1</v>
      </c>
      <c r="B374" t="s">
        <v>42</v>
      </c>
    </row>
    <row r="375" spans="1:8" hidden="1" x14ac:dyDescent="0.2">
      <c r="A375" t="s">
        <v>3</v>
      </c>
      <c r="B375">
        <v>1</v>
      </c>
    </row>
    <row r="376" spans="1:8" hidden="1" x14ac:dyDescent="0.2">
      <c r="A376" t="s">
        <v>4</v>
      </c>
      <c r="B376" t="s">
        <v>133</v>
      </c>
    </row>
    <row r="377" spans="1:8" hidden="1" x14ac:dyDescent="0.2">
      <c r="A377" t="s">
        <v>5</v>
      </c>
      <c r="B377" t="s">
        <v>6</v>
      </c>
    </row>
    <row r="378" spans="1:8" hidden="1" x14ac:dyDescent="0.2">
      <c r="A378" t="s">
        <v>7</v>
      </c>
      <c r="B378" t="s">
        <v>22</v>
      </c>
    </row>
    <row r="379" spans="1:8" hidden="1" x14ac:dyDescent="0.2">
      <c r="A379" t="s">
        <v>10</v>
      </c>
      <c r="B379" t="s">
        <v>122</v>
      </c>
    </row>
    <row r="380" spans="1:8" hidden="1" x14ac:dyDescent="0.2">
      <c r="A380" t="s">
        <v>8</v>
      </c>
      <c r="B380" t="s">
        <v>9</v>
      </c>
    </row>
    <row r="381" spans="1:8" ht="16" hidden="1" x14ac:dyDescent="0.2">
      <c r="A381" s="1" t="s">
        <v>12</v>
      </c>
    </row>
    <row r="382" spans="1:8" hidden="1" x14ac:dyDescent="0.2">
      <c r="A382" t="s">
        <v>13</v>
      </c>
      <c r="B382" t="s">
        <v>14</v>
      </c>
      <c r="C382" t="s">
        <v>15</v>
      </c>
      <c r="D382" t="s">
        <v>1</v>
      </c>
      <c r="E382" t="s">
        <v>16</v>
      </c>
      <c r="F382" t="s">
        <v>7</v>
      </c>
      <c r="G382" t="s">
        <v>5</v>
      </c>
      <c r="H382" t="s">
        <v>4</v>
      </c>
    </row>
    <row r="383" spans="1:8" hidden="1" x14ac:dyDescent="0.2">
      <c r="A383" t="s">
        <v>132</v>
      </c>
      <c r="B383" s="6">
        <v>1</v>
      </c>
      <c r="C383" t="s">
        <v>21</v>
      </c>
      <c r="D383" t="s">
        <v>42</v>
      </c>
      <c r="F383" t="s">
        <v>22</v>
      </c>
      <c r="G383" t="s">
        <v>19</v>
      </c>
      <c r="H383" t="s">
        <v>133</v>
      </c>
    </row>
    <row r="384" spans="1:8" hidden="1" x14ac:dyDescent="0.2">
      <c r="A384" t="s">
        <v>134</v>
      </c>
      <c r="B384">
        <v>1.2</v>
      </c>
      <c r="C384" t="s">
        <v>21</v>
      </c>
      <c r="D384" t="s">
        <v>67</v>
      </c>
      <c r="F384" t="s">
        <v>22</v>
      </c>
      <c r="G384" t="s">
        <v>23</v>
      </c>
      <c r="H384" t="s">
        <v>135</v>
      </c>
    </row>
    <row r="385" spans="1:8" hidden="1" x14ac:dyDescent="0.2">
      <c r="A385" t="s">
        <v>136</v>
      </c>
      <c r="B385">
        <v>1.03</v>
      </c>
      <c r="C385" t="s">
        <v>21</v>
      </c>
      <c r="D385" t="s">
        <v>42</v>
      </c>
      <c r="F385" t="s">
        <v>22</v>
      </c>
      <c r="G385" t="s">
        <v>23</v>
      </c>
      <c r="H385" t="s">
        <v>137</v>
      </c>
    </row>
    <row r="386" spans="1:8" hidden="1" x14ac:dyDescent="0.2">
      <c r="A386" t="s">
        <v>138</v>
      </c>
      <c r="B386">
        <v>0.26</v>
      </c>
      <c r="C386" t="s">
        <v>21</v>
      </c>
      <c r="D386" t="s">
        <v>42</v>
      </c>
      <c r="F386" t="s">
        <v>22</v>
      </c>
      <c r="G386" t="s">
        <v>23</v>
      </c>
      <c r="H386" t="s">
        <v>139</v>
      </c>
    </row>
    <row r="387" spans="1:8" hidden="1" x14ac:dyDescent="0.2">
      <c r="A387" t="s">
        <v>141</v>
      </c>
      <c r="B387" s="5">
        <v>1.9999999999999999E-6</v>
      </c>
      <c r="C387" t="s">
        <v>21</v>
      </c>
      <c r="D387" t="s">
        <v>2</v>
      </c>
      <c r="F387" t="s">
        <v>22</v>
      </c>
      <c r="G387" t="s">
        <v>23</v>
      </c>
      <c r="H387" t="s">
        <v>142</v>
      </c>
    </row>
    <row r="388" spans="1:8" hidden="1" x14ac:dyDescent="0.2">
      <c r="A388" t="s">
        <v>58</v>
      </c>
      <c r="B388">
        <v>42.1</v>
      </c>
      <c r="C388" t="s">
        <v>21</v>
      </c>
      <c r="D388" t="s">
        <v>42</v>
      </c>
      <c r="F388" t="s">
        <v>59</v>
      </c>
      <c r="G388" t="s">
        <v>23</v>
      </c>
      <c r="H388" t="s">
        <v>60</v>
      </c>
    </row>
    <row r="389" spans="1:8" ht="16" hidden="1" x14ac:dyDescent="0.2">
      <c r="A389" s="3" t="s">
        <v>94</v>
      </c>
      <c r="B389">
        <v>2.7</v>
      </c>
      <c r="C389" t="s">
        <v>21</v>
      </c>
      <c r="D389" t="s">
        <v>42</v>
      </c>
      <c r="F389" t="s">
        <v>92</v>
      </c>
      <c r="G389" t="s">
        <v>23</v>
      </c>
      <c r="H389" t="s">
        <v>95</v>
      </c>
    </row>
    <row r="390" spans="1:8" hidden="1" x14ac:dyDescent="0.2">
      <c r="A390" t="s">
        <v>170</v>
      </c>
      <c r="B390">
        <v>0.2</v>
      </c>
      <c r="C390" t="s">
        <v>21</v>
      </c>
      <c r="D390" t="s">
        <v>42</v>
      </c>
      <c r="F390" t="s">
        <v>82</v>
      </c>
      <c r="G390" t="s">
        <v>23</v>
      </c>
      <c r="H390" t="s">
        <v>171</v>
      </c>
    </row>
    <row r="391" spans="1:8" hidden="1" x14ac:dyDescent="0.2"/>
    <row r="392" spans="1:8" ht="16" hidden="1" x14ac:dyDescent="0.2">
      <c r="A392" s="1" t="s">
        <v>0</v>
      </c>
      <c r="B392" s="1" t="s">
        <v>146</v>
      </c>
    </row>
    <row r="393" spans="1:8" hidden="1" x14ac:dyDescent="0.2">
      <c r="A393" t="s">
        <v>1</v>
      </c>
      <c r="B393" t="s">
        <v>42</v>
      </c>
    </row>
    <row r="394" spans="1:8" hidden="1" x14ac:dyDescent="0.2">
      <c r="A394" t="s">
        <v>3</v>
      </c>
      <c r="B394">
        <v>1</v>
      </c>
    </row>
    <row r="395" spans="1:8" hidden="1" x14ac:dyDescent="0.2">
      <c r="A395" t="s">
        <v>4</v>
      </c>
      <c r="B395" t="s">
        <v>140</v>
      </c>
    </row>
    <row r="396" spans="1:8" hidden="1" x14ac:dyDescent="0.2">
      <c r="A396" t="s">
        <v>5</v>
      </c>
      <c r="B396" t="s">
        <v>6</v>
      </c>
    </row>
    <row r="397" spans="1:8" hidden="1" x14ac:dyDescent="0.2">
      <c r="A397" t="s">
        <v>7</v>
      </c>
      <c r="B397" t="s">
        <v>22</v>
      </c>
    </row>
    <row r="398" spans="1:8" hidden="1" x14ac:dyDescent="0.2">
      <c r="A398" t="s">
        <v>10</v>
      </c>
      <c r="B398" t="s">
        <v>145</v>
      </c>
    </row>
    <row r="399" spans="1:8" hidden="1" x14ac:dyDescent="0.2">
      <c r="A399" t="s">
        <v>8</v>
      </c>
      <c r="B399" t="s">
        <v>9</v>
      </c>
    </row>
    <row r="400" spans="1:8" ht="16" hidden="1" x14ac:dyDescent="0.2">
      <c r="A400" s="1" t="s">
        <v>12</v>
      </c>
    </row>
    <row r="401" spans="1:8" hidden="1" x14ac:dyDescent="0.2">
      <c r="A401" t="s">
        <v>13</v>
      </c>
      <c r="B401" t="s">
        <v>14</v>
      </c>
      <c r="C401" t="s">
        <v>15</v>
      </c>
      <c r="D401" t="s">
        <v>1</v>
      </c>
      <c r="E401" t="s">
        <v>16</v>
      </c>
      <c r="F401" t="s">
        <v>7</v>
      </c>
      <c r="G401" t="s">
        <v>5</v>
      </c>
      <c r="H401" t="s">
        <v>4</v>
      </c>
    </row>
    <row r="402" spans="1:8" hidden="1" x14ac:dyDescent="0.2">
      <c r="A402" t="s">
        <v>146</v>
      </c>
      <c r="B402" s="6">
        <v>1</v>
      </c>
      <c r="C402" t="s">
        <v>21</v>
      </c>
      <c r="D402" t="s">
        <v>42</v>
      </c>
      <c r="F402" t="s">
        <v>22</v>
      </c>
      <c r="G402" t="s">
        <v>19</v>
      </c>
      <c r="H402" t="s">
        <v>140</v>
      </c>
    </row>
    <row r="403" spans="1:8" hidden="1" x14ac:dyDescent="0.2">
      <c r="A403" t="s">
        <v>58</v>
      </c>
      <c r="B403">
        <v>9.375E-2</v>
      </c>
      <c r="C403" t="s">
        <v>21</v>
      </c>
      <c r="D403" t="s">
        <v>42</v>
      </c>
      <c r="F403" t="s">
        <v>59</v>
      </c>
      <c r="G403" t="s">
        <v>23</v>
      </c>
      <c r="H403" t="s">
        <v>60</v>
      </c>
    </row>
    <row r="404" spans="1:8" hidden="1" x14ac:dyDescent="0.2">
      <c r="A404" t="s">
        <v>143</v>
      </c>
      <c r="B404">
        <v>31.25</v>
      </c>
      <c r="C404" t="s">
        <v>21</v>
      </c>
      <c r="D404" t="s">
        <v>81</v>
      </c>
      <c r="F404" t="s">
        <v>22</v>
      </c>
      <c r="G404" t="s">
        <v>23</v>
      </c>
      <c r="H404" t="s">
        <v>144</v>
      </c>
    </row>
    <row r="405" spans="1:8" hidden="1" x14ac:dyDescent="0.2"/>
    <row r="406" spans="1:8" ht="16" hidden="1" x14ac:dyDescent="0.2">
      <c r="A406" s="1" t="s">
        <v>0</v>
      </c>
      <c r="B406" s="1" t="s">
        <v>147</v>
      </c>
    </row>
    <row r="407" spans="1:8" hidden="1" x14ac:dyDescent="0.2">
      <c r="A407" t="s">
        <v>1</v>
      </c>
      <c r="B407" t="s">
        <v>42</v>
      </c>
    </row>
    <row r="408" spans="1:8" hidden="1" x14ac:dyDescent="0.2">
      <c r="A408" t="s">
        <v>3</v>
      </c>
      <c r="B408">
        <v>1</v>
      </c>
    </row>
    <row r="409" spans="1:8" hidden="1" x14ac:dyDescent="0.2">
      <c r="A409" t="s">
        <v>4</v>
      </c>
      <c r="B409" t="s">
        <v>148</v>
      </c>
    </row>
    <row r="410" spans="1:8" hidden="1" x14ac:dyDescent="0.2">
      <c r="A410" t="s">
        <v>5</v>
      </c>
      <c r="B410" t="s">
        <v>6</v>
      </c>
    </row>
    <row r="411" spans="1:8" hidden="1" x14ac:dyDescent="0.2">
      <c r="A411" t="s">
        <v>7</v>
      </c>
      <c r="B411" t="s">
        <v>22</v>
      </c>
    </row>
    <row r="412" spans="1:8" hidden="1" x14ac:dyDescent="0.2">
      <c r="A412" t="s">
        <v>10</v>
      </c>
      <c r="B412" t="s">
        <v>149</v>
      </c>
    </row>
    <row r="413" spans="1:8" hidden="1" x14ac:dyDescent="0.2">
      <c r="A413" t="s">
        <v>8</v>
      </c>
      <c r="B413" t="s">
        <v>9</v>
      </c>
    </row>
    <row r="414" spans="1:8" ht="16" hidden="1" x14ac:dyDescent="0.2">
      <c r="A414" s="1" t="s">
        <v>12</v>
      </c>
    </row>
    <row r="415" spans="1:8" hidden="1" x14ac:dyDescent="0.2">
      <c r="A415" t="s">
        <v>13</v>
      </c>
      <c r="B415" t="s">
        <v>14</v>
      </c>
      <c r="C415" t="s">
        <v>15</v>
      </c>
      <c r="D415" t="s">
        <v>1</v>
      </c>
      <c r="E415" t="s">
        <v>16</v>
      </c>
      <c r="F415" t="s">
        <v>7</v>
      </c>
      <c r="G415" t="s">
        <v>5</v>
      </c>
      <c r="H415" t="s">
        <v>4</v>
      </c>
    </row>
    <row r="416" spans="1:8" hidden="1" x14ac:dyDescent="0.2">
      <c r="A416" t="s">
        <v>147</v>
      </c>
      <c r="B416" s="6">
        <v>1</v>
      </c>
      <c r="C416" t="s">
        <v>21</v>
      </c>
      <c r="D416" t="s">
        <v>42</v>
      </c>
      <c r="F416" t="s">
        <v>22</v>
      </c>
      <c r="G416" t="s">
        <v>19</v>
      </c>
      <c r="H416" t="s">
        <v>148</v>
      </c>
    </row>
    <row r="417" spans="1:8" hidden="1" x14ac:dyDescent="0.2">
      <c r="A417" t="s">
        <v>58</v>
      </c>
      <c r="B417">
        <v>0.34399999999999997</v>
      </c>
      <c r="C417" t="s">
        <v>21</v>
      </c>
      <c r="D417" t="s">
        <v>42</v>
      </c>
      <c r="F417" t="s">
        <v>59</v>
      </c>
      <c r="G417" t="s">
        <v>23</v>
      </c>
      <c r="H417" t="s">
        <v>60</v>
      </c>
    </row>
    <row r="418" spans="1:8" hidden="1" x14ac:dyDescent="0.2">
      <c r="A418" t="s">
        <v>146</v>
      </c>
      <c r="B418" s="6">
        <v>1</v>
      </c>
      <c r="C418" t="s">
        <v>21</v>
      </c>
      <c r="D418" t="s">
        <v>42</v>
      </c>
      <c r="F418" t="s">
        <v>22</v>
      </c>
      <c r="G418" t="s">
        <v>23</v>
      </c>
      <c r="H418" t="s">
        <v>140</v>
      </c>
    </row>
    <row r="419" spans="1:8" hidden="1" x14ac:dyDescent="0.2"/>
    <row r="420" spans="1:8" ht="16" hidden="1" x14ac:dyDescent="0.2">
      <c r="A420" s="1" t="s">
        <v>0</v>
      </c>
      <c r="B420" s="1" t="s">
        <v>150</v>
      </c>
    </row>
    <row r="421" spans="1:8" hidden="1" x14ac:dyDescent="0.2">
      <c r="A421" t="s">
        <v>1</v>
      </c>
      <c r="B421" t="s">
        <v>42</v>
      </c>
    </row>
    <row r="422" spans="1:8" hidden="1" x14ac:dyDescent="0.2">
      <c r="A422" t="s">
        <v>3</v>
      </c>
      <c r="B422">
        <v>1</v>
      </c>
    </row>
    <row r="423" spans="1:8" hidden="1" x14ac:dyDescent="0.2">
      <c r="A423" t="s">
        <v>4</v>
      </c>
      <c r="B423" t="s">
        <v>150</v>
      </c>
    </row>
    <row r="424" spans="1:8" hidden="1" x14ac:dyDescent="0.2">
      <c r="A424" t="s">
        <v>5</v>
      </c>
      <c r="B424" t="s">
        <v>6</v>
      </c>
    </row>
    <row r="425" spans="1:8" hidden="1" x14ac:dyDescent="0.2">
      <c r="A425" t="s">
        <v>7</v>
      </c>
      <c r="B425" t="s">
        <v>22</v>
      </c>
    </row>
    <row r="426" spans="1:8" hidden="1" x14ac:dyDescent="0.2">
      <c r="A426" t="s">
        <v>10</v>
      </c>
      <c r="B426" t="s">
        <v>153</v>
      </c>
    </row>
    <row r="427" spans="1:8" hidden="1" x14ac:dyDescent="0.2">
      <c r="A427" t="s">
        <v>8</v>
      </c>
      <c r="B427" t="s">
        <v>151</v>
      </c>
    </row>
    <row r="428" spans="1:8" ht="16" hidden="1" x14ac:dyDescent="0.2">
      <c r="A428" s="1" t="s">
        <v>12</v>
      </c>
    </row>
    <row r="429" spans="1:8" hidden="1" x14ac:dyDescent="0.2">
      <c r="A429" t="s">
        <v>13</v>
      </c>
      <c r="B429" t="s">
        <v>14</v>
      </c>
      <c r="C429" t="s">
        <v>15</v>
      </c>
      <c r="D429" t="s">
        <v>1</v>
      </c>
      <c r="E429" t="s">
        <v>16</v>
      </c>
      <c r="F429" t="s">
        <v>7</v>
      </c>
      <c r="G429" t="s">
        <v>5</v>
      </c>
      <c r="H429" t="s">
        <v>4</v>
      </c>
    </row>
    <row r="430" spans="1:8" hidden="1" x14ac:dyDescent="0.2">
      <c r="A430" t="s">
        <v>150</v>
      </c>
      <c r="B430">
        <v>1</v>
      </c>
      <c r="C430" t="s">
        <v>65</v>
      </c>
      <c r="D430" t="s">
        <v>42</v>
      </c>
      <c r="F430" t="s">
        <v>22</v>
      </c>
      <c r="G430" t="s">
        <v>19</v>
      </c>
      <c r="H430" t="s">
        <v>150</v>
      </c>
    </row>
    <row r="431" spans="1:8" hidden="1" x14ac:dyDescent="0.2">
      <c r="A431" t="s">
        <v>58</v>
      </c>
      <c r="B431">
        <v>2.46</v>
      </c>
      <c r="C431" t="s">
        <v>21</v>
      </c>
      <c r="D431" t="s">
        <v>42</v>
      </c>
      <c r="F431" t="s">
        <v>59</v>
      </c>
      <c r="G431" t="s">
        <v>23</v>
      </c>
      <c r="H431" t="s">
        <v>60</v>
      </c>
    </row>
    <row r="432" spans="1:8" hidden="1" x14ac:dyDescent="0.2">
      <c r="A432" t="s">
        <v>154</v>
      </c>
      <c r="B432">
        <v>2.3999999999999998E-3</v>
      </c>
      <c r="C432" t="s">
        <v>21</v>
      </c>
      <c r="D432" t="s">
        <v>42</v>
      </c>
      <c r="F432" t="s">
        <v>22</v>
      </c>
      <c r="G432" t="s">
        <v>23</v>
      </c>
      <c r="H432" t="s">
        <v>155</v>
      </c>
    </row>
    <row r="433" spans="1:7" hidden="1" x14ac:dyDescent="0.2"/>
    <row r="434" spans="1:7" ht="16" hidden="1" x14ac:dyDescent="0.2">
      <c r="A434" s="1" t="s">
        <v>0</v>
      </c>
      <c r="B434" s="1" t="s">
        <v>158</v>
      </c>
    </row>
    <row r="435" spans="1:7" hidden="1" x14ac:dyDescent="0.2">
      <c r="A435" t="s">
        <v>1</v>
      </c>
      <c r="B435" t="s">
        <v>42</v>
      </c>
    </row>
    <row r="436" spans="1:7" hidden="1" x14ac:dyDescent="0.2">
      <c r="A436" t="s">
        <v>3</v>
      </c>
      <c r="B436">
        <v>1</v>
      </c>
    </row>
    <row r="437" spans="1:7" hidden="1" x14ac:dyDescent="0.2">
      <c r="A437" t="s">
        <v>4</v>
      </c>
      <c r="B437" t="s">
        <v>116</v>
      </c>
    </row>
    <row r="438" spans="1:7" hidden="1" x14ac:dyDescent="0.2">
      <c r="A438" t="s">
        <v>5</v>
      </c>
      <c r="B438" t="s">
        <v>6</v>
      </c>
    </row>
    <row r="439" spans="1:7" hidden="1" x14ac:dyDescent="0.2">
      <c r="A439" t="s">
        <v>7</v>
      </c>
      <c r="B439" t="s">
        <v>64</v>
      </c>
    </row>
    <row r="440" spans="1:7" hidden="1" x14ac:dyDescent="0.2">
      <c r="A440" t="s">
        <v>10</v>
      </c>
      <c r="B440" t="s">
        <v>159</v>
      </c>
    </row>
    <row r="441" spans="1:7" hidden="1" x14ac:dyDescent="0.2">
      <c r="A441" t="s">
        <v>8</v>
      </c>
      <c r="B441" t="s">
        <v>9</v>
      </c>
    </row>
    <row r="442" spans="1:7" ht="16" hidden="1" x14ac:dyDescent="0.2">
      <c r="A442" s="1" t="s">
        <v>12</v>
      </c>
    </row>
    <row r="443" spans="1:7" hidden="1" x14ac:dyDescent="0.2">
      <c r="A443" t="s">
        <v>13</v>
      </c>
      <c r="B443" t="s">
        <v>14</v>
      </c>
      <c r="C443" t="s">
        <v>15</v>
      </c>
      <c r="D443" t="s">
        <v>1</v>
      </c>
      <c r="E443" t="s">
        <v>7</v>
      </c>
      <c r="F443" t="s">
        <v>5</v>
      </c>
      <c r="G443" t="s">
        <v>4</v>
      </c>
    </row>
    <row r="444" spans="1:7" ht="16" hidden="1" x14ac:dyDescent="0.2">
      <c r="A444" s="3" t="s">
        <v>158</v>
      </c>
      <c r="B444">
        <v>1</v>
      </c>
      <c r="C444" t="s">
        <v>65</v>
      </c>
      <c r="D444" t="s">
        <v>42</v>
      </c>
      <c r="E444" t="s">
        <v>64</v>
      </c>
      <c r="F444" t="s">
        <v>19</v>
      </c>
      <c r="G444" t="s">
        <v>116</v>
      </c>
    </row>
    <row r="445" spans="1:7" hidden="1" x14ac:dyDescent="0.2">
      <c r="A445" t="s">
        <v>58</v>
      </c>
      <c r="B445">
        <f>0.6/250</f>
        <v>2.3999999999999998E-3</v>
      </c>
      <c r="C445" t="s">
        <v>21</v>
      </c>
      <c r="D445" t="s">
        <v>42</v>
      </c>
      <c r="E445" t="s">
        <v>59</v>
      </c>
      <c r="F445" t="s">
        <v>23</v>
      </c>
      <c r="G445" t="s">
        <v>60</v>
      </c>
    </row>
    <row r="446" spans="1:7" hidden="1" x14ac:dyDescent="0.2"/>
    <row r="447" spans="1:7" ht="16" hidden="1" x14ac:dyDescent="0.2">
      <c r="A447" s="1" t="s">
        <v>0</v>
      </c>
      <c r="B447" s="1" t="s">
        <v>160</v>
      </c>
    </row>
    <row r="448" spans="1:7" hidden="1" x14ac:dyDescent="0.2">
      <c r="A448" t="s">
        <v>1</v>
      </c>
      <c r="B448" t="s">
        <v>42</v>
      </c>
    </row>
    <row r="449" spans="1:7" hidden="1" x14ac:dyDescent="0.2">
      <c r="A449" t="s">
        <v>3</v>
      </c>
      <c r="B449">
        <v>1</v>
      </c>
    </row>
    <row r="450" spans="1:7" hidden="1" x14ac:dyDescent="0.2">
      <c r="A450" t="s">
        <v>4</v>
      </c>
      <c r="B450" t="s">
        <v>119</v>
      </c>
    </row>
    <row r="451" spans="1:7" hidden="1" x14ac:dyDescent="0.2">
      <c r="A451" t="s">
        <v>5</v>
      </c>
      <c r="B451" t="s">
        <v>6</v>
      </c>
    </row>
    <row r="452" spans="1:7" hidden="1" x14ac:dyDescent="0.2">
      <c r="A452" t="s">
        <v>7</v>
      </c>
      <c r="B452" t="s">
        <v>64</v>
      </c>
    </row>
    <row r="453" spans="1:7" hidden="1" x14ac:dyDescent="0.2">
      <c r="A453" t="s">
        <v>10</v>
      </c>
      <c r="B453" t="s">
        <v>161</v>
      </c>
    </row>
    <row r="454" spans="1:7" hidden="1" x14ac:dyDescent="0.2">
      <c r="A454" t="s">
        <v>8</v>
      </c>
      <c r="B454" t="s">
        <v>9</v>
      </c>
    </row>
    <row r="455" spans="1:7" ht="16" hidden="1" x14ac:dyDescent="0.2">
      <c r="A455" s="1" t="s">
        <v>12</v>
      </c>
    </row>
    <row r="456" spans="1:7" hidden="1" x14ac:dyDescent="0.2">
      <c r="A456" t="s">
        <v>13</v>
      </c>
      <c r="B456" t="s">
        <v>14</v>
      </c>
      <c r="C456" t="s">
        <v>15</v>
      </c>
      <c r="D456" t="s">
        <v>1</v>
      </c>
      <c r="E456" t="s">
        <v>7</v>
      </c>
      <c r="F456" t="s">
        <v>5</v>
      </c>
      <c r="G456" t="s">
        <v>4</v>
      </c>
    </row>
    <row r="457" spans="1:7" ht="16" hidden="1" x14ac:dyDescent="0.2">
      <c r="A457" s="3" t="s">
        <v>160</v>
      </c>
      <c r="B457">
        <v>1</v>
      </c>
      <c r="C457" t="s">
        <v>65</v>
      </c>
      <c r="D457" t="s">
        <v>42</v>
      </c>
      <c r="E457" t="s">
        <v>64</v>
      </c>
      <c r="F457" t="s">
        <v>19</v>
      </c>
      <c r="G457" t="s">
        <v>119</v>
      </c>
    </row>
    <row r="458" spans="1:7" hidden="1" x14ac:dyDescent="0.2">
      <c r="A458" t="s">
        <v>58</v>
      </c>
      <c r="B458">
        <f>0.6/250</f>
        <v>2.3999999999999998E-3</v>
      </c>
      <c r="C458" t="s">
        <v>21</v>
      </c>
      <c r="D458" t="s">
        <v>42</v>
      </c>
      <c r="E458" t="s">
        <v>59</v>
      </c>
      <c r="F458" t="s">
        <v>23</v>
      </c>
      <c r="G458" t="s">
        <v>60</v>
      </c>
    </row>
  </sheetData>
  <autoFilter ref="A1:I458" xr:uid="{00000000-0001-0000-0000-000000000000}">
    <filterColumn colId="0">
      <filters>
        <filter val="market for sand"/>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2021-05-07T07:00:51Z</dcterms:created>
  <dcterms:modified xsi:type="dcterms:W3CDTF">2023-11-02T15:09:40Z</dcterms:modified>
</cp:coreProperties>
</file>