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98D9A5AF-8D3E-48B7-A521-D5C2F9932CD1}" xr6:coauthVersionLast="47" xr6:coauthVersionMax="47" xr10:uidLastSave="{00000000-0000-0000-0000-000000000000}"/>
  <bookViews>
    <workbookView xWindow="-3705" yWindow="-21720" windowWidth="38640" windowHeight="21240" xr2:uid="{00000000-000D-0000-FFFF-FFFF00000000}"/>
  </bookViews>
  <sheets>
    <sheet name="rhenium" sheetId="1" r:id="rId1"/>
    <sheet name="Allocation" sheetId="2" r:id="rId2"/>
  </sheets>
  <definedNames>
    <definedName name="_xlnm._FilterDatabase" localSheetId="0" hidden="1">rhenium!$A$1:$H$19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13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89" i="1"/>
  <c r="B212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24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00" i="1"/>
  <c r="B12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12" i="1"/>
  <c r="B11" i="1"/>
  <c r="D22" i="2"/>
  <c r="E21" i="2" s="1"/>
  <c r="D16" i="2"/>
  <c r="E16" i="2" s="1"/>
  <c r="D21" i="2"/>
  <c r="D20" i="2"/>
  <c r="D15" i="2"/>
  <c r="D14" i="2"/>
  <c r="D7" i="2"/>
  <c r="D6" i="2"/>
  <c r="D5" i="2"/>
  <c r="E20" i="2" l="1"/>
  <c r="E22" i="2"/>
  <c r="E14" i="2"/>
  <c r="E15" i="2"/>
  <c r="E6" i="2"/>
  <c r="E5" i="2"/>
  <c r="E7" i="2"/>
</calcChain>
</file>

<file path=xl/sharedStrings.xml><?xml version="1.0" encoding="utf-8"?>
<sst xmlns="http://schemas.openxmlformats.org/spreadsheetml/2006/main" count="1105" uniqueCount="137">
  <si>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</si>
  <si>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</si>
  <si>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</si>
  <si>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</si>
  <si>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</si>
  <si>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</si>
  <si>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</si>
  <si>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</si>
  <si>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</si>
  <si>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</si>
  <si>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</si>
  <si>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type</t>
  </si>
  <si>
    <t>production</t>
  </si>
  <si>
    <t>technosphere</t>
  </si>
  <si>
    <t>RoW</t>
  </si>
  <si>
    <t>kilowatt hour</t>
  </si>
  <si>
    <t>electricity, medium voltage</t>
  </si>
  <si>
    <t>megajoule</t>
  </si>
  <si>
    <t>categories</t>
  </si>
  <si>
    <t>Carbon dioxide, fossil</t>
  </si>
  <si>
    <t>biosphere</t>
  </si>
  <si>
    <t>Water</t>
  </si>
  <si>
    <t>cubic meter</t>
  </si>
  <si>
    <t>database</t>
  </si>
  <si>
    <t>market for diesel, burned in building machine</t>
  </si>
  <si>
    <t>diesel, burned in building machine</t>
  </si>
  <si>
    <t>Nitrogen oxides</t>
  </si>
  <si>
    <t>natural resource::in ground</t>
  </si>
  <si>
    <t>market for electricity, medium voltage</t>
  </si>
  <si>
    <t>Dissolved solids</t>
  </si>
  <si>
    <t>Sulfate</t>
  </si>
  <si>
    <t>DOC, Dissolved Organic Carbon</t>
  </si>
  <si>
    <t>Water, well, in ground</t>
  </si>
  <si>
    <t>Water, river</t>
  </si>
  <si>
    <t>Boron</t>
  </si>
  <si>
    <t>COD, Chemical Oxygen Demand</t>
  </si>
  <si>
    <t>BOD5, Biological Oxygen Demand</t>
  </si>
  <si>
    <t>TOC, Total Organic Carbon</t>
  </si>
  <si>
    <t>Nitrogen, organic bound</t>
  </si>
  <si>
    <t>Fluorine</t>
  </si>
  <si>
    <t>Cyanide</t>
  </si>
  <si>
    <t>water</t>
  </si>
  <si>
    <t>water::surface water</t>
  </si>
  <si>
    <t>air::non-urban air or from high stacks</t>
  </si>
  <si>
    <t>natural resource::in water</t>
  </si>
  <si>
    <t>market for chemical, organic</t>
  </si>
  <si>
    <t>market for conveyor belt</t>
  </si>
  <si>
    <t>market for lime, packed</t>
  </si>
  <si>
    <t>market for mine infrastructure, underground, non-ferrous metal</t>
  </si>
  <si>
    <t>market for chemical, inorganic</t>
  </si>
  <si>
    <t>market for blasting</t>
  </si>
  <si>
    <t>chemical, organic</t>
  </si>
  <si>
    <t>conveyor belt</t>
  </si>
  <si>
    <t>lime, packed</t>
  </si>
  <si>
    <t>mine infrastructure, underground, non-ferrous metal</t>
  </si>
  <si>
    <t>chemical, inorganic</t>
  </si>
  <si>
    <t>blasting</t>
  </si>
  <si>
    <t>meter</t>
  </si>
  <si>
    <t>Occupation, mineral extraction site</t>
  </si>
  <si>
    <t>Carbon disulfide</t>
  </si>
  <si>
    <t>Transformation, from unspecified</t>
  </si>
  <si>
    <t>Transformation, to mineral extraction site</t>
  </si>
  <si>
    <t>square meter-year</t>
  </si>
  <si>
    <t>square meter</t>
  </si>
  <si>
    <t>natural resource::land</t>
  </si>
  <si>
    <t>rhenium</t>
  </si>
  <si>
    <t>copper mine operation and beneficiation, sulfide ore</t>
  </si>
  <si>
    <t>CL</t>
  </si>
  <si>
    <t>market for aluminium sulfate, powder</t>
  </si>
  <si>
    <t>market for diesel</t>
  </si>
  <si>
    <t>market for dithiocarbamate-compound</t>
  </si>
  <si>
    <t>market for carbon disulfide</t>
  </si>
  <si>
    <t>market for mine infrastructure, open cast, non-ferrous metal</t>
  </si>
  <si>
    <t>market for iron pellet</t>
  </si>
  <si>
    <t>market for synthetic rubber</t>
  </si>
  <si>
    <t>market for electricity, high voltage</t>
  </si>
  <si>
    <t>market for potassium carbonate</t>
  </si>
  <si>
    <t>market for non-sulfidic tailing, off-site</t>
  </si>
  <si>
    <t>market for sodium cyanide</t>
  </si>
  <si>
    <t>market for sulfidic tailings, from copper mine operation</t>
  </si>
  <si>
    <t>market for aluminium hydroxide factory</t>
  </si>
  <si>
    <t>market for copper sulfate</t>
  </si>
  <si>
    <t>market for steel, chromium steel 18/8, hot rolled</t>
  </si>
  <si>
    <t>aluminium sulfate, powder</t>
  </si>
  <si>
    <t>diesel</t>
  </si>
  <si>
    <t>dithiocarbamate-compound</t>
  </si>
  <si>
    <t>carbon disulfide</t>
  </si>
  <si>
    <t>mine infrastructure, open cast, non-ferrous metal</t>
  </si>
  <si>
    <t>iron pellet</t>
  </si>
  <si>
    <t>synthetic rubber</t>
  </si>
  <si>
    <t>electricity, high voltage</t>
  </si>
  <si>
    <t>potassium carbonate</t>
  </si>
  <si>
    <t>non-sulfidic tailing, off-site</t>
  </si>
  <si>
    <t>sodium cyanide</t>
  </si>
  <si>
    <t>sulfidic tailings, from copper mine operation</t>
  </si>
  <si>
    <t>aluminium hydroxide factory</t>
  </si>
  <si>
    <t>copper sulfate</t>
  </si>
  <si>
    <t>steel, chromium steel 18/8, hot rolled</t>
  </si>
  <si>
    <t>Rhenium, in ground</t>
  </si>
  <si>
    <t>Comment</t>
  </si>
  <si>
    <t>CN</t>
  </si>
  <si>
    <t>market group for electricity, high voltage</t>
  </si>
  <si>
    <t>market group for electricity, medium voltage</t>
  </si>
  <si>
    <t>US</t>
  </si>
  <si>
    <t>skip</t>
  </si>
  <si>
    <t>copper concentrate, sulfide ore</t>
  </si>
  <si>
    <t>molybdenite</t>
  </si>
  <si>
    <t>Price</t>
  </si>
  <si>
    <t>kg/kg copper</t>
  </si>
  <si>
    <t>usgs</t>
  </si>
  <si>
    <t>Allocation</t>
  </si>
  <si>
    <t>Multiplied original values in Ecoinvent by allocation percentage of rhenium (0.07%) and divided by former allocation value of copper (95.09%). Allocation method can be found in the supplementary excel file.</t>
  </si>
  <si>
    <t>Aluminium III</t>
  </si>
  <si>
    <t>Antimony ion</t>
  </si>
  <si>
    <t>Arsenic ion</t>
  </si>
  <si>
    <t>Barium II</t>
  </si>
  <si>
    <t>Beryllium II</t>
  </si>
  <si>
    <t>Cadmium II</t>
  </si>
  <si>
    <t>Calcium II</t>
  </si>
  <si>
    <t>Chromium III</t>
  </si>
  <si>
    <t>Cobalt II</t>
  </si>
  <si>
    <t>Copper ion</t>
  </si>
  <si>
    <t>Gangue</t>
  </si>
  <si>
    <t>Iron ion</t>
  </si>
  <si>
    <t>Lead II</t>
  </si>
  <si>
    <t>Manganese II</t>
  </si>
  <si>
    <t>Mercury II</t>
  </si>
  <si>
    <t>Molybdenum VI</t>
  </si>
  <si>
    <t>Nickel II</t>
  </si>
  <si>
    <t>Particulate Matter, &lt; 2.5 um</t>
  </si>
  <si>
    <t>Particulate Matter, &gt; 10 um</t>
  </si>
  <si>
    <t>Particulate Matter, &gt; 2.5 um and &lt; 10um</t>
  </si>
  <si>
    <t>Rhenium</t>
  </si>
  <si>
    <t>Selenium IV</t>
  </si>
  <si>
    <t>Zinc II</t>
  </si>
  <si>
    <t>Multiplied original values in Ecoinvent by allocation percentage of rhenium (0.01%) and divided by former allocation value of copper (76.2%). Allocation method can be found in the supplementary excel file.</t>
  </si>
  <si>
    <t>Multiplied original values in Ecoinvent by allocation percentage of rhenium (0.09%) and divided by former allocation value of copper (81.21%). Allocation method can be found in the supplementary excel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</si>
</sst>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2" fillId="0" borderId="0" xfId="0" applyFont="1"/>
    <xf numFmtId="0" fontId="0" fillId="0" borderId="0" xfId="0" applyFont="1" applyFill="1"/>
    <xf numFmtId="0" fontId="1" fillId="0" borderId="0" xfId="0" applyFont="1"/>
    <xf numFmtId="11" fontId="0" fillId="0" borderId="0" xfId="0" applyNumberFormat="1" applyAlignme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applyAlignment="1">
      <alignment vertical="center" wrapText="1"/>
    </xf>
    <xf numFmtId="0" fontId="0" fillId="2" borderId="0" xfId="0" applyFill="1"/>
    <xf numFmtId="11" fontId="0" fillId="0" borderId="0" xfId="0" applyNumberFormat="1" applyAlignment="1">
      <alignment vertical="center" wrapText="1"/>
    </xf>
    <xf numFmtId="10" fontId="0" fillId="0" borderId="0" xfId="3" applyNumberFormat="1" applyFont="1"/>
  </cellXfs>
  <cellStyles count="4">
    <cellStyle name="Normal" xfId="0" builtinId="0"/>
    <cellStyle name="Normal 2" xfId="1" xr:uid="{00000000-0005-0000-0000-000001000000}"/>
    <cellStyle name="Per cent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8"/>
  <sheetViews>
    <sheetView tabSelected="1" zoomScale="85" zoomScaleNormal="85" workbookViewId="0">
      <selection activeCell="B256" sqref="B256"/>
    </sheetView>
  </sheetViews>
  <sheetFormatPr defaultColWidth="8.85546875" defaultRowHeight="15" x14ac:dyDescent="0.25"/>
  <cols>
    <col min="1" max="1" width="59.28515625" bestFit="1" customWidth="1"/>
    <col min="2" max="2" width="12.7109375" style="2" bestFit="1" customWidth="1"/>
    <col min="3" max="3" width="17.7109375" bestFit="1" customWidth="1"/>
    <col min="4" max="4" width="34.7109375" bestFit="1" customWidth="1"/>
    <col min="6" max="6" width="13.42578125" bestFit="1" customWidth="1"/>
    <col min="7" max="7" width="49.140625" bestFit="1" customWidth="1"/>
    <col min="8" max="8" width="9.7109375" bestFit="1" customWidth="1"/>
  </cols>
  <sheetData>
    <row r="1" spans="1:18" x14ac:dyDescent="0.25">
      <c r="A1" s="3" t="s">
        <v>23</v>
      </c>
      <c r="B1" s="2" t="s">
        <v>65</v>
      </c>
    </row>
    <row r="2" spans="1:18" x14ac:dyDescent="0.25">
      <c r="A2" s="3"/>
    </row>
    <row r="3" spans="1:18" ht="15.75" x14ac:dyDescent="0.25">
      <c r="A3" s="1" t="s">
        <v>0</v>
      </c>
      <c r="B3" s="1" t="s">
        <v>66</v>
      </c>
    </row>
    <row r="4" spans="1:18" x14ac:dyDescent="0.25">
      <c r="A4" t="s">
        <v>1</v>
      </c>
      <c r="B4" t="s">
        <v>111</v>
      </c>
    </row>
    <row r="5" spans="1:18" x14ac:dyDescent="0.25">
      <c r="A5" t="s">
        <v>2</v>
      </c>
      <c r="B5" t="s">
        <v>67</v>
      </c>
    </row>
    <row r="6" spans="1:18" x14ac:dyDescent="0.25">
      <c r="A6" t="s">
        <v>4</v>
      </c>
      <c r="B6">
        <v>1</v>
      </c>
    </row>
    <row r="7" spans="1:18" x14ac:dyDescent="0.25">
      <c r="A7" t="s">
        <v>5</v>
      </c>
      <c r="B7" t="s">
        <v>65</v>
      </c>
    </row>
    <row r="8" spans="1:18" x14ac:dyDescent="0.25">
      <c r="A8" t="s">
        <v>6</v>
      </c>
      <c r="B8" t="s">
        <v>7</v>
      </c>
    </row>
    <row r="9" spans="1:18" x14ac:dyDescent="0.25">
      <c r="A9" s="3" t="s">
        <v>8</v>
      </c>
      <c r="B9"/>
    </row>
    <row r="10" spans="1:18" x14ac:dyDescent="0.25">
      <c r="A10" t="s">
        <v>9</v>
      </c>
      <c r="B10" t="s">
        <v>10</v>
      </c>
      <c r="C10" t="s">
        <v>6</v>
      </c>
      <c r="D10" t="s">
        <v>18</v>
      </c>
      <c r="E10" t="s">
        <v>2</v>
      </c>
      <c r="F10" t="s">
        <v>11</v>
      </c>
      <c r="G10" t="s">
        <v>5</v>
      </c>
      <c r="H10" t="s">
        <v>99</v>
      </c>
    </row>
    <row r="11" spans="1:18" x14ac:dyDescent="0.25">
      <c r="A11" t="s">
        <v>66</v>
      </c>
      <c r="B11" s="12">
        <f>0.00000041581/H11</f>
        <v>1</v>
      </c>
      <c r="C11" t="s">
        <v>7</v>
      </c>
      <c r="E11" t="s">
        <v>67</v>
      </c>
      <c r="F11" t="s">
        <v>12</v>
      </c>
      <c r="G11" t="s">
        <v>65</v>
      </c>
      <c r="H11" s="7">
        <v>4.1581000000000002E-7</v>
      </c>
    </row>
    <row r="12" spans="1:18" x14ac:dyDescent="0.25">
      <c r="A12" t="s">
        <v>80</v>
      </c>
      <c r="B12" s="6">
        <f>H12*0.07/0.9509/$H$11</f>
        <v>7.5784534816423303E-5</v>
      </c>
      <c r="C12" t="s">
        <v>6</v>
      </c>
      <c r="E12" t="s">
        <v>3</v>
      </c>
      <c r="F12" t="s">
        <v>13</v>
      </c>
      <c r="G12" t="s">
        <v>95</v>
      </c>
      <c r="H12" s="7">
        <v>4.2806756887994201E-10</v>
      </c>
      <c r="K12" s="3"/>
    </row>
    <row r="13" spans="1:18" x14ac:dyDescent="0.25">
      <c r="A13" t="s">
        <v>68</v>
      </c>
      <c r="B13" s="6">
        <f t="shared" ref="B13:B76" si="0">H13*0.07/0.9509/$H$11</f>
        <v>2.0468967736776197E-2</v>
      </c>
      <c r="C13" t="s">
        <v>7</v>
      </c>
      <c r="E13" t="s">
        <v>14</v>
      </c>
      <c r="F13" t="s">
        <v>13</v>
      </c>
      <c r="G13" t="s">
        <v>83</v>
      </c>
      <c r="H13" s="7">
        <v>1.1561859260320899E-7</v>
      </c>
      <c r="R13" s="4"/>
    </row>
    <row r="14" spans="1:18" x14ac:dyDescent="0.25">
      <c r="A14" t="s">
        <v>50</v>
      </c>
      <c r="B14" s="6">
        <f t="shared" si="0"/>
        <v>7574.2638534545513</v>
      </c>
      <c r="C14" t="s">
        <v>7</v>
      </c>
      <c r="E14" t="s">
        <v>3</v>
      </c>
      <c r="F14" t="s">
        <v>13</v>
      </c>
      <c r="G14" t="s">
        <v>56</v>
      </c>
      <c r="H14" s="7">
        <v>4.2783091849247203E-2</v>
      </c>
      <c r="O14" s="10"/>
      <c r="P14" s="10"/>
    </row>
    <row r="15" spans="1:18" x14ac:dyDescent="0.25">
      <c r="A15" t="s">
        <v>71</v>
      </c>
      <c r="B15" s="6">
        <f t="shared" si="0"/>
        <v>1.5753017169421294E-2</v>
      </c>
      <c r="C15" t="s">
        <v>7</v>
      </c>
      <c r="E15" t="s">
        <v>3</v>
      </c>
      <c r="F15" t="s">
        <v>13</v>
      </c>
      <c r="G15" t="s">
        <v>86</v>
      </c>
      <c r="H15" s="7">
        <v>8.8980631451693004E-8</v>
      </c>
    </row>
    <row r="16" spans="1:18" x14ac:dyDescent="0.25">
      <c r="A16" t="s">
        <v>49</v>
      </c>
      <c r="B16" s="6">
        <f t="shared" si="0"/>
        <v>5825.4473288128647</v>
      </c>
      <c r="C16" t="s">
        <v>7</v>
      </c>
      <c r="E16" t="s">
        <v>3</v>
      </c>
      <c r="F16" t="s">
        <v>13</v>
      </c>
      <c r="G16" t="s">
        <v>55</v>
      </c>
      <c r="H16" s="7">
        <v>3.2904933463320102E-2</v>
      </c>
    </row>
    <row r="17" spans="1:12" x14ac:dyDescent="0.25">
      <c r="A17" t="s">
        <v>45</v>
      </c>
      <c r="B17" s="6">
        <f t="shared" si="0"/>
        <v>2037.8050345122117</v>
      </c>
      <c r="C17" t="s">
        <v>7</v>
      </c>
      <c r="E17" t="s">
        <v>3</v>
      </c>
      <c r="F17" t="s">
        <v>13</v>
      </c>
      <c r="G17" t="s">
        <v>51</v>
      </c>
      <c r="H17" s="7">
        <v>1.1510504736725101E-2</v>
      </c>
    </row>
    <row r="18" spans="1:12" x14ac:dyDescent="0.25">
      <c r="A18" t="s">
        <v>46</v>
      </c>
      <c r="B18" s="6">
        <f t="shared" si="0"/>
        <v>0.68249897759501399</v>
      </c>
      <c r="C18" t="s">
        <v>57</v>
      </c>
      <c r="E18" t="s">
        <v>3</v>
      </c>
      <c r="F18" t="s">
        <v>13</v>
      </c>
      <c r="G18" t="s">
        <v>52</v>
      </c>
      <c r="H18" s="7">
        <v>3.8550830827139996E-6</v>
      </c>
    </row>
    <row r="19" spans="1:12" x14ac:dyDescent="0.25">
      <c r="A19" t="s">
        <v>81</v>
      </c>
      <c r="B19" s="6">
        <f t="shared" si="0"/>
        <v>7.0035766196542087E-2</v>
      </c>
      <c r="C19" t="s">
        <v>7</v>
      </c>
      <c r="E19" t="s">
        <v>3</v>
      </c>
      <c r="F19" t="s">
        <v>13</v>
      </c>
      <c r="G19" t="s">
        <v>96</v>
      </c>
      <c r="H19" s="7">
        <v>3.9559575371175598E-7</v>
      </c>
      <c r="L19" s="6"/>
    </row>
    <row r="20" spans="1:12" x14ac:dyDescent="0.25">
      <c r="A20" t="s">
        <v>69</v>
      </c>
      <c r="B20" s="6">
        <f t="shared" si="0"/>
        <v>3.4799847019721657E-2</v>
      </c>
      <c r="C20" t="s">
        <v>7</v>
      </c>
      <c r="E20" t="s">
        <v>14</v>
      </c>
      <c r="F20" t="s">
        <v>13</v>
      </c>
      <c r="G20" t="s">
        <v>84</v>
      </c>
      <c r="H20" s="7">
        <v>1.96566304025104E-7</v>
      </c>
      <c r="L20" s="2"/>
    </row>
    <row r="21" spans="1:12" x14ac:dyDescent="0.25">
      <c r="A21" t="s">
        <v>24</v>
      </c>
      <c r="B21" s="6">
        <f t="shared" si="0"/>
        <v>495.28408151531085</v>
      </c>
      <c r="C21" t="s">
        <v>17</v>
      </c>
      <c r="E21" t="s">
        <v>3</v>
      </c>
      <c r="F21" t="s">
        <v>13</v>
      </c>
      <c r="G21" t="s">
        <v>25</v>
      </c>
      <c r="H21" s="7">
        <v>2.7976031414954101E-3</v>
      </c>
      <c r="L21" s="2"/>
    </row>
    <row r="22" spans="1:12" ht="15.75" x14ac:dyDescent="0.25">
      <c r="A22" t="s">
        <v>70</v>
      </c>
      <c r="B22" s="6">
        <f t="shared" si="0"/>
        <v>3.4100737587298736E-2</v>
      </c>
      <c r="C22" t="s">
        <v>7</v>
      </c>
      <c r="E22" t="s">
        <v>3</v>
      </c>
      <c r="F22" t="s">
        <v>13</v>
      </c>
      <c r="G22" t="s">
        <v>85</v>
      </c>
      <c r="H22" s="7">
        <v>1.9261739708989301E-7</v>
      </c>
      <c r="K22" s="5"/>
      <c r="L22" s="2"/>
    </row>
    <row r="23" spans="1:12" ht="15.75" x14ac:dyDescent="0.25">
      <c r="A23" t="s">
        <v>75</v>
      </c>
      <c r="B23" s="6">
        <f t="shared" si="0"/>
        <v>116937.41886882656</v>
      </c>
      <c r="C23" t="s">
        <v>15</v>
      </c>
      <c r="E23" t="s">
        <v>67</v>
      </c>
      <c r="F23" t="s">
        <v>13</v>
      </c>
      <c r="G23" t="s">
        <v>90</v>
      </c>
      <c r="H23" s="7">
        <v>0.66051888723114704</v>
      </c>
      <c r="K23" s="5"/>
      <c r="L23" s="2"/>
    </row>
    <row r="24" spans="1:12" x14ac:dyDescent="0.25">
      <c r="A24" t="s">
        <v>28</v>
      </c>
      <c r="B24" s="6">
        <f t="shared" si="0"/>
        <v>65481.178427797509</v>
      </c>
      <c r="C24" t="s">
        <v>15</v>
      </c>
      <c r="E24" t="s">
        <v>67</v>
      </c>
      <c r="F24" t="s">
        <v>13</v>
      </c>
      <c r="G24" t="s">
        <v>16</v>
      </c>
      <c r="H24" s="7">
        <v>0.36986924739830301</v>
      </c>
      <c r="L24" s="6"/>
    </row>
    <row r="25" spans="1:12" x14ac:dyDescent="0.25">
      <c r="A25" t="s">
        <v>73</v>
      </c>
      <c r="B25" s="6">
        <f t="shared" si="0"/>
        <v>0.28782774458452803</v>
      </c>
      <c r="C25" t="s">
        <v>7</v>
      </c>
      <c r="E25" t="s">
        <v>3</v>
      </c>
      <c r="F25" t="s">
        <v>13</v>
      </c>
      <c r="G25" t="s">
        <v>88</v>
      </c>
      <c r="H25" s="7">
        <v>1.62578978915623E-6</v>
      </c>
      <c r="L25" s="2"/>
    </row>
    <row r="26" spans="1:12" x14ac:dyDescent="0.25">
      <c r="A26" t="s">
        <v>47</v>
      </c>
      <c r="B26" s="6">
        <f t="shared" si="0"/>
        <v>9829.4208874972064</v>
      </c>
      <c r="C26" t="s">
        <v>7</v>
      </c>
      <c r="E26" t="s">
        <v>14</v>
      </c>
      <c r="F26" t="s">
        <v>13</v>
      </c>
      <c r="G26" t="s">
        <v>53</v>
      </c>
      <c r="H26" s="7">
        <v>5.55213054088287E-2</v>
      </c>
      <c r="L26" s="2"/>
    </row>
    <row r="27" spans="1:12" x14ac:dyDescent="0.25">
      <c r="A27" t="s">
        <v>72</v>
      </c>
      <c r="B27" s="6">
        <f t="shared" si="0"/>
        <v>8.5113951634554127E-5</v>
      </c>
      <c r="C27" t="s">
        <v>6</v>
      </c>
      <c r="E27" t="s">
        <v>3</v>
      </c>
      <c r="F27" t="s">
        <v>13</v>
      </c>
      <c r="G27" t="s">
        <v>87</v>
      </c>
      <c r="H27" s="7">
        <v>4.8076461038159999E-10</v>
      </c>
      <c r="L27" s="6"/>
    </row>
    <row r="28" spans="1:12" x14ac:dyDescent="0.25">
      <c r="A28" t="s">
        <v>48</v>
      </c>
      <c r="B28" s="6">
        <f t="shared" si="0"/>
        <v>3.7132682421164448E-5</v>
      </c>
      <c r="C28" t="s">
        <v>6</v>
      </c>
      <c r="E28" t="s">
        <v>3</v>
      </c>
      <c r="F28" t="s">
        <v>13</v>
      </c>
      <c r="G28" t="s">
        <v>54</v>
      </c>
      <c r="H28" s="7">
        <v>2.09743282432528E-10</v>
      </c>
      <c r="L28" s="2"/>
    </row>
    <row r="29" spans="1:12" x14ac:dyDescent="0.25">
      <c r="A29" t="s">
        <v>77</v>
      </c>
      <c r="B29" s="6">
        <f t="shared" si="0"/>
        <v>-15490200.547525952</v>
      </c>
      <c r="C29" t="s">
        <v>7</v>
      </c>
      <c r="E29" t="s">
        <v>3</v>
      </c>
      <c r="F29" t="s">
        <v>13</v>
      </c>
      <c r="G29" t="s">
        <v>92</v>
      </c>
      <c r="H29" s="7">
        <v>-87.496116534916098</v>
      </c>
      <c r="L29" s="6"/>
    </row>
    <row r="30" spans="1:12" x14ac:dyDescent="0.25">
      <c r="A30" t="s">
        <v>76</v>
      </c>
      <c r="B30" s="6">
        <f t="shared" si="0"/>
        <v>3.3367754549774132E-4</v>
      </c>
      <c r="C30" t="s">
        <v>7</v>
      </c>
      <c r="E30" t="s">
        <v>3</v>
      </c>
      <c r="F30" t="s">
        <v>13</v>
      </c>
      <c r="G30" t="s">
        <v>91</v>
      </c>
      <c r="H30" s="7">
        <v>1.88477155711313E-9</v>
      </c>
      <c r="L30" s="2"/>
    </row>
    <row r="31" spans="1:12" x14ac:dyDescent="0.25">
      <c r="A31" t="s">
        <v>78</v>
      </c>
      <c r="B31" s="6">
        <f t="shared" si="0"/>
        <v>265.59037721154476</v>
      </c>
      <c r="C31" t="s">
        <v>7</v>
      </c>
      <c r="E31" t="s">
        <v>14</v>
      </c>
      <c r="F31" t="s">
        <v>13</v>
      </c>
      <c r="G31" t="s">
        <v>93</v>
      </c>
      <c r="H31" s="7">
        <v>1.50018242331699E-3</v>
      </c>
      <c r="L31" s="2"/>
    </row>
    <row r="32" spans="1:12" x14ac:dyDescent="0.25">
      <c r="A32" t="s">
        <v>82</v>
      </c>
      <c r="B32" s="6">
        <f t="shared" si="0"/>
        <v>6525.2900515601223</v>
      </c>
      <c r="C32" t="s">
        <v>7</v>
      </c>
      <c r="E32" t="s">
        <v>3</v>
      </c>
      <c r="F32" t="s">
        <v>13</v>
      </c>
      <c r="G32" t="s">
        <v>97</v>
      </c>
      <c r="H32" s="7">
        <v>3.6857982375613697E-2</v>
      </c>
      <c r="L32" s="2"/>
    </row>
    <row r="33" spans="1:12" x14ac:dyDescent="0.25">
      <c r="A33" t="s">
        <v>79</v>
      </c>
      <c r="B33" s="6">
        <f t="shared" si="0"/>
        <v>-8773923.1011663582</v>
      </c>
      <c r="C33" t="s">
        <v>7</v>
      </c>
      <c r="E33" t="s">
        <v>67</v>
      </c>
      <c r="F33" t="s">
        <v>13</v>
      </c>
      <c r="G33" t="s">
        <v>94</v>
      </c>
      <c r="H33" s="7">
        <v>-49.559345327563001</v>
      </c>
      <c r="L33" s="6"/>
    </row>
    <row r="34" spans="1:12" x14ac:dyDescent="0.25">
      <c r="A34" t="s">
        <v>74</v>
      </c>
      <c r="B34" s="6">
        <f t="shared" si="0"/>
        <v>5.087165083642041E-2</v>
      </c>
      <c r="C34" t="s">
        <v>7</v>
      </c>
      <c r="E34" t="s">
        <v>3</v>
      </c>
      <c r="F34" t="s">
        <v>13</v>
      </c>
      <c r="G34" t="s">
        <v>89</v>
      </c>
      <c r="H34" s="7">
        <v>2.87347596065689E-7</v>
      </c>
      <c r="L34" s="2"/>
    </row>
    <row r="35" spans="1:12" x14ac:dyDescent="0.25">
      <c r="A35" t="s">
        <v>112</v>
      </c>
      <c r="B35" s="6">
        <f t="shared" si="0"/>
        <v>0.13847202668331651</v>
      </c>
      <c r="C35" t="s">
        <v>7</v>
      </c>
      <c r="D35" t="s">
        <v>42</v>
      </c>
      <c r="F35" t="s">
        <v>20</v>
      </c>
      <c r="H35" s="7">
        <v>7.8215672846434299E-7</v>
      </c>
      <c r="L35" s="2"/>
    </row>
    <row r="36" spans="1:12" x14ac:dyDescent="0.25">
      <c r="A36" t="s">
        <v>113</v>
      </c>
      <c r="B36" s="6">
        <f t="shared" si="0"/>
        <v>8.2384918467582344E-4</v>
      </c>
      <c r="C36" t="s">
        <v>7</v>
      </c>
      <c r="D36" t="s">
        <v>43</v>
      </c>
      <c r="F36" t="s">
        <v>20</v>
      </c>
      <c r="H36" s="7">
        <v>4.6534971608940498E-9</v>
      </c>
      <c r="L36" s="6"/>
    </row>
    <row r="37" spans="1:12" x14ac:dyDescent="0.25">
      <c r="A37" t="s">
        <v>114</v>
      </c>
      <c r="B37" s="6">
        <f t="shared" si="0"/>
        <v>6.1788688850686812E-3</v>
      </c>
      <c r="C37" t="s">
        <v>7</v>
      </c>
      <c r="D37" t="s">
        <v>43</v>
      </c>
      <c r="F37" t="s">
        <v>20</v>
      </c>
      <c r="H37" s="7">
        <v>3.4901228706705398E-8</v>
      </c>
      <c r="L37" s="2"/>
    </row>
    <row r="38" spans="1:12" x14ac:dyDescent="0.25">
      <c r="A38" t="s">
        <v>114</v>
      </c>
      <c r="B38" s="6">
        <f t="shared" si="0"/>
        <v>4.7299826178038608E-3</v>
      </c>
      <c r="C38" t="s">
        <v>7</v>
      </c>
      <c r="D38" t="s">
        <v>42</v>
      </c>
      <c r="F38" t="s">
        <v>20</v>
      </c>
      <c r="H38" s="7">
        <v>2.6717220933695E-8</v>
      </c>
      <c r="L38" s="2"/>
    </row>
    <row r="39" spans="1:12" x14ac:dyDescent="0.25">
      <c r="A39" t="s">
        <v>115</v>
      </c>
      <c r="B39" s="6">
        <f t="shared" si="0"/>
        <v>1.7081458599852634E-6</v>
      </c>
      <c r="C39" t="s">
        <v>7</v>
      </c>
      <c r="D39" t="s">
        <v>43</v>
      </c>
      <c r="F39" t="s">
        <v>20</v>
      </c>
      <c r="H39" s="7">
        <v>9.6484308750783592E-12</v>
      </c>
      <c r="L39" s="6"/>
    </row>
    <row r="40" spans="1:12" x14ac:dyDescent="0.25">
      <c r="A40" t="s">
        <v>116</v>
      </c>
      <c r="B40" s="6">
        <f t="shared" si="0"/>
        <v>1.0716106310190961E-2</v>
      </c>
      <c r="C40" t="s">
        <v>7</v>
      </c>
      <c r="D40" t="s">
        <v>43</v>
      </c>
      <c r="F40" t="s">
        <v>20</v>
      </c>
      <c r="H40" s="7">
        <v>6.0529731919240498E-8</v>
      </c>
      <c r="L40" s="6"/>
    </row>
    <row r="41" spans="1:12" x14ac:dyDescent="0.25">
      <c r="A41" t="s">
        <v>36</v>
      </c>
      <c r="B41" s="6">
        <f t="shared" si="0"/>
        <v>16.702790328954471</v>
      </c>
      <c r="C41" t="s">
        <v>7</v>
      </c>
      <c r="D41" t="s">
        <v>42</v>
      </c>
      <c r="F41" t="s">
        <v>20</v>
      </c>
      <c r="H41" s="7">
        <v>9.4345407898149196E-5</v>
      </c>
      <c r="L41" s="2"/>
    </row>
    <row r="42" spans="1:12" x14ac:dyDescent="0.25">
      <c r="A42" t="s">
        <v>34</v>
      </c>
      <c r="B42" s="6">
        <f t="shared" si="0"/>
        <v>4.1192459233791091E-2</v>
      </c>
      <c r="C42" t="s">
        <v>7</v>
      </c>
      <c r="D42" t="s">
        <v>43</v>
      </c>
      <c r="F42" t="s">
        <v>20</v>
      </c>
      <c r="H42" s="7">
        <v>2.32674858044702E-7</v>
      </c>
      <c r="L42" s="2"/>
    </row>
    <row r="43" spans="1:12" x14ac:dyDescent="0.25">
      <c r="A43" t="s">
        <v>117</v>
      </c>
      <c r="B43" s="6">
        <f t="shared" si="0"/>
        <v>4.531170515717034E-4</v>
      </c>
      <c r="C43" t="s">
        <v>7</v>
      </c>
      <c r="D43" t="s">
        <v>43</v>
      </c>
      <c r="F43" t="s">
        <v>20</v>
      </c>
      <c r="H43" s="7">
        <v>2.5594234384917299E-9</v>
      </c>
      <c r="L43" s="6"/>
    </row>
    <row r="44" spans="1:12" x14ac:dyDescent="0.25">
      <c r="A44" t="s">
        <v>117</v>
      </c>
      <c r="B44" s="6">
        <f t="shared" si="0"/>
        <v>5.0617956870078963E-4</v>
      </c>
      <c r="C44" t="s">
        <v>7</v>
      </c>
      <c r="D44" t="s">
        <v>42</v>
      </c>
      <c r="F44" t="s">
        <v>20</v>
      </c>
      <c r="H44" s="7">
        <v>2.8591461030316699E-9</v>
      </c>
      <c r="L44" s="2"/>
    </row>
    <row r="45" spans="1:12" x14ac:dyDescent="0.25">
      <c r="A45" t="s">
        <v>118</v>
      </c>
      <c r="B45" s="6">
        <f t="shared" si="0"/>
        <v>1099.6407248190355</v>
      </c>
      <c r="C45" t="s">
        <v>7</v>
      </c>
      <c r="D45" t="s">
        <v>42</v>
      </c>
      <c r="F45" t="s">
        <v>20</v>
      </c>
      <c r="H45" s="7">
        <v>6.2113006678065899E-3</v>
      </c>
      <c r="L45" s="6"/>
    </row>
    <row r="46" spans="1:12" x14ac:dyDescent="0.25">
      <c r="A46" t="s">
        <v>19</v>
      </c>
      <c r="B46" s="6">
        <f t="shared" si="0"/>
        <v>5111.7512057556696</v>
      </c>
      <c r="C46" t="s">
        <v>7</v>
      </c>
      <c r="D46" t="s">
        <v>43</v>
      </c>
      <c r="F46" t="s">
        <v>20</v>
      </c>
      <c r="H46" s="7">
        <v>2.8873633870914E-2</v>
      </c>
      <c r="L46" s="6"/>
    </row>
    <row r="47" spans="1:12" x14ac:dyDescent="0.25">
      <c r="A47" t="s">
        <v>59</v>
      </c>
      <c r="B47" s="6">
        <f t="shared" si="0"/>
        <v>895.48824421285246</v>
      </c>
      <c r="C47" t="s">
        <v>7</v>
      </c>
      <c r="D47" t="s">
        <v>43</v>
      </c>
      <c r="F47" t="s">
        <v>20</v>
      </c>
      <c r="H47" s="7">
        <v>5.0581490879283196E-3</v>
      </c>
      <c r="L47" s="2"/>
    </row>
    <row r="48" spans="1:12" x14ac:dyDescent="0.25">
      <c r="A48" t="s">
        <v>119</v>
      </c>
      <c r="B48" s="6">
        <f t="shared" si="0"/>
        <v>0.41192459233791096</v>
      </c>
      <c r="C48" t="s">
        <v>7</v>
      </c>
      <c r="D48" t="s">
        <v>43</v>
      </c>
      <c r="F48" t="s">
        <v>20</v>
      </c>
      <c r="H48" s="7">
        <v>2.3267485804470201E-6</v>
      </c>
      <c r="L48" s="6"/>
    </row>
    <row r="49" spans="1:12" x14ac:dyDescent="0.25">
      <c r="A49" t="s">
        <v>119</v>
      </c>
      <c r="B49" s="6">
        <f t="shared" si="0"/>
        <v>8.7628933939213585E-4</v>
      </c>
      <c r="C49" t="s">
        <v>7</v>
      </c>
      <c r="D49" t="s">
        <v>42</v>
      </c>
      <c r="F49" t="s">
        <v>20</v>
      </c>
      <c r="H49" s="7">
        <v>4.9497044226457598E-9</v>
      </c>
      <c r="L49" s="2"/>
    </row>
    <row r="50" spans="1:12" x14ac:dyDescent="0.25">
      <c r="A50" t="s">
        <v>120</v>
      </c>
      <c r="B50" s="6">
        <f t="shared" si="0"/>
        <v>8.2384918467582544E-2</v>
      </c>
      <c r="C50" t="s">
        <v>7</v>
      </c>
      <c r="D50" t="s">
        <v>43</v>
      </c>
      <c r="F50" t="s">
        <v>20</v>
      </c>
      <c r="H50" s="7">
        <v>4.6534971608940602E-7</v>
      </c>
      <c r="L50" s="2"/>
    </row>
    <row r="51" spans="1:12" x14ac:dyDescent="0.25">
      <c r="A51" t="s">
        <v>120</v>
      </c>
      <c r="B51" s="6">
        <f t="shared" si="0"/>
        <v>1.2520686994734256E-3</v>
      </c>
      <c r="C51" t="s">
        <v>7</v>
      </c>
      <c r="D51" t="s">
        <v>42</v>
      </c>
      <c r="F51" t="s">
        <v>20</v>
      </c>
      <c r="H51" s="7">
        <v>7.0722873149854002E-9</v>
      </c>
      <c r="L51" s="6"/>
    </row>
    <row r="52" spans="1:12" x14ac:dyDescent="0.25">
      <c r="A52" t="s">
        <v>35</v>
      </c>
      <c r="B52" s="6">
        <f t="shared" si="0"/>
        <v>16.702592448795588</v>
      </c>
      <c r="C52" t="s">
        <v>7</v>
      </c>
      <c r="D52" t="s">
        <v>42</v>
      </c>
      <c r="F52" t="s">
        <v>20</v>
      </c>
      <c r="H52" s="7">
        <v>9.4344290175664696E-5</v>
      </c>
      <c r="L52" s="2"/>
    </row>
    <row r="53" spans="1:12" x14ac:dyDescent="0.25">
      <c r="A53" t="s">
        <v>121</v>
      </c>
      <c r="B53" s="6">
        <f t="shared" si="0"/>
        <v>0.20596229616895548</v>
      </c>
      <c r="C53" t="s">
        <v>7</v>
      </c>
      <c r="D53" t="s">
        <v>43</v>
      </c>
      <c r="F53" t="s">
        <v>20</v>
      </c>
      <c r="H53" s="7">
        <v>1.16337429022351E-6</v>
      </c>
      <c r="L53" s="6"/>
    </row>
    <row r="54" spans="1:12" x14ac:dyDescent="0.25">
      <c r="A54" t="s">
        <v>121</v>
      </c>
      <c r="B54" s="6">
        <f t="shared" si="0"/>
        <v>1.2689913781148619E-2</v>
      </c>
      <c r="C54" t="s">
        <v>7</v>
      </c>
      <c r="D54" t="s">
        <v>42</v>
      </c>
      <c r="F54" t="s">
        <v>20</v>
      </c>
      <c r="H54" s="7">
        <v>7.1678747580240596E-8</v>
      </c>
      <c r="L54" s="2"/>
    </row>
    <row r="55" spans="1:12" x14ac:dyDescent="0.25">
      <c r="A55" t="s">
        <v>40</v>
      </c>
      <c r="B55" s="6">
        <f t="shared" si="0"/>
        <v>5.185220216209793E-11</v>
      </c>
      <c r="C55" t="s">
        <v>7</v>
      </c>
      <c r="D55" t="s">
        <v>43</v>
      </c>
      <c r="F55" t="s">
        <v>20</v>
      </c>
      <c r="H55" s="7">
        <v>2.9288622242476801E-16</v>
      </c>
      <c r="L55" s="6"/>
    </row>
    <row r="56" spans="1:12" x14ac:dyDescent="0.25">
      <c r="A56" t="s">
        <v>40</v>
      </c>
      <c r="B56" s="6">
        <f t="shared" si="0"/>
        <v>5.4752727557276648</v>
      </c>
      <c r="C56" t="s">
        <v>7</v>
      </c>
      <c r="D56" t="s">
        <v>42</v>
      </c>
      <c r="F56" t="s">
        <v>20</v>
      </c>
      <c r="H56" s="7">
        <v>3.0926978745418101E-5</v>
      </c>
      <c r="L56" s="2"/>
    </row>
    <row r="57" spans="1:12" x14ac:dyDescent="0.25">
      <c r="A57" t="s">
        <v>29</v>
      </c>
      <c r="B57" s="6">
        <f t="shared" si="0"/>
        <v>8.2832456489420867</v>
      </c>
      <c r="C57" t="s">
        <v>7</v>
      </c>
      <c r="D57" t="s">
        <v>42</v>
      </c>
      <c r="F57" t="s">
        <v>20</v>
      </c>
      <c r="H57" s="7">
        <v>4.6787762647974799E-5</v>
      </c>
      <c r="L57" s="2"/>
    </row>
    <row r="58" spans="1:12" x14ac:dyDescent="0.25">
      <c r="A58" t="s">
        <v>31</v>
      </c>
      <c r="B58" s="6">
        <f t="shared" si="0"/>
        <v>6.5342033229306526</v>
      </c>
      <c r="C58" t="s">
        <v>7</v>
      </c>
      <c r="D58" t="s">
        <v>42</v>
      </c>
      <c r="F58" t="s">
        <v>20</v>
      </c>
      <c r="H58" s="7">
        <v>3.69083288271106E-5</v>
      </c>
      <c r="L58" s="6"/>
    </row>
    <row r="59" spans="1:12" x14ac:dyDescent="0.25">
      <c r="A59" t="s">
        <v>39</v>
      </c>
      <c r="B59" s="6">
        <f t="shared" si="0"/>
        <v>3.9132836272101557</v>
      </c>
      <c r="C59" t="s">
        <v>7</v>
      </c>
      <c r="D59" t="s">
        <v>43</v>
      </c>
      <c r="F59" t="s">
        <v>20</v>
      </c>
      <c r="H59" s="7">
        <v>2.21041115142467E-5</v>
      </c>
      <c r="L59" s="2"/>
    </row>
    <row r="60" spans="1:12" x14ac:dyDescent="0.25">
      <c r="A60" t="s">
        <v>122</v>
      </c>
      <c r="B60" s="6">
        <f t="shared" si="0"/>
        <v>17071478.326140258</v>
      </c>
      <c r="C60" t="s">
        <v>7</v>
      </c>
      <c r="D60" t="s">
        <v>27</v>
      </c>
      <c r="F60" t="s">
        <v>20</v>
      </c>
      <c r="H60" s="7">
        <v>96.427935355932505</v>
      </c>
      <c r="L60" s="2"/>
    </row>
    <row r="61" spans="1:12" x14ac:dyDescent="0.25">
      <c r="A61" t="s">
        <v>123</v>
      </c>
      <c r="B61" s="6">
        <f t="shared" si="0"/>
        <v>0.46585707077751004</v>
      </c>
      <c r="C61" t="s">
        <v>7</v>
      </c>
      <c r="D61" t="s">
        <v>42</v>
      </c>
      <c r="F61" t="s">
        <v>20</v>
      </c>
      <c r="H61" s="7">
        <v>2.63138520565338E-6</v>
      </c>
      <c r="L61" s="2"/>
    </row>
    <row r="62" spans="1:12" x14ac:dyDescent="0.25">
      <c r="A62" t="s">
        <v>124</v>
      </c>
      <c r="B62" s="6">
        <f t="shared" si="0"/>
        <v>5.7669442927307732E-2</v>
      </c>
      <c r="C62" t="s">
        <v>7</v>
      </c>
      <c r="D62" t="s">
        <v>43</v>
      </c>
      <c r="F62" t="s">
        <v>20</v>
      </c>
      <c r="H62" s="7">
        <v>3.2574480126258397E-7</v>
      </c>
      <c r="L62" s="2"/>
    </row>
    <row r="63" spans="1:12" x14ac:dyDescent="0.25">
      <c r="A63" t="s">
        <v>124</v>
      </c>
      <c r="B63" s="6">
        <f t="shared" si="0"/>
        <v>4.4853146619492036E-3</v>
      </c>
      <c r="C63" t="s">
        <v>7</v>
      </c>
      <c r="D63" t="s">
        <v>42</v>
      </c>
      <c r="F63" t="s">
        <v>20</v>
      </c>
      <c r="H63" s="7">
        <v>2.5335218427520999E-8</v>
      </c>
      <c r="L63" s="6"/>
    </row>
    <row r="64" spans="1:12" x14ac:dyDescent="0.25">
      <c r="A64" t="s">
        <v>125</v>
      </c>
      <c r="B64" s="6">
        <f t="shared" si="0"/>
        <v>3.9132836272101557</v>
      </c>
      <c r="C64" t="s">
        <v>7</v>
      </c>
      <c r="D64" t="s">
        <v>43</v>
      </c>
      <c r="F64" t="s">
        <v>20</v>
      </c>
      <c r="H64" s="7">
        <v>2.21041115142467E-5</v>
      </c>
      <c r="L64" s="2"/>
    </row>
    <row r="65" spans="1:12" x14ac:dyDescent="0.25">
      <c r="A65" t="s">
        <v>125</v>
      </c>
      <c r="B65" s="6">
        <f t="shared" si="0"/>
        <v>3.9530762529621233E-2</v>
      </c>
      <c r="C65" s="8" t="s">
        <v>7</v>
      </c>
      <c r="D65" t="s">
        <v>42</v>
      </c>
      <c r="F65" t="s">
        <v>20</v>
      </c>
      <c r="H65" s="7">
        <v>2.23288794382863E-7</v>
      </c>
      <c r="L65" s="2"/>
    </row>
    <row r="66" spans="1:12" x14ac:dyDescent="0.25">
      <c r="A66" t="s">
        <v>126</v>
      </c>
      <c r="B66" s="6">
        <f t="shared" si="0"/>
        <v>2.0596229616895545E-4</v>
      </c>
      <c r="C66" s="8" t="s">
        <v>7</v>
      </c>
      <c r="D66" t="s">
        <v>43</v>
      </c>
      <c r="F66" t="s">
        <v>20</v>
      </c>
      <c r="H66" s="7">
        <v>1.16337429022351E-9</v>
      </c>
      <c r="L66" s="2"/>
    </row>
    <row r="67" spans="1:12" x14ac:dyDescent="0.25">
      <c r="A67" t="s">
        <v>126</v>
      </c>
      <c r="B67" s="6">
        <f t="shared" si="0"/>
        <v>6.0337712837649404E-5</v>
      </c>
      <c r="C67" s="8" t="s">
        <v>7</v>
      </c>
      <c r="D67" t="s">
        <v>42</v>
      </c>
      <c r="F67" t="s">
        <v>20</v>
      </c>
      <c r="H67" s="7">
        <v>3.40816475402991E-10</v>
      </c>
      <c r="L67" s="2"/>
    </row>
    <row r="68" spans="1:12" x14ac:dyDescent="0.25">
      <c r="A68" t="s">
        <v>127</v>
      </c>
      <c r="B68" s="6">
        <f t="shared" si="0"/>
        <v>1.3125615109276808E-9</v>
      </c>
      <c r="C68" s="8" t="s">
        <v>7</v>
      </c>
      <c r="D68" t="s">
        <v>43</v>
      </c>
      <c r="F68" t="s">
        <v>20</v>
      </c>
      <c r="H68" s="7">
        <v>7.4139798621081407E-15</v>
      </c>
      <c r="L68" s="2"/>
    </row>
    <row r="69" spans="1:12" x14ac:dyDescent="0.25">
      <c r="A69" t="s">
        <v>128</v>
      </c>
      <c r="B69" s="6">
        <f t="shared" si="0"/>
        <v>0.3295396738703294</v>
      </c>
      <c r="C69" s="8" t="s">
        <v>7</v>
      </c>
      <c r="D69" t="s">
        <v>43</v>
      </c>
      <c r="F69" t="s">
        <v>20</v>
      </c>
      <c r="H69" s="7">
        <v>1.8613988643576201E-6</v>
      </c>
      <c r="L69" s="2"/>
    </row>
    <row r="70" spans="1:12" x14ac:dyDescent="0.25">
      <c r="A70" t="s">
        <v>128</v>
      </c>
      <c r="B70" s="6">
        <f t="shared" si="0"/>
        <v>3.898878105001051E-2</v>
      </c>
      <c r="C70" s="8" t="s">
        <v>7</v>
      </c>
      <c r="D70" t="s">
        <v>42</v>
      </c>
      <c r="F70" t="s">
        <v>20</v>
      </c>
      <c r="H70" s="7">
        <v>2.2022742183611699E-7</v>
      </c>
      <c r="L70" s="2"/>
    </row>
    <row r="71" spans="1:12" x14ac:dyDescent="0.25">
      <c r="A71" t="s">
        <v>26</v>
      </c>
      <c r="B71" s="6">
        <f t="shared" si="0"/>
        <v>4.9121293348748452E-3</v>
      </c>
      <c r="C71" s="8" t="s">
        <v>7</v>
      </c>
      <c r="D71" t="s">
        <v>43</v>
      </c>
      <c r="F71" t="s">
        <v>20</v>
      </c>
      <c r="H71" s="7">
        <v>2.7746073357806499E-8</v>
      </c>
      <c r="L71" s="6"/>
    </row>
    <row r="72" spans="1:12" x14ac:dyDescent="0.25">
      <c r="A72" t="s">
        <v>38</v>
      </c>
      <c r="B72" s="6">
        <f t="shared" si="0"/>
        <v>36.454786583202235</v>
      </c>
      <c r="C72" s="8" t="s">
        <v>7</v>
      </c>
      <c r="D72" t="s">
        <v>42</v>
      </c>
      <c r="F72" t="s">
        <v>20</v>
      </c>
      <c r="H72" s="7">
        <v>2.0591420010045001E-4</v>
      </c>
      <c r="L72" s="2"/>
    </row>
    <row r="73" spans="1:12" x14ac:dyDescent="0.25">
      <c r="A73" t="s">
        <v>58</v>
      </c>
      <c r="B73" s="6">
        <f t="shared" si="0"/>
        <v>471.34912940012015</v>
      </c>
      <c r="C73" s="8" t="s">
        <v>62</v>
      </c>
      <c r="D73" t="s">
        <v>64</v>
      </c>
      <c r="F73" t="s">
        <v>20</v>
      </c>
      <c r="H73" s="7">
        <v>2.6624069990631E-3</v>
      </c>
      <c r="L73" s="2"/>
    </row>
    <row r="74" spans="1:12" x14ac:dyDescent="0.25">
      <c r="A74" t="s">
        <v>129</v>
      </c>
      <c r="B74" s="6">
        <f t="shared" si="0"/>
        <v>202.47964625339696</v>
      </c>
      <c r="C74" s="8" t="s">
        <v>7</v>
      </c>
      <c r="D74" t="s">
        <v>43</v>
      </c>
      <c r="F74" t="s">
        <v>20</v>
      </c>
      <c r="H74" s="7">
        <v>1.14370260541045E-3</v>
      </c>
      <c r="L74" s="2"/>
    </row>
    <row r="75" spans="1:12" ht="15.75" x14ac:dyDescent="0.25">
      <c r="A75" t="s">
        <v>130</v>
      </c>
      <c r="B75" s="6">
        <f t="shared" si="0"/>
        <v>2094.6018474484154</v>
      </c>
      <c r="C75" s="5" t="s">
        <v>7</v>
      </c>
      <c r="D75" t="s">
        <v>43</v>
      </c>
      <c r="F75" t="s">
        <v>20</v>
      </c>
      <c r="H75" s="7">
        <v>1.18313205033274E-2</v>
      </c>
    </row>
    <row r="76" spans="1:12" x14ac:dyDescent="0.25">
      <c r="A76" t="s">
        <v>131</v>
      </c>
      <c r="B76" s="6">
        <f t="shared" si="0"/>
        <v>1822.1644296773231</v>
      </c>
      <c r="C76" s="8" t="s">
        <v>7</v>
      </c>
      <c r="D76" t="s">
        <v>43</v>
      </c>
      <c r="F76" t="s">
        <v>20</v>
      </c>
      <c r="H76" s="7">
        <v>1.02924626957325E-2</v>
      </c>
    </row>
    <row r="77" spans="1:12" x14ac:dyDescent="0.25">
      <c r="A77" t="s">
        <v>133</v>
      </c>
      <c r="B77" s="6">
        <f t="shared" ref="B77:B88" si="1">H77*0.07/0.9509/$H$11</f>
        <v>2.0596229616895545E-4</v>
      </c>
      <c r="C77" s="8" t="s">
        <v>7</v>
      </c>
      <c r="D77" t="s">
        <v>43</v>
      </c>
      <c r="F77" t="s">
        <v>20</v>
      </c>
      <c r="H77" s="7">
        <v>1.16337429022351E-9</v>
      </c>
    </row>
    <row r="78" spans="1:12" x14ac:dyDescent="0.25">
      <c r="A78" t="s">
        <v>30</v>
      </c>
      <c r="B78" s="6">
        <f t="shared" si="1"/>
        <v>3777.8017777033665</v>
      </c>
      <c r="C78" s="8" t="s">
        <v>7</v>
      </c>
      <c r="D78" t="s">
        <v>42</v>
      </c>
      <c r="F78" t="s">
        <v>20</v>
      </c>
      <c r="H78" s="7">
        <v>2.1338844747270901E-2</v>
      </c>
    </row>
    <row r="79" spans="1:12" x14ac:dyDescent="0.25">
      <c r="A79" t="s">
        <v>37</v>
      </c>
      <c r="B79" s="6">
        <f t="shared" si="1"/>
        <v>6.5339871511881444</v>
      </c>
      <c r="C79" s="8" t="s">
        <v>7</v>
      </c>
      <c r="D79" t="s">
        <v>42</v>
      </c>
      <c r="F79" t="s">
        <v>20</v>
      </c>
      <c r="H79" s="7">
        <v>3.6907107784948099E-5</v>
      </c>
    </row>
    <row r="80" spans="1:12" x14ac:dyDescent="0.25">
      <c r="A80" t="s">
        <v>60</v>
      </c>
      <c r="B80" s="6">
        <f t="shared" si="1"/>
        <v>15.671044273724918</v>
      </c>
      <c r="C80" s="8" t="s">
        <v>63</v>
      </c>
      <c r="D80" t="s">
        <v>64</v>
      </c>
      <c r="F80" t="s">
        <v>20</v>
      </c>
      <c r="H80" s="7">
        <v>8.8517609038745603E-5</v>
      </c>
    </row>
    <row r="81" spans="1:8" x14ac:dyDescent="0.25">
      <c r="A81" t="s">
        <v>61</v>
      </c>
      <c r="B81" s="6">
        <f t="shared" si="1"/>
        <v>15.671044273724918</v>
      </c>
      <c r="C81" s="8" t="s">
        <v>63</v>
      </c>
      <c r="D81" t="s">
        <v>64</v>
      </c>
      <c r="F81" t="s">
        <v>20</v>
      </c>
      <c r="H81" s="7">
        <v>8.8517609038745603E-5</v>
      </c>
    </row>
    <row r="82" spans="1:8" x14ac:dyDescent="0.25">
      <c r="A82" t="s">
        <v>21</v>
      </c>
      <c r="B82" s="6">
        <f t="shared" si="1"/>
        <v>801.80347589054361</v>
      </c>
      <c r="C82" s="8" t="s">
        <v>22</v>
      </c>
      <c r="D82" t="s">
        <v>43</v>
      </c>
      <c r="F82" t="s">
        <v>20</v>
      </c>
      <c r="H82" s="7">
        <v>4.5289723751074798E-3</v>
      </c>
    </row>
    <row r="83" spans="1:8" x14ac:dyDescent="0.25">
      <c r="A83" t="s">
        <v>21</v>
      </c>
      <c r="B83" s="6">
        <f t="shared" si="1"/>
        <v>5.0682215607290811E-2</v>
      </c>
      <c r="C83" s="8" t="s">
        <v>22</v>
      </c>
      <c r="D83" t="s">
        <v>42</v>
      </c>
      <c r="F83" t="s">
        <v>20</v>
      </c>
      <c r="H83" s="7">
        <v>2.8627757461355301E-7</v>
      </c>
    </row>
    <row r="84" spans="1:8" x14ac:dyDescent="0.25">
      <c r="A84" t="s">
        <v>21</v>
      </c>
      <c r="B84" s="6">
        <f t="shared" si="1"/>
        <v>801.79453197014232</v>
      </c>
      <c r="C84" t="s">
        <v>22</v>
      </c>
      <c r="D84" t="s">
        <v>41</v>
      </c>
      <c r="F84" t="s">
        <v>20</v>
      </c>
      <c r="H84" s="7">
        <v>4.5289218555354897E-3</v>
      </c>
    </row>
    <row r="85" spans="1:8" x14ac:dyDescent="0.25">
      <c r="A85" t="s">
        <v>33</v>
      </c>
      <c r="B85" s="6">
        <f t="shared" si="1"/>
        <v>8899.8549622233986</v>
      </c>
      <c r="C85" t="s">
        <v>22</v>
      </c>
      <c r="D85" t="s">
        <v>44</v>
      </c>
      <c r="F85" t="s">
        <v>20</v>
      </c>
      <c r="H85" s="7">
        <v>5.0270669158180903E-2</v>
      </c>
    </row>
    <row r="86" spans="1:8" x14ac:dyDescent="0.25">
      <c r="A86" t="s">
        <v>32</v>
      </c>
      <c r="B86" s="6">
        <f t="shared" si="1"/>
        <v>8.9820480457371191E-2</v>
      </c>
      <c r="C86" t="s">
        <v>22</v>
      </c>
      <c r="D86" t="s">
        <v>44</v>
      </c>
      <c r="F86" t="s">
        <v>20</v>
      </c>
      <c r="H86" s="7">
        <v>5.0734935298016596E-7</v>
      </c>
    </row>
    <row r="87" spans="1:8" ht="15.75" x14ac:dyDescent="0.25">
      <c r="A87" t="s">
        <v>134</v>
      </c>
      <c r="B87" s="6">
        <f t="shared" si="1"/>
        <v>0.78265672544203291</v>
      </c>
      <c r="C87" s="5" t="s">
        <v>7</v>
      </c>
      <c r="D87" t="s">
        <v>43</v>
      </c>
      <c r="F87" t="s">
        <v>20</v>
      </c>
      <c r="H87" s="7">
        <v>4.4208223028493503E-6</v>
      </c>
    </row>
    <row r="88" spans="1:8" ht="15.75" x14ac:dyDescent="0.25">
      <c r="A88" t="s">
        <v>134</v>
      </c>
      <c r="B88" s="6">
        <f t="shared" si="1"/>
        <v>0.12159602569199424</v>
      </c>
      <c r="C88" s="5" t="s">
        <v>7</v>
      </c>
      <c r="D88" t="s">
        <v>42</v>
      </c>
      <c r="F88" t="s">
        <v>20</v>
      </c>
      <c r="H88" s="7">
        <v>6.8683294328482002E-7</v>
      </c>
    </row>
    <row r="89" spans="1:8" ht="15.75" x14ac:dyDescent="0.25">
      <c r="A89" s="5" t="s">
        <v>98</v>
      </c>
      <c r="B89" s="12">
        <v>1</v>
      </c>
      <c r="C89" t="s">
        <v>7</v>
      </c>
      <c r="D89" t="s">
        <v>27</v>
      </c>
      <c r="F89" t="s">
        <v>20</v>
      </c>
      <c r="H89" s="7"/>
    </row>
    <row r="90" spans="1:8" x14ac:dyDescent="0.25">
      <c r="B90" s="6"/>
    </row>
    <row r="92" spans="1:8" ht="15.75" x14ac:dyDescent="0.25">
      <c r="A92" s="1" t="s">
        <v>0</v>
      </c>
      <c r="B92" s="1" t="s">
        <v>66</v>
      </c>
    </row>
    <row r="93" spans="1:8" x14ac:dyDescent="0.25">
      <c r="A93" t="s">
        <v>1</v>
      </c>
      <c r="B93" t="s">
        <v>135</v>
      </c>
    </row>
    <row r="94" spans="1:8" x14ac:dyDescent="0.25">
      <c r="A94" t="s">
        <v>2</v>
      </c>
      <c r="B94" t="s">
        <v>100</v>
      </c>
    </row>
    <row r="95" spans="1:8" x14ac:dyDescent="0.25">
      <c r="A95" t="s">
        <v>4</v>
      </c>
      <c r="B95">
        <v>1</v>
      </c>
    </row>
    <row r="96" spans="1:8" x14ac:dyDescent="0.25">
      <c r="A96" t="s">
        <v>5</v>
      </c>
      <c r="B96" t="s">
        <v>65</v>
      </c>
    </row>
    <row r="97" spans="1:8" x14ac:dyDescent="0.25">
      <c r="A97" t="s">
        <v>6</v>
      </c>
      <c r="B97" t="s">
        <v>7</v>
      </c>
    </row>
    <row r="98" spans="1:8" x14ac:dyDescent="0.25">
      <c r="A98" s="3" t="s">
        <v>8</v>
      </c>
      <c r="B98"/>
    </row>
    <row r="99" spans="1:8" x14ac:dyDescent="0.25">
      <c r="A99" t="s">
        <v>9</v>
      </c>
      <c r="B99" t="s">
        <v>10</v>
      </c>
      <c r="C99" t="s">
        <v>6</v>
      </c>
      <c r="D99" t="s">
        <v>18</v>
      </c>
      <c r="E99" t="s">
        <v>2</v>
      </c>
      <c r="F99" t="s">
        <v>11</v>
      </c>
      <c r="G99" t="s">
        <v>5</v>
      </c>
      <c r="H99" t="s">
        <v>99</v>
      </c>
    </row>
    <row r="100" spans="1:8" x14ac:dyDescent="0.25">
      <c r="A100" t="s">
        <v>80</v>
      </c>
      <c r="B100" s="6">
        <f>H100*0.01/76.2/$H$123</f>
        <v>3.1202638958231059E-7</v>
      </c>
      <c r="C100" t="s">
        <v>6</v>
      </c>
      <c r="E100" t="s">
        <v>3</v>
      </c>
      <c r="F100" t="s">
        <v>13</v>
      </c>
      <c r="G100" t="s">
        <v>95</v>
      </c>
      <c r="H100" s="6">
        <v>2.17799056640602E-10</v>
      </c>
    </row>
    <row r="101" spans="1:8" x14ac:dyDescent="0.25">
      <c r="A101" t="s">
        <v>68</v>
      </c>
      <c r="B101" s="6">
        <f t="shared" ref="B101:B122" si="2">H101*0.01/76.2/$H$123</f>
        <v>8.4276536325706154E-5</v>
      </c>
      <c r="C101" t="s">
        <v>7</v>
      </c>
      <c r="E101" t="s">
        <v>14</v>
      </c>
      <c r="F101" t="s">
        <v>13</v>
      </c>
      <c r="G101" t="s">
        <v>83</v>
      </c>
      <c r="H101" s="6">
        <v>5.8826274704672697E-8</v>
      </c>
    </row>
    <row r="102" spans="1:8" x14ac:dyDescent="0.25">
      <c r="A102" t="s">
        <v>50</v>
      </c>
      <c r="B102" s="6">
        <f t="shared" si="2"/>
        <v>45.756993533221056</v>
      </c>
      <c r="C102" t="s">
        <v>7</v>
      </c>
      <c r="E102" t="s">
        <v>3</v>
      </c>
      <c r="F102" t="s">
        <v>13</v>
      </c>
      <c r="G102" t="s">
        <v>56</v>
      </c>
      <c r="H102" s="6">
        <v>3.1939061435112201E-2</v>
      </c>
    </row>
    <row r="103" spans="1:8" x14ac:dyDescent="0.25">
      <c r="A103" t="s">
        <v>71</v>
      </c>
      <c r="B103" s="6">
        <f t="shared" si="2"/>
        <v>9.516577699114299E-5</v>
      </c>
      <c r="C103" t="s">
        <v>7</v>
      </c>
      <c r="E103" t="s">
        <v>3</v>
      </c>
      <c r="F103" t="s">
        <v>13</v>
      </c>
      <c r="G103" t="s">
        <v>86</v>
      </c>
      <c r="H103" s="6">
        <v>6.6427126503263895E-8</v>
      </c>
    </row>
    <row r="104" spans="1:8" x14ac:dyDescent="0.25">
      <c r="A104" t="s">
        <v>49</v>
      </c>
      <c r="B104" s="6">
        <f t="shared" si="2"/>
        <v>35.192193051346642</v>
      </c>
      <c r="C104" t="s">
        <v>7</v>
      </c>
      <c r="E104" t="s">
        <v>3</v>
      </c>
      <c r="F104" t="s">
        <v>13</v>
      </c>
      <c r="G104" t="s">
        <v>55</v>
      </c>
      <c r="H104" s="6">
        <v>2.45646737058287E-2</v>
      </c>
    </row>
    <row r="105" spans="1:8" x14ac:dyDescent="0.25">
      <c r="A105" t="s">
        <v>45</v>
      </c>
      <c r="B105" s="6">
        <f t="shared" si="2"/>
        <v>8.3902203679385412</v>
      </c>
      <c r="C105" t="s">
        <v>7</v>
      </c>
      <c r="E105" t="s">
        <v>3</v>
      </c>
      <c r="F105" t="s">
        <v>13</v>
      </c>
      <c r="G105" t="s">
        <v>51</v>
      </c>
      <c r="H105" s="6">
        <v>5.8564984954957702E-3</v>
      </c>
    </row>
    <row r="106" spans="1:8" x14ac:dyDescent="0.25">
      <c r="A106" t="s">
        <v>46</v>
      </c>
      <c r="B106" s="6">
        <f t="shared" si="2"/>
        <v>2.8100415525205437E-3</v>
      </c>
      <c r="C106" t="s">
        <v>57</v>
      </c>
      <c r="E106" t="s">
        <v>3</v>
      </c>
      <c r="F106" t="s">
        <v>13</v>
      </c>
      <c r="G106" t="s">
        <v>52</v>
      </c>
      <c r="H106" s="6">
        <v>1.9614507608768098E-6</v>
      </c>
    </row>
    <row r="107" spans="1:8" x14ac:dyDescent="0.25">
      <c r="A107" t="s">
        <v>81</v>
      </c>
      <c r="B107" s="6">
        <f t="shared" si="2"/>
        <v>4.2309406735121363E-4</v>
      </c>
      <c r="C107" t="s">
        <v>7</v>
      </c>
      <c r="E107" t="s">
        <v>3</v>
      </c>
      <c r="F107" t="s">
        <v>13</v>
      </c>
      <c r="G107" t="s">
        <v>96</v>
      </c>
      <c r="H107" s="6">
        <v>2.9532594618898798E-7</v>
      </c>
    </row>
    <row r="108" spans="1:8" x14ac:dyDescent="0.25">
      <c r="A108" t="s">
        <v>69</v>
      </c>
      <c r="B108" s="6">
        <f t="shared" si="2"/>
        <v>2.102298528077067E-4</v>
      </c>
      <c r="C108" t="s">
        <v>7</v>
      </c>
      <c r="E108" t="s">
        <v>14</v>
      </c>
      <c r="F108" t="s">
        <v>13</v>
      </c>
      <c r="G108" t="s">
        <v>84</v>
      </c>
      <c r="H108" s="6">
        <v>1.4674356127539201E-7</v>
      </c>
    </row>
    <row r="109" spans="1:8" x14ac:dyDescent="0.25">
      <c r="A109" t="s">
        <v>24</v>
      </c>
      <c r="B109" s="6">
        <f t="shared" si="2"/>
        <v>2.9920677379976981</v>
      </c>
      <c r="C109" t="s">
        <v>17</v>
      </c>
      <c r="E109" t="s">
        <v>3</v>
      </c>
      <c r="F109" t="s">
        <v>13</v>
      </c>
      <c r="G109" t="s">
        <v>25</v>
      </c>
      <c r="H109" s="6">
        <v>2.08850774324898E-3</v>
      </c>
    </row>
    <row r="110" spans="1:8" x14ac:dyDescent="0.25">
      <c r="A110" t="s">
        <v>70</v>
      </c>
      <c r="B110" s="6">
        <f t="shared" si="2"/>
        <v>1.4040239287914415E-4</v>
      </c>
      <c r="C110" t="s">
        <v>7</v>
      </c>
      <c r="E110" t="s">
        <v>3</v>
      </c>
      <c r="F110" t="s">
        <v>13</v>
      </c>
      <c r="G110" t="s">
        <v>85</v>
      </c>
      <c r="H110" s="6">
        <v>9.8002956609200806E-8</v>
      </c>
    </row>
    <row r="111" spans="1:8" x14ac:dyDescent="0.25">
      <c r="A111" t="s">
        <v>101</v>
      </c>
      <c r="B111" s="6">
        <f t="shared" si="2"/>
        <v>481.46446639937579</v>
      </c>
      <c r="C111" t="s">
        <v>15</v>
      </c>
      <c r="E111" t="s">
        <v>100</v>
      </c>
      <c r="F111" t="s">
        <v>13</v>
      </c>
      <c r="G111" t="s">
        <v>90</v>
      </c>
      <c r="H111" s="6">
        <v>0.33606935210873501</v>
      </c>
    </row>
    <row r="112" spans="1:8" x14ac:dyDescent="0.25">
      <c r="A112" t="s">
        <v>102</v>
      </c>
      <c r="B112" s="6">
        <f t="shared" si="2"/>
        <v>395.5792821373488</v>
      </c>
      <c r="C112" t="s">
        <v>15</v>
      </c>
      <c r="E112" t="s">
        <v>100</v>
      </c>
      <c r="F112" t="s">
        <v>13</v>
      </c>
      <c r="G112" t="s">
        <v>16</v>
      </c>
      <c r="H112" s="6">
        <v>0.27612021724000202</v>
      </c>
    </row>
    <row r="113" spans="1:8" x14ac:dyDescent="0.25">
      <c r="A113" t="s">
        <v>73</v>
      </c>
      <c r="B113" s="6">
        <f t="shared" si="2"/>
        <v>1.7388002982796954E-3</v>
      </c>
      <c r="C113" t="s">
        <v>7</v>
      </c>
      <c r="E113" t="s">
        <v>3</v>
      </c>
      <c r="F113" t="s">
        <v>13</v>
      </c>
      <c r="G113" t="s">
        <v>88</v>
      </c>
      <c r="H113" s="6">
        <v>1.21370844677166E-6</v>
      </c>
    </row>
    <row r="114" spans="1:8" x14ac:dyDescent="0.25">
      <c r="A114" t="s">
        <v>47</v>
      </c>
      <c r="B114" s="6">
        <f t="shared" si="2"/>
        <v>59.380654897490146</v>
      </c>
      <c r="C114" t="s">
        <v>7</v>
      </c>
      <c r="E114" t="s">
        <v>14</v>
      </c>
      <c r="F114" t="s">
        <v>13</v>
      </c>
      <c r="G114" t="s">
        <v>53</v>
      </c>
      <c r="H114" s="6">
        <v>4.1448579514979898E-2</v>
      </c>
    </row>
    <row r="115" spans="1:8" x14ac:dyDescent="0.25">
      <c r="A115" t="s">
        <v>72</v>
      </c>
      <c r="B115" s="6">
        <f t="shared" si="2"/>
        <v>3.5043824041337021E-7</v>
      </c>
      <c r="C115" t="s">
        <v>6</v>
      </c>
      <c r="E115" t="s">
        <v>3</v>
      </c>
      <c r="F115" t="s">
        <v>13</v>
      </c>
      <c r="G115" t="s">
        <v>87</v>
      </c>
      <c r="H115" s="6">
        <v>2.4461109932078497E-10</v>
      </c>
    </row>
    <row r="116" spans="1:8" x14ac:dyDescent="0.25">
      <c r="A116" t="s">
        <v>48</v>
      </c>
      <c r="B116" s="6">
        <f t="shared" si="2"/>
        <v>1.5288576830944114E-7</v>
      </c>
      <c r="C116" t="s">
        <v>6</v>
      </c>
      <c r="E116" t="s">
        <v>3</v>
      </c>
      <c r="F116" t="s">
        <v>13</v>
      </c>
      <c r="G116" t="s">
        <v>54</v>
      </c>
      <c r="H116" s="6">
        <v>1.06716538162507E-10</v>
      </c>
    </row>
    <row r="117" spans="1:8" x14ac:dyDescent="0.25">
      <c r="A117" t="s">
        <v>77</v>
      </c>
      <c r="B117" s="6">
        <f t="shared" si="2"/>
        <v>-63777.54198080796</v>
      </c>
      <c r="C117" t="s">
        <v>7</v>
      </c>
      <c r="E117" t="s">
        <v>3</v>
      </c>
      <c r="F117" t="s">
        <v>13</v>
      </c>
      <c r="G117" t="s">
        <v>92</v>
      </c>
      <c r="H117" s="2">
        <v>-44.517672036877798</v>
      </c>
    </row>
    <row r="118" spans="1:8" x14ac:dyDescent="0.25">
      <c r="A118" t="s">
        <v>76</v>
      </c>
      <c r="B118" s="6">
        <f t="shared" si="2"/>
        <v>2.0157841853578447E-6</v>
      </c>
      <c r="C118" t="s">
        <v>7</v>
      </c>
      <c r="E118" t="s">
        <v>3</v>
      </c>
      <c r="F118" t="s">
        <v>13</v>
      </c>
      <c r="G118" t="s">
        <v>91</v>
      </c>
      <c r="H118" s="6">
        <v>1.40704731593277E-9</v>
      </c>
    </row>
    <row r="119" spans="1:8" x14ac:dyDescent="0.25">
      <c r="A119" t="s">
        <v>78</v>
      </c>
      <c r="B119" s="6">
        <f t="shared" si="2"/>
        <v>1.6044618206707519</v>
      </c>
      <c r="C119" t="s">
        <v>7</v>
      </c>
      <c r="E119" t="s">
        <v>14</v>
      </c>
      <c r="F119" t="s">
        <v>13</v>
      </c>
      <c r="G119" t="s">
        <v>93</v>
      </c>
      <c r="H119" s="6">
        <v>1.1199381931308401E-3</v>
      </c>
    </row>
    <row r="120" spans="1:8" x14ac:dyDescent="0.25">
      <c r="A120" t="s">
        <v>82</v>
      </c>
      <c r="B120" s="6">
        <f t="shared" si="2"/>
        <v>26.866466894567971</v>
      </c>
      <c r="C120" t="s">
        <v>7</v>
      </c>
      <c r="E120" t="s">
        <v>3</v>
      </c>
      <c r="F120" t="s">
        <v>13</v>
      </c>
      <c r="G120" t="s">
        <v>97</v>
      </c>
      <c r="H120" s="6">
        <v>1.8753193128106499E-2</v>
      </c>
    </row>
    <row r="121" spans="1:8" x14ac:dyDescent="0.25">
      <c r="A121" t="s">
        <v>79</v>
      </c>
      <c r="B121" s="6">
        <f t="shared" si="2"/>
        <v>-35728.942600814684</v>
      </c>
      <c r="C121" t="s">
        <v>7</v>
      </c>
      <c r="E121" t="s">
        <v>100</v>
      </c>
      <c r="F121" t="s">
        <v>13</v>
      </c>
      <c r="G121" t="s">
        <v>94</v>
      </c>
      <c r="H121" s="6">
        <v>-24.9393328674557</v>
      </c>
    </row>
    <row r="122" spans="1:8" x14ac:dyDescent="0.25">
      <c r="A122" t="s">
        <v>74</v>
      </c>
      <c r="B122" s="6">
        <f t="shared" si="2"/>
        <v>2.0945299170907049E-4</v>
      </c>
      <c r="C122" t="s">
        <v>7</v>
      </c>
      <c r="E122" t="s">
        <v>3</v>
      </c>
      <c r="F122" t="s">
        <v>13</v>
      </c>
      <c r="G122" t="s">
        <v>89</v>
      </c>
      <c r="H122" s="6">
        <v>1.4620130068438801E-7</v>
      </c>
    </row>
    <row r="123" spans="1:8" x14ac:dyDescent="0.25">
      <c r="A123" t="s">
        <v>66</v>
      </c>
      <c r="B123" s="12">
        <f>0.000000091603/H123</f>
        <v>1</v>
      </c>
      <c r="C123" t="s">
        <v>7</v>
      </c>
      <c r="E123" t="s">
        <v>100</v>
      </c>
      <c r="F123" t="s">
        <v>12</v>
      </c>
      <c r="G123" t="s">
        <v>65</v>
      </c>
      <c r="H123" s="12">
        <v>9.1603000000000003E-8</v>
      </c>
    </row>
    <row r="124" spans="1:8" x14ac:dyDescent="0.25">
      <c r="A124" t="s">
        <v>112</v>
      </c>
      <c r="B124" s="6">
        <f>H124*0.01/76.2/$H$123</f>
        <v>5.6993268113568246E-4</v>
      </c>
      <c r="C124" t="s">
        <v>7</v>
      </c>
      <c r="D124" t="s">
        <v>42</v>
      </c>
      <c r="F124" t="s">
        <v>20</v>
      </c>
      <c r="H124" s="7">
        <v>3.9782148063234802E-7</v>
      </c>
    </row>
    <row r="125" spans="1:8" x14ac:dyDescent="0.25">
      <c r="A125" t="s">
        <v>113</v>
      </c>
      <c r="B125" s="6">
        <f t="shared" ref="B125:B178" si="3">H125*0.01/76.2/$H$123</f>
        <v>3.3920203809051997E-6</v>
      </c>
      <c r="C125" t="s">
        <v>7</v>
      </c>
      <c r="D125" t="s">
        <v>43</v>
      </c>
      <c r="F125" t="s">
        <v>20</v>
      </c>
      <c r="H125" s="7">
        <v>2.3676806312946898E-9</v>
      </c>
    </row>
    <row r="126" spans="1:8" x14ac:dyDescent="0.25">
      <c r="A126" t="s">
        <v>114</v>
      </c>
      <c r="B126" s="6">
        <f t="shared" si="3"/>
        <v>2.5440152856788896E-5</v>
      </c>
      <c r="C126" t="s">
        <v>7</v>
      </c>
      <c r="D126" t="s">
        <v>43</v>
      </c>
      <c r="F126" t="s">
        <v>20</v>
      </c>
      <c r="H126" s="7">
        <v>1.7757604734710101E-8</v>
      </c>
    </row>
    <row r="127" spans="1:8" x14ac:dyDescent="0.25">
      <c r="A127" t="s">
        <v>114</v>
      </c>
      <c r="B127" s="6">
        <f t="shared" si="3"/>
        <v>1.9474677816463676E-5</v>
      </c>
      <c r="C127" t="s">
        <v>7</v>
      </c>
      <c r="D127" t="s">
        <v>42</v>
      </c>
      <c r="F127" t="s">
        <v>20</v>
      </c>
      <c r="H127" s="7">
        <v>1.3593614509604001E-8</v>
      </c>
    </row>
    <row r="128" spans="1:8" x14ac:dyDescent="0.25">
      <c r="A128" t="s">
        <v>115</v>
      </c>
      <c r="B128" s="6">
        <f t="shared" si="3"/>
        <v>7.0329201975343907E-9</v>
      </c>
      <c r="C128" t="s">
        <v>7</v>
      </c>
      <c r="D128" t="s">
        <v>43</v>
      </c>
      <c r="F128" t="s">
        <v>20</v>
      </c>
      <c r="H128" s="7">
        <v>4.9090828070731402E-12</v>
      </c>
    </row>
    <row r="129" spans="1:8" x14ac:dyDescent="0.25">
      <c r="A129" t="s">
        <v>116</v>
      </c>
      <c r="B129" s="6">
        <f t="shared" si="3"/>
        <v>4.4121244135742472E-5</v>
      </c>
      <c r="C129" t="s">
        <v>7</v>
      </c>
      <c r="D129" t="s">
        <v>43</v>
      </c>
      <c r="F129" t="s">
        <v>20</v>
      </c>
      <c r="H129" s="7">
        <v>3.0797284048436102E-8</v>
      </c>
    </row>
    <row r="130" spans="1:8" x14ac:dyDescent="0.25">
      <c r="A130" t="s">
        <v>36</v>
      </c>
      <c r="B130" s="6">
        <f t="shared" si="3"/>
        <v>6.8770117477379489E-2</v>
      </c>
      <c r="C130" t="s">
        <v>7</v>
      </c>
      <c r="D130" t="s">
        <v>42</v>
      </c>
      <c r="F130" t="s">
        <v>20</v>
      </c>
      <c r="H130" s="7">
        <v>4.8002563923156597E-5</v>
      </c>
    </row>
    <row r="131" spans="1:8" x14ac:dyDescent="0.25">
      <c r="A131" t="s">
        <v>34</v>
      </c>
      <c r="B131" s="6">
        <f t="shared" si="3"/>
        <v>1.6960101904525926E-4</v>
      </c>
      <c r="C131" t="s">
        <v>7</v>
      </c>
      <c r="D131" t="s">
        <v>43</v>
      </c>
      <c r="F131" t="s">
        <v>20</v>
      </c>
      <c r="H131" s="7">
        <v>1.1838403156473399E-7</v>
      </c>
    </row>
    <row r="132" spans="1:8" x14ac:dyDescent="0.25">
      <c r="A132" t="s">
        <v>117</v>
      </c>
      <c r="B132" s="6">
        <f t="shared" si="3"/>
        <v>1.8656112094978467E-6</v>
      </c>
      <c r="C132" t="s">
        <v>7</v>
      </c>
      <c r="D132" t="s">
        <v>43</v>
      </c>
      <c r="F132" t="s">
        <v>20</v>
      </c>
      <c r="H132" s="7">
        <v>1.3022243472120701E-9</v>
      </c>
    </row>
    <row r="133" spans="1:8" x14ac:dyDescent="0.25">
      <c r="A133" t="s">
        <v>117</v>
      </c>
      <c r="B133" s="6">
        <f t="shared" si="3"/>
        <v>2.0840846181166974E-6</v>
      </c>
      <c r="C133" t="s">
        <v>7</v>
      </c>
      <c r="D133" t="s">
        <v>42</v>
      </c>
      <c r="F133" t="s">
        <v>20</v>
      </c>
      <c r="H133" s="7">
        <v>1.45472203294288E-9</v>
      </c>
    </row>
    <row r="134" spans="1:8" x14ac:dyDescent="0.25">
      <c r="A134" t="s">
        <v>118</v>
      </c>
      <c r="B134" s="6">
        <f t="shared" si="3"/>
        <v>4.5275322469697423</v>
      </c>
      <c r="C134" t="s">
        <v>7</v>
      </c>
      <c r="D134" t="s">
        <v>42</v>
      </c>
      <c r="F134" t="s">
        <v>20</v>
      </c>
      <c r="H134" s="7">
        <v>3.1602847875140702E-3</v>
      </c>
    </row>
    <row r="135" spans="1:8" x14ac:dyDescent="0.25">
      <c r="A135" t="s">
        <v>19</v>
      </c>
      <c r="B135" s="6">
        <f t="shared" si="3"/>
        <v>21.046527197648054</v>
      </c>
      <c r="C135" t="s">
        <v>7</v>
      </c>
      <c r="D135" t="s">
        <v>43</v>
      </c>
      <c r="F135" t="s">
        <v>20</v>
      </c>
      <c r="H135" s="7">
        <v>1.4690788735352499E-2</v>
      </c>
    </row>
    <row r="136" spans="1:8" x14ac:dyDescent="0.25">
      <c r="A136" t="s">
        <v>59</v>
      </c>
      <c r="B136" s="6">
        <f t="shared" si="3"/>
        <v>3.6869786748969497</v>
      </c>
      <c r="C136" t="s">
        <v>7</v>
      </c>
      <c r="D136" t="s">
        <v>43</v>
      </c>
      <c r="F136" t="s">
        <v>20</v>
      </c>
      <c r="H136" s="7">
        <v>2.5735659035811798E-3</v>
      </c>
    </row>
    <row r="137" spans="1:8" x14ac:dyDescent="0.25">
      <c r="A137" t="s">
        <v>119</v>
      </c>
      <c r="B137" s="6">
        <f t="shared" si="3"/>
        <v>1.6960101904525929E-3</v>
      </c>
      <c r="C137" t="s">
        <v>7</v>
      </c>
      <c r="D137" t="s">
        <v>43</v>
      </c>
      <c r="F137" t="s">
        <v>20</v>
      </c>
      <c r="H137" s="7">
        <v>1.1838403156473401E-6</v>
      </c>
    </row>
    <row r="138" spans="1:8" x14ac:dyDescent="0.25">
      <c r="A138" t="s">
        <v>119</v>
      </c>
      <c r="B138" s="6">
        <f t="shared" si="3"/>
        <v>3.6079313472376361E-6</v>
      </c>
      <c r="C138" t="s">
        <v>7</v>
      </c>
      <c r="D138" t="s">
        <v>42</v>
      </c>
      <c r="F138" t="s">
        <v>20</v>
      </c>
      <c r="H138" s="7">
        <v>2.5183896942316898E-9</v>
      </c>
    </row>
    <row r="139" spans="1:8" x14ac:dyDescent="0.25">
      <c r="A139" t="s">
        <v>120</v>
      </c>
      <c r="B139" s="6">
        <f t="shared" si="3"/>
        <v>3.3920203809051992E-4</v>
      </c>
      <c r="C139" t="s">
        <v>7</v>
      </c>
      <c r="D139" t="s">
        <v>43</v>
      </c>
      <c r="F139" t="s">
        <v>20</v>
      </c>
      <c r="H139" s="7">
        <v>2.36768063129469E-7</v>
      </c>
    </row>
    <row r="140" spans="1:8" x14ac:dyDescent="0.25">
      <c r="A140" t="s">
        <v>120</v>
      </c>
      <c r="B140" s="6">
        <f t="shared" si="3"/>
        <v>5.155121381322326E-6</v>
      </c>
      <c r="C140" t="s">
        <v>7</v>
      </c>
      <c r="D140" t="s">
        <v>42</v>
      </c>
      <c r="F140" t="s">
        <v>20</v>
      </c>
      <c r="H140" s="7">
        <v>3.5983513292667102E-9</v>
      </c>
    </row>
    <row r="141" spans="1:8" x14ac:dyDescent="0.25">
      <c r="A141" t="s">
        <v>35</v>
      </c>
      <c r="B141" s="6">
        <f t="shared" si="3"/>
        <v>6.8769302748732011E-2</v>
      </c>
      <c r="C141" t="s">
        <v>7</v>
      </c>
      <c r="D141" t="s">
        <v>42</v>
      </c>
      <c r="F141" t="s">
        <v>20</v>
      </c>
      <c r="H141" s="7">
        <v>4.8001995230453797E-5</v>
      </c>
    </row>
    <row r="142" spans="1:8" x14ac:dyDescent="0.25">
      <c r="A142" t="s">
        <v>121</v>
      </c>
      <c r="B142" s="6">
        <f t="shared" si="3"/>
        <v>8.4800509522629938E-4</v>
      </c>
      <c r="C142" t="s">
        <v>7</v>
      </c>
      <c r="D142" t="s">
        <v>43</v>
      </c>
      <c r="F142" t="s">
        <v>20</v>
      </c>
      <c r="H142" s="7">
        <v>5.9192015782367205E-7</v>
      </c>
    </row>
    <row r="143" spans="1:8" x14ac:dyDescent="0.25">
      <c r="A143" t="s">
        <v>121</v>
      </c>
      <c r="B143" s="6">
        <f t="shared" si="3"/>
        <v>5.2247968412475058E-5</v>
      </c>
      <c r="C143" t="s">
        <v>7</v>
      </c>
      <c r="D143" t="s">
        <v>42</v>
      </c>
      <c r="F143" t="s">
        <v>20</v>
      </c>
      <c r="H143" s="7">
        <v>3.6469858356718201E-8</v>
      </c>
    </row>
    <row r="144" spans="1:8" x14ac:dyDescent="0.25">
      <c r="A144" s="8" t="s">
        <v>40</v>
      </c>
      <c r="B144" s="6">
        <f t="shared" si="3"/>
        <v>2.1349019917748745E-13</v>
      </c>
      <c r="C144" t="s">
        <v>7</v>
      </c>
      <c r="D144" t="s">
        <v>43</v>
      </c>
      <c r="F144" t="s">
        <v>20</v>
      </c>
      <c r="H144" s="7">
        <v>1.4901933149024601E-16</v>
      </c>
    </row>
    <row r="145" spans="1:8" x14ac:dyDescent="0.25">
      <c r="A145" t="s">
        <v>40</v>
      </c>
      <c r="B145" s="6">
        <f t="shared" si="3"/>
        <v>2.2543248356495158E-2</v>
      </c>
      <c r="C145" t="s">
        <v>7</v>
      </c>
      <c r="D145" t="s">
        <v>42</v>
      </c>
      <c r="F145" t="s">
        <v>20</v>
      </c>
      <c r="H145" s="7">
        <v>1.5735522345504199E-5</v>
      </c>
    </row>
    <row r="146" spans="1:8" x14ac:dyDescent="0.25">
      <c r="A146" t="s">
        <v>29</v>
      </c>
      <c r="B146" s="6">
        <f t="shared" si="3"/>
        <v>3.4104467885480258E-2</v>
      </c>
      <c r="C146" t="s">
        <v>7</v>
      </c>
      <c r="D146" t="s">
        <v>42</v>
      </c>
      <c r="F146" t="s">
        <v>20</v>
      </c>
      <c r="H146" s="7">
        <v>2.3805425376457999E-5</v>
      </c>
    </row>
    <row r="147" spans="1:8" x14ac:dyDescent="0.25">
      <c r="A147" t="s">
        <v>31</v>
      </c>
      <c r="B147" s="6">
        <f t="shared" si="3"/>
        <v>2.6903165356752148E-2</v>
      </c>
      <c r="C147" t="s">
        <v>7</v>
      </c>
      <c r="D147" t="s">
        <v>42</v>
      </c>
      <c r="F147" t="s">
        <v>20</v>
      </c>
      <c r="H147" s="7">
        <v>1.87788092000502E-5</v>
      </c>
    </row>
    <row r="148" spans="1:8" x14ac:dyDescent="0.25">
      <c r="A148" t="s">
        <v>39</v>
      </c>
      <c r="B148" s="6">
        <f t="shared" si="3"/>
        <v>1.6112096809299592E-2</v>
      </c>
      <c r="C148" t="s">
        <v>7</v>
      </c>
      <c r="D148" t="s">
        <v>43</v>
      </c>
      <c r="F148" t="s">
        <v>20</v>
      </c>
      <c r="H148" s="7">
        <v>1.1246482998649701E-5</v>
      </c>
    </row>
    <row r="149" spans="1:8" x14ac:dyDescent="0.25">
      <c r="A149" t="s">
        <v>122</v>
      </c>
      <c r="B149" s="6">
        <f t="shared" si="3"/>
        <v>70226.187836488607</v>
      </c>
      <c r="C149" t="s">
        <v>7</v>
      </c>
      <c r="D149" t="s">
        <v>27</v>
      </c>
      <c r="F149" t="s">
        <v>20</v>
      </c>
      <c r="H149" s="7">
        <v>49.018922671020299</v>
      </c>
    </row>
    <row r="150" spans="1:8" x14ac:dyDescent="0.25">
      <c r="A150" t="s">
        <v>123</v>
      </c>
      <c r="B150" s="6">
        <f t="shared" si="3"/>
        <v>1.9180654761318835E-3</v>
      </c>
      <c r="C150" t="s">
        <v>7</v>
      </c>
      <c r="D150" t="s">
        <v>42</v>
      </c>
      <c r="F150" t="s">
        <v>20</v>
      </c>
      <c r="H150" s="7">
        <v>1.33883820479303E-6</v>
      </c>
    </row>
    <row r="151" spans="1:8" x14ac:dyDescent="0.25">
      <c r="A151" t="s">
        <v>124</v>
      </c>
      <c r="B151" s="6">
        <f t="shared" si="3"/>
        <v>2.3744142666336357E-4</v>
      </c>
      <c r="C151" t="s">
        <v>7</v>
      </c>
      <c r="D151" t="s">
        <v>43</v>
      </c>
      <c r="F151" t="s">
        <v>20</v>
      </c>
      <c r="H151" s="7">
        <v>1.65737644190628E-7</v>
      </c>
    </row>
    <row r="152" spans="1:8" x14ac:dyDescent="0.25">
      <c r="A152" t="s">
        <v>124</v>
      </c>
      <c r="B152" s="6">
        <f t="shared" si="3"/>
        <v>1.8467310560113289E-5</v>
      </c>
      <c r="C152" t="s">
        <v>7</v>
      </c>
      <c r="D152" t="s">
        <v>42</v>
      </c>
      <c r="F152" t="s">
        <v>20</v>
      </c>
      <c r="H152" s="7">
        <v>1.2890457195194E-8</v>
      </c>
    </row>
    <row r="153" spans="1:8" x14ac:dyDescent="0.25">
      <c r="A153" t="s">
        <v>125</v>
      </c>
      <c r="B153" s="6">
        <f t="shared" si="3"/>
        <v>1.6112096809299592E-2</v>
      </c>
      <c r="C153" t="s">
        <v>7</v>
      </c>
      <c r="D153" t="s">
        <v>43</v>
      </c>
      <c r="F153" t="s">
        <v>20</v>
      </c>
      <c r="H153" s="7">
        <v>1.1246482998649701E-5</v>
      </c>
    </row>
    <row r="154" spans="1:8" x14ac:dyDescent="0.25">
      <c r="A154" t="s">
        <v>125</v>
      </c>
      <c r="B154" s="6">
        <f t="shared" si="3"/>
        <v>1.6275934317512379E-4</v>
      </c>
      <c r="C154" t="s">
        <v>7</v>
      </c>
      <c r="D154" t="s">
        <v>42</v>
      </c>
      <c r="F154" t="s">
        <v>20</v>
      </c>
      <c r="H154" s="7">
        <v>1.13608440140076E-7</v>
      </c>
    </row>
    <row r="155" spans="1:8" x14ac:dyDescent="0.25">
      <c r="A155" t="s">
        <v>126</v>
      </c>
      <c r="B155" s="6">
        <f t="shared" si="3"/>
        <v>8.480050952262979E-7</v>
      </c>
      <c r="C155" t="s">
        <v>7</v>
      </c>
      <c r="D155" t="s">
        <v>43</v>
      </c>
      <c r="F155" t="s">
        <v>20</v>
      </c>
      <c r="H155" s="7">
        <v>5.91920157823671E-10</v>
      </c>
    </row>
    <row r="156" spans="1:8" x14ac:dyDescent="0.25">
      <c r="A156" t="s">
        <v>126</v>
      </c>
      <c r="B156" s="6">
        <f t="shared" si="3"/>
        <v>2.4842744945246866E-7</v>
      </c>
      <c r="C156" t="s">
        <v>7</v>
      </c>
      <c r="D156" t="s">
        <v>42</v>
      </c>
      <c r="F156" t="s">
        <v>20</v>
      </c>
      <c r="H156" s="7">
        <v>1.7340605134972201E-10</v>
      </c>
    </row>
    <row r="157" spans="1:8" x14ac:dyDescent="0.25">
      <c r="A157" t="s">
        <v>127</v>
      </c>
      <c r="B157" s="6">
        <f t="shared" si="3"/>
        <v>5.4041874156982982E-12</v>
      </c>
      <c r="C157" t="s">
        <v>7</v>
      </c>
      <c r="D157" t="s">
        <v>43</v>
      </c>
      <c r="F157" t="s">
        <v>20</v>
      </c>
      <c r="H157" s="7">
        <v>3.7722031223824099E-15</v>
      </c>
    </row>
    <row r="158" spans="1:8" x14ac:dyDescent="0.25">
      <c r="A158" t="s">
        <v>128</v>
      </c>
      <c r="B158" s="6">
        <f t="shared" si="3"/>
        <v>1.3568081523620814E-3</v>
      </c>
      <c r="C158" t="s">
        <v>7</v>
      </c>
      <c r="D158" t="s">
        <v>43</v>
      </c>
      <c r="F158" t="s">
        <v>20</v>
      </c>
      <c r="H158" s="7">
        <v>9.4707225251787704E-7</v>
      </c>
    </row>
    <row r="159" spans="1:8" x14ac:dyDescent="0.25">
      <c r="A159" t="s">
        <v>128</v>
      </c>
      <c r="B159" s="6">
        <f t="shared" si="3"/>
        <v>1.6052785195184096E-4</v>
      </c>
      <c r="C159" t="s">
        <v>7</v>
      </c>
      <c r="D159" t="s">
        <v>42</v>
      </c>
      <c r="F159" t="s">
        <v>20</v>
      </c>
      <c r="H159" s="7">
        <v>1.12050826106265E-7</v>
      </c>
    </row>
    <row r="160" spans="1:8" x14ac:dyDescent="0.25">
      <c r="A160" t="s">
        <v>26</v>
      </c>
      <c r="B160" s="6">
        <f t="shared" si="3"/>
        <v>2.0224627428737551E-5</v>
      </c>
      <c r="C160" t="s">
        <v>7</v>
      </c>
      <c r="D160" t="s">
        <v>43</v>
      </c>
      <c r="F160" t="s">
        <v>20</v>
      </c>
      <c r="H160" s="7">
        <v>1.4117090483222401E-8</v>
      </c>
    </row>
    <row r="161" spans="1:8" x14ac:dyDescent="0.25">
      <c r="A161" t="s">
        <v>38</v>
      </c>
      <c r="B161" s="6">
        <f t="shared" si="3"/>
        <v>0.15009467918624972</v>
      </c>
      <c r="C161" t="s">
        <v>7</v>
      </c>
      <c r="D161" t="s">
        <v>42</v>
      </c>
      <c r="F161" t="s">
        <v>20</v>
      </c>
      <c r="H161" s="7">
        <v>1.04768316478935E-4</v>
      </c>
    </row>
    <row r="162" spans="1:8" x14ac:dyDescent="0.25">
      <c r="A162" t="s">
        <v>58</v>
      </c>
      <c r="B162" s="6">
        <f t="shared" si="3"/>
        <v>1.9406778366555546</v>
      </c>
      <c r="C162" t="s">
        <v>62</v>
      </c>
      <c r="D162" t="s">
        <v>64</v>
      </c>
      <c r="F162" t="s">
        <v>20</v>
      </c>
      <c r="H162" s="7">
        <v>1.3546219684582299E-3</v>
      </c>
    </row>
    <row r="163" spans="1:8" x14ac:dyDescent="0.25">
      <c r="A163" t="s">
        <v>129</v>
      </c>
      <c r="B163" s="6">
        <f t="shared" si="3"/>
        <v>0.83366603934948746</v>
      </c>
      <c r="C163" t="s">
        <v>7</v>
      </c>
      <c r="D163" t="s">
        <v>43</v>
      </c>
      <c r="F163" t="s">
        <v>20</v>
      </c>
      <c r="H163" s="7">
        <v>5.8191128374328696E-4</v>
      </c>
    </row>
    <row r="164" spans="1:8" x14ac:dyDescent="0.25">
      <c r="A164" t="s">
        <v>130</v>
      </c>
      <c r="B164" s="6">
        <f t="shared" si="3"/>
        <v>8.6240689298277395</v>
      </c>
      <c r="C164" t="s">
        <v>7</v>
      </c>
      <c r="D164" t="s">
        <v>43</v>
      </c>
      <c r="F164" t="s">
        <v>20</v>
      </c>
      <c r="H164" s="7">
        <v>6.0197282666840596E-3</v>
      </c>
    </row>
    <row r="165" spans="1:8" x14ac:dyDescent="0.25">
      <c r="A165" t="s">
        <v>131</v>
      </c>
      <c r="B165" s="6">
        <f t="shared" si="3"/>
        <v>7.5023669353487676</v>
      </c>
      <c r="C165" t="s">
        <v>7</v>
      </c>
      <c r="D165" t="s">
        <v>43</v>
      </c>
      <c r="F165" t="s">
        <v>20</v>
      </c>
      <c r="H165" s="7">
        <v>5.2367636060460998E-3</v>
      </c>
    </row>
    <row r="166" spans="1:8" x14ac:dyDescent="0.25">
      <c r="A166" t="s">
        <v>132</v>
      </c>
      <c r="B166" s="6">
        <v>1</v>
      </c>
      <c r="C166" t="s">
        <v>7</v>
      </c>
      <c r="D166" t="s">
        <v>27</v>
      </c>
      <c r="F166" t="s">
        <v>20</v>
      </c>
      <c r="H166" s="7">
        <v>3.69591112394996E-7</v>
      </c>
    </row>
    <row r="167" spans="1:8" x14ac:dyDescent="0.25">
      <c r="A167" t="s">
        <v>133</v>
      </c>
      <c r="B167" s="6">
        <f t="shared" si="3"/>
        <v>8.480050952262979E-7</v>
      </c>
      <c r="C167" t="s">
        <v>7</v>
      </c>
      <c r="D167" t="s">
        <v>43</v>
      </c>
      <c r="F167" t="s">
        <v>20</v>
      </c>
      <c r="H167" s="7">
        <v>5.91920157823671E-10</v>
      </c>
    </row>
    <row r="168" spans="1:8" x14ac:dyDescent="0.25">
      <c r="A168" t="s">
        <v>30</v>
      </c>
      <c r="B168" s="6">
        <f t="shared" si="3"/>
        <v>15.554279670777351</v>
      </c>
      <c r="C168" t="s">
        <v>7</v>
      </c>
      <c r="D168" t="s">
        <v>42</v>
      </c>
      <c r="F168" t="s">
        <v>20</v>
      </c>
      <c r="H168" s="7">
        <v>1.08571183467985E-2</v>
      </c>
    </row>
    <row r="169" spans="1:8" x14ac:dyDescent="0.25">
      <c r="A169" t="s">
        <v>37</v>
      </c>
      <c r="B169" s="6">
        <f t="shared" si="3"/>
        <v>2.6902275316475353E-2</v>
      </c>
      <c r="C169" t="s">
        <v>7</v>
      </c>
      <c r="D169" t="s">
        <v>42</v>
      </c>
      <c r="F169" t="s">
        <v>20</v>
      </c>
      <c r="H169" s="7">
        <v>1.8778187938711E-5</v>
      </c>
    </row>
    <row r="170" spans="1:8" x14ac:dyDescent="0.25">
      <c r="A170" t="s">
        <v>60</v>
      </c>
      <c r="B170" s="6">
        <f t="shared" si="3"/>
        <v>6.4522126810696676E-2</v>
      </c>
      <c r="C170" t="s">
        <v>63</v>
      </c>
      <c r="D170" t="s">
        <v>64</v>
      </c>
      <c r="F170" t="s">
        <v>20</v>
      </c>
      <c r="H170" s="7">
        <v>4.5037403312670698E-5</v>
      </c>
    </row>
    <row r="171" spans="1:8" x14ac:dyDescent="0.25">
      <c r="A171" t="s">
        <v>61</v>
      </c>
      <c r="B171" s="6">
        <f t="shared" si="3"/>
        <v>6.4522126810696676E-2</v>
      </c>
      <c r="C171" t="s">
        <v>63</v>
      </c>
      <c r="D171" t="s">
        <v>64</v>
      </c>
      <c r="F171" t="s">
        <v>20</v>
      </c>
      <c r="H171" s="7">
        <v>4.5037403312670698E-5</v>
      </c>
    </row>
    <row r="172" spans="1:8" x14ac:dyDescent="0.25">
      <c r="A172" t="s">
        <v>21</v>
      </c>
      <c r="B172" s="6">
        <f t="shared" si="3"/>
        <v>3.3012519552004376</v>
      </c>
      <c r="C172" t="s">
        <v>22</v>
      </c>
      <c r="D172" t="s">
        <v>43</v>
      </c>
      <c r="F172" t="s">
        <v>20</v>
      </c>
      <c r="H172" s="7">
        <v>2.3043229213339598E-3</v>
      </c>
    </row>
    <row r="173" spans="1:8" x14ac:dyDescent="0.25">
      <c r="A173" t="s">
        <v>21</v>
      </c>
      <c r="B173" s="6">
        <f t="shared" si="3"/>
        <v>2.0867303322877969E-4</v>
      </c>
      <c r="C173" t="s">
        <v>22</v>
      </c>
      <c r="D173" t="s">
        <v>42</v>
      </c>
      <c r="F173" t="s">
        <v>20</v>
      </c>
      <c r="H173" s="7">
        <v>1.4565687807496199E-7</v>
      </c>
    </row>
    <row r="174" spans="1:8" x14ac:dyDescent="0.25">
      <c r="A174" t="s">
        <v>21</v>
      </c>
      <c r="B174" s="6">
        <f t="shared" si="3"/>
        <v>3.3012151305475075</v>
      </c>
      <c r="C174" t="s">
        <v>22</v>
      </c>
      <c r="D174" t="s">
        <v>41</v>
      </c>
      <c r="F174" t="s">
        <v>20</v>
      </c>
      <c r="H174" s="7">
        <v>2.3042972171789999E-3</v>
      </c>
    </row>
    <row r="175" spans="1:8" x14ac:dyDescent="0.25">
      <c r="A175" t="s">
        <v>33</v>
      </c>
      <c r="B175" s="6">
        <f t="shared" si="3"/>
        <v>36.568705588887461</v>
      </c>
      <c r="C175" t="s">
        <v>22</v>
      </c>
      <c r="D175" t="s">
        <v>44</v>
      </c>
      <c r="F175" t="s">
        <v>20</v>
      </c>
      <c r="H175" s="7">
        <v>2.55254999120085E-2</v>
      </c>
    </row>
    <row r="176" spans="1:8" x14ac:dyDescent="0.25">
      <c r="A176" t="s">
        <v>32</v>
      </c>
      <c r="B176" s="6">
        <f t="shared" si="3"/>
        <v>3.6630593987519973E-4</v>
      </c>
      <c r="C176" t="s">
        <v>22</v>
      </c>
      <c r="D176" t="s">
        <v>44</v>
      </c>
      <c r="F176" t="s">
        <v>20</v>
      </c>
      <c r="H176" s="7">
        <v>2.5568698933915598E-7</v>
      </c>
    </row>
    <row r="177" spans="1:8" x14ac:dyDescent="0.25">
      <c r="A177" t="s">
        <v>134</v>
      </c>
      <c r="B177" s="6">
        <f t="shared" si="3"/>
        <v>3.222419361859932E-3</v>
      </c>
      <c r="C177" t="s">
        <v>7</v>
      </c>
      <c r="D177" t="s">
        <v>43</v>
      </c>
      <c r="F177" t="s">
        <v>20</v>
      </c>
      <c r="H177" s="7">
        <v>2.24929659972995E-6</v>
      </c>
    </row>
    <row r="178" spans="1:8" x14ac:dyDescent="0.25">
      <c r="A178" t="s">
        <v>134</v>
      </c>
      <c r="B178" s="6">
        <f t="shared" si="3"/>
        <v>5.006452698579927E-4</v>
      </c>
      <c r="C178" t="s">
        <v>7</v>
      </c>
      <c r="D178" t="s">
        <v>42</v>
      </c>
      <c r="F178" t="s">
        <v>20</v>
      </c>
      <c r="H178" s="7">
        <v>3.4945783794958899E-7</v>
      </c>
    </row>
    <row r="180" spans="1:8" x14ac:dyDescent="0.25">
      <c r="B180" s="6"/>
    </row>
    <row r="181" spans="1:8" ht="15.75" x14ac:dyDescent="0.25">
      <c r="A181" s="1" t="s">
        <v>0</v>
      </c>
      <c r="B181" s="1" t="s">
        <v>66</v>
      </c>
    </row>
    <row r="182" spans="1:8" x14ac:dyDescent="0.25">
      <c r="A182" t="s">
        <v>1</v>
      </c>
      <c r="B182" t="s">
        <v>136</v>
      </c>
    </row>
    <row r="183" spans="1:8" x14ac:dyDescent="0.25">
      <c r="A183" t="s">
        <v>2</v>
      </c>
      <c r="B183" t="s">
        <v>103</v>
      </c>
    </row>
    <row r="184" spans="1:8" x14ac:dyDescent="0.25">
      <c r="A184" t="s">
        <v>4</v>
      </c>
      <c r="B184">
        <v>1</v>
      </c>
    </row>
    <row r="185" spans="1:8" x14ac:dyDescent="0.25">
      <c r="A185" t="s">
        <v>5</v>
      </c>
      <c r="B185" t="s">
        <v>65</v>
      </c>
    </row>
    <row r="186" spans="1:8" x14ac:dyDescent="0.25">
      <c r="A186" t="s">
        <v>6</v>
      </c>
      <c r="B186" t="s">
        <v>7</v>
      </c>
    </row>
    <row r="187" spans="1:8" x14ac:dyDescent="0.25">
      <c r="A187" s="3" t="s">
        <v>8</v>
      </c>
      <c r="B187"/>
    </row>
    <row r="188" spans="1:8" x14ac:dyDescent="0.25">
      <c r="A188" t="s">
        <v>9</v>
      </c>
      <c r="B188" t="s">
        <v>10</v>
      </c>
      <c r="C188" t="s">
        <v>6</v>
      </c>
      <c r="D188" t="s">
        <v>18</v>
      </c>
      <c r="E188" t="s">
        <v>2</v>
      </c>
      <c r="F188" t="s">
        <v>11</v>
      </c>
      <c r="G188" t="s">
        <v>5</v>
      </c>
      <c r="H188" t="s">
        <v>99</v>
      </c>
    </row>
    <row r="189" spans="1:8" x14ac:dyDescent="0.25">
      <c r="A189" t="s">
        <v>80</v>
      </c>
      <c r="B189" s="6">
        <f>H189*0.09/0.8121/$H$212</f>
        <v>1.0151685725046852E-4</v>
      </c>
      <c r="C189" t="s">
        <v>6</v>
      </c>
      <c r="E189" t="s">
        <v>3</v>
      </c>
      <c r="F189" t="s">
        <v>13</v>
      </c>
      <c r="G189" t="s">
        <v>95</v>
      </c>
      <c r="H189" s="6">
        <v>5.8020734791427803E-10</v>
      </c>
    </row>
    <row r="190" spans="1:8" x14ac:dyDescent="0.25">
      <c r="A190" t="s">
        <v>68</v>
      </c>
      <c r="B190" s="6">
        <f t="shared" ref="B190:B211" si="4">H190*0.09/0.8121/$H$212</f>
        <v>2.741912028400325E-2</v>
      </c>
      <c r="C190" t="s">
        <v>7</v>
      </c>
      <c r="E190" t="s">
        <v>14</v>
      </c>
      <c r="F190" t="s">
        <v>13</v>
      </c>
      <c r="G190" t="s">
        <v>83</v>
      </c>
      <c r="H190" s="6">
        <v>1.5671067340937299E-7</v>
      </c>
    </row>
    <row r="191" spans="1:8" x14ac:dyDescent="0.25">
      <c r="A191" t="s">
        <v>50</v>
      </c>
      <c r="B191" s="6">
        <f t="shared" si="4"/>
        <v>7093.2341500717639</v>
      </c>
      <c r="C191" t="s">
        <v>7</v>
      </c>
      <c r="E191" t="s">
        <v>3</v>
      </c>
      <c r="F191" t="s">
        <v>13</v>
      </c>
      <c r="G191" t="s">
        <v>56</v>
      </c>
      <c r="H191" s="6">
        <v>4.0540523867814399E-2</v>
      </c>
    </row>
    <row r="192" spans="1:8" x14ac:dyDescent="0.25">
      <c r="A192" t="s">
        <v>71</v>
      </c>
      <c r="B192" s="6">
        <f t="shared" si="4"/>
        <v>1.4752567578147181E-2</v>
      </c>
      <c r="C192" t="s">
        <v>7</v>
      </c>
      <c r="E192" t="s">
        <v>3</v>
      </c>
      <c r="F192" t="s">
        <v>13</v>
      </c>
      <c r="G192" t="s">
        <v>86</v>
      </c>
      <c r="H192" s="6">
        <v>8.4316519849745797E-8</v>
      </c>
    </row>
    <row r="193" spans="1:8" x14ac:dyDescent="0.25">
      <c r="A193" t="s">
        <v>49</v>
      </c>
      <c r="B193" s="6">
        <f t="shared" si="4"/>
        <v>5455.4822398130927</v>
      </c>
      <c r="C193" t="s">
        <v>7</v>
      </c>
      <c r="E193" t="s">
        <v>3</v>
      </c>
      <c r="F193" t="s">
        <v>13</v>
      </c>
      <c r="G193" t="s">
        <v>55</v>
      </c>
      <c r="H193" s="2">
        <v>3.1180150446794799E-2</v>
      </c>
    </row>
    <row r="194" spans="1:8" x14ac:dyDescent="0.25">
      <c r="A194" t="s">
        <v>45</v>
      </c>
      <c r="B194" s="6">
        <f t="shared" si="4"/>
        <v>2729.7332271548257</v>
      </c>
      <c r="C194" t="s">
        <v>7</v>
      </c>
      <c r="E194" t="s">
        <v>3</v>
      </c>
      <c r="F194" t="s">
        <v>13</v>
      </c>
      <c r="G194" t="s">
        <v>51</v>
      </c>
      <c r="H194" s="6">
        <v>1.5601460871994001E-2</v>
      </c>
    </row>
    <row r="195" spans="1:8" x14ac:dyDescent="0.25">
      <c r="A195" t="s">
        <v>46</v>
      </c>
      <c r="B195" s="6">
        <f t="shared" si="4"/>
        <v>0.91423865634244217</v>
      </c>
      <c r="C195" t="s">
        <v>57</v>
      </c>
      <c r="E195" t="s">
        <v>3</v>
      </c>
      <c r="F195" t="s">
        <v>13</v>
      </c>
      <c r="G195" t="s">
        <v>52</v>
      </c>
      <c r="H195" s="6">
        <v>5.2252207221940298E-6</v>
      </c>
    </row>
    <row r="196" spans="1:8" x14ac:dyDescent="0.25">
      <c r="A196" t="s">
        <v>81</v>
      </c>
      <c r="B196" s="6">
        <f t="shared" si="4"/>
        <v>6.5587903738681619E-2</v>
      </c>
      <c r="C196" t="s">
        <v>7</v>
      </c>
      <c r="E196" t="s">
        <v>3</v>
      </c>
      <c r="F196" t="s">
        <v>13</v>
      </c>
      <c r="G196" t="s">
        <v>96</v>
      </c>
      <c r="H196" s="6">
        <v>3.7485974954471699E-7</v>
      </c>
    </row>
    <row r="197" spans="1:8" x14ac:dyDescent="0.25">
      <c r="A197" t="s">
        <v>69</v>
      </c>
      <c r="B197" s="6">
        <f t="shared" si="4"/>
        <v>3.2589762922634297E-2</v>
      </c>
      <c r="C197" t="s">
        <v>7</v>
      </c>
      <c r="E197" t="s">
        <v>14</v>
      </c>
      <c r="F197" t="s">
        <v>13</v>
      </c>
      <c r="G197" t="s">
        <v>84</v>
      </c>
      <c r="H197" s="6">
        <v>1.8626285748625699E-7</v>
      </c>
    </row>
    <row r="198" spans="1:8" x14ac:dyDescent="0.25">
      <c r="A198" t="s">
        <v>24</v>
      </c>
      <c r="B198" s="6">
        <f t="shared" si="4"/>
        <v>463.82936070929202</v>
      </c>
      <c r="C198" t="s">
        <v>17</v>
      </c>
      <c r="E198" t="s">
        <v>3</v>
      </c>
      <c r="F198" t="s">
        <v>13</v>
      </c>
      <c r="G198" t="s">
        <v>25</v>
      </c>
      <c r="H198" s="6">
        <v>2.6509607423910999E-3</v>
      </c>
    </row>
    <row r="199" spans="1:8" x14ac:dyDescent="0.25">
      <c r="A199" t="s">
        <v>70</v>
      </c>
      <c r="B199" s="6">
        <f t="shared" si="4"/>
        <v>4.567950068138836E-2</v>
      </c>
      <c r="C199" t="s">
        <v>7</v>
      </c>
      <c r="E199" t="s">
        <v>3</v>
      </c>
      <c r="F199" t="s">
        <v>13</v>
      </c>
      <c r="G199" t="s">
        <v>85</v>
      </c>
      <c r="H199" s="6">
        <v>2.6107567415139299E-7</v>
      </c>
    </row>
    <row r="200" spans="1:8" x14ac:dyDescent="0.25">
      <c r="A200" t="s">
        <v>101</v>
      </c>
      <c r="B200" s="6">
        <f t="shared" si="4"/>
        <v>156643.03128997152</v>
      </c>
      <c r="C200" t="s">
        <v>15</v>
      </c>
      <c r="E200" t="s">
        <v>103</v>
      </c>
      <c r="F200" t="s">
        <v>13</v>
      </c>
      <c r="G200" t="s">
        <v>90</v>
      </c>
      <c r="H200" s="6">
        <v>0.89527434374539006</v>
      </c>
    </row>
    <row r="201" spans="1:8" x14ac:dyDescent="0.25">
      <c r="A201" t="s">
        <v>102</v>
      </c>
      <c r="B201" s="6">
        <f t="shared" si="4"/>
        <v>61322.570747143101</v>
      </c>
      <c r="C201" t="s">
        <v>15</v>
      </c>
      <c r="E201" t="s">
        <v>103</v>
      </c>
      <c r="F201" t="s">
        <v>13</v>
      </c>
      <c r="G201" t="s">
        <v>16</v>
      </c>
      <c r="H201" s="6">
        <v>0.35048175351509298</v>
      </c>
    </row>
    <row r="202" spans="1:8" x14ac:dyDescent="0.25">
      <c r="A202" t="s">
        <v>73</v>
      </c>
      <c r="B202" s="6">
        <f t="shared" si="4"/>
        <v>0.26954825270497235</v>
      </c>
      <c r="C202" t="s">
        <v>7</v>
      </c>
      <c r="E202" t="s">
        <v>3</v>
      </c>
      <c r="F202" t="s">
        <v>13</v>
      </c>
      <c r="G202" t="s">
        <v>88</v>
      </c>
      <c r="H202" s="6">
        <v>1.54057051284611E-6</v>
      </c>
    </row>
    <row r="203" spans="1:8" x14ac:dyDescent="0.25">
      <c r="A203" t="s">
        <v>47</v>
      </c>
      <c r="B203" s="6">
        <f t="shared" si="4"/>
        <v>9205.1696724063804</v>
      </c>
      <c r="C203" t="s">
        <v>7</v>
      </c>
      <c r="E203" t="s">
        <v>14</v>
      </c>
      <c r="F203" t="s">
        <v>13</v>
      </c>
      <c r="G203" t="s">
        <v>53</v>
      </c>
      <c r="H203" s="6">
        <v>5.2611036505498199E-2</v>
      </c>
    </row>
    <row r="204" spans="1:8" x14ac:dyDescent="0.25">
      <c r="A204" t="s">
        <v>72</v>
      </c>
      <c r="B204" s="6">
        <f t="shared" si="4"/>
        <v>1.1401403860350441E-4</v>
      </c>
      <c r="C204" t="s">
        <v>6</v>
      </c>
      <c r="E204" t="s">
        <v>3</v>
      </c>
      <c r="F204" t="s">
        <v>13</v>
      </c>
      <c r="G204" t="s">
        <v>87</v>
      </c>
      <c r="H204" s="6">
        <v>6.5163347994433803E-10</v>
      </c>
    </row>
    <row r="205" spans="1:8" x14ac:dyDescent="0.25">
      <c r="A205" t="s">
        <v>48</v>
      </c>
      <c r="B205" s="6">
        <f t="shared" si="4"/>
        <v>4.974092972672592E-5</v>
      </c>
      <c r="C205" t="s">
        <v>6</v>
      </c>
      <c r="E205" t="s">
        <v>3</v>
      </c>
      <c r="F205" t="s">
        <v>13</v>
      </c>
      <c r="G205" t="s">
        <v>54</v>
      </c>
      <c r="H205" s="6">
        <v>2.84288281780915E-10</v>
      </c>
    </row>
    <row r="206" spans="1:8" x14ac:dyDescent="0.25">
      <c r="A206" t="s">
        <v>77</v>
      </c>
      <c r="B206" s="6">
        <f t="shared" si="4"/>
        <v>-20749833.479528625</v>
      </c>
      <c r="C206" t="s">
        <v>7</v>
      </c>
      <c r="E206" t="s">
        <v>3</v>
      </c>
      <c r="F206" t="s">
        <v>13</v>
      </c>
      <c r="G206" t="s">
        <v>92</v>
      </c>
      <c r="H206" s="6">
        <v>-118.593169439006</v>
      </c>
    </row>
    <row r="207" spans="1:8" x14ac:dyDescent="0.25">
      <c r="A207" t="s">
        <v>76</v>
      </c>
      <c r="B207" s="6">
        <f t="shared" si="4"/>
        <v>3.1248620415529949E-4</v>
      </c>
      <c r="C207" t="s">
        <v>7</v>
      </c>
      <c r="E207" t="s">
        <v>3</v>
      </c>
      <c r="F207" t="s">
        <v>13</v>
      </c>
      <c r="G207" t="s">
        <v>91</v>
      </c>
      <c r="H207" s="6">
        <v>1.7859771931809801E-9</v>
      </c>
    </row>
    <row r="208" spans="1:8" x14ac:dyDescent="0.25">
      <c r="A208" t="s">
        <v>78</v>
      </c>
      <c r="B208" s="6">
        <f t="shared" si="4"/>
        <v>248.72314590785399</v>
      </c>
      <c r="C208" t="s">
        <v>7</v>
      </c>
      <c r="E208" t="s">
        <v>14</v>
      </c>
      <c r="F208" t="s">
        <v>13</v>
      </c>
      <c r="G208" t="s">
        <v>93</v>
      </c>
      <c r="H208" s="2">
        <v>1.4215471278433999E-3</v>
      </c>
    </row>
    <row r="209" spans="1:8" x14ac:dyDescent="0.25">
      <c r="A209" t="s">
        <v>82</v>
      </c>
      <c r="B209" s="6">
        <f t="shared" si="4"/>
        <v>8740.9250487155969</v>
      </c>
      <c r="C209" t="s">
        <v>7</v>
      </c>
      <c r="E209" t="s">
        <v>3</v>
      </c>
      <c r="F209" t="s">
        <v>13</v>
      </c>
      <c r="G209" t="s">
        <v>97</v>
      </c>
      <c r="H209" s="2">
        <v>4.9957702377644797E-2</v>
      </c>
    </row>
    <row r="210" spans="1:8" x14ac:dyDescent="0.25">
      <c r="A210" t="s">
        <v>79</v>
      </c>
      <c r="B210" s="6">
        <f t="shared" si="4"/>
        <v>-11848542.673059383</v>
      </c>
      <c r="C210" t="s">
        <v>7</v>
      </c>
      <c r="E210" t="s">
        <v>103</v>
      </c>
      <c r="F210" t="s">
        <v>13</v>
      </c>
      <c r="G210" t="s">
        <v>94</v>
      </c>
      <c r="H210" s="6">
        <v>-67.718915923721696</v>
      </c>
    </row>
    <row r="211" spans="1:8" x14ac:dyDescent="0.25">
      <c r="A211" t="s">
        <v>74</v>
      </c>
      <c r="B211" s="6">
        <f t="shared" si="4"/>
        <v>6.8144907513998418E-2</v>
      </c>
      <c r="C211" t="s">
        <v>7</v>
      </c>
      <c r="E211" t="s">
        <v>3</v>
      </c>
      <c r="F211" t="s">
        <v>13</v>
      </c>
      <c r="G211" t="s">
        <v>89</v>
      </c>
      <c r="H211" s="6">
        <v>3.8947399607741801E-7</v>
      </c>
    </row>
    <row r="212" spans="1:8" x14ac:dyDescent="0.25">
      <c r="A212" t="s">
        <v>66</v>
      </c>
      <c r="B212" s="12">
        <f>H212/H212</f>
        <v>1</v>
      </c>
      <c r="C212" t="s">
        <v>7</v>
      </c>
      <c r="E212" t="s">
        <v>103</v>
      </c>
      <c r="F212" t="s">
        <v>12</v>
      </c>
      <c r="G212" t="s">
        <v>65</v>
      </c>
      <c r="H212" s="12">
        <v>6.3340000000000005E-7</v>
      </c>
    </row>
    <row r="213" spans="1:8" x14ac:dyDescent="0.25">
      <c r="A213" t="s">
        <v>112</v>
      </c>
      <c r="B213" s="6">
        <f>H213*0.09/0.8121/$H$212</f>
        <v>0.18489016151185533</v>
      </c>
      <c r="C213" t="s">
        <v>7</v>
      </c>
      <c r="D213" t="s">
        <v>42</v>
      </c>
      <c r="F213" t="s">
        <v>20</v>
      </c>
      <c r="H213" s="6">
        <v>1.0567174080415201E-6</v>
      </c>
    </row>
    <row r="214" spans="1:8" x14ac:dyDescent="0.25">
      <c r="A214" t="s">
        <v>113</v>
      </c>
      <c r="B214" s="6">
        <f t="shared" ref="B214:B267" si="5">H214*0.09/0.8121/$H$212</f>
        <v>1.1035837361704857E-3</v>
      </c>
      <c r="C214" t="s">
        <v>7</v>
      </c>
      <c r="D214" t="s">
        <v>43</v>
      </c>
      <c r="F214" t="s">
        <v>20</v>
      </c>
      <c r="H214" s="6">
        <v>6.3073996783115798E-9</v>
      </c>
    </row>
    <row r="215" spans="1:8" x14ac:dyDescent="0.25">
      <c r="A215" t="s">
        <v>114</v>
      </c>
      <c r="B215" s="6">
        <f t="shared" si="5"/>
        <v>8.276878021278633E-3</v>
      </c>
      <c r="C215" t="s">
        <v>7</v>
      </c>
      <c r="D215" t="s">
        <v>43</v>
      </c>
      <c r="F215" t="s">
        <v>20</v>
      </c>
      <c r="H215" s="6">
        <v>4.7305497587336797E-8</v>
      </c>
    </row>
    <row r="216" spans="1:8" x14ac:dyDescent="0.25">
      <c r="A216" t="s">
        <v>114</v>
      </c>
      <c r="B216" s="6">
        <f t="shared" si="5"/>
        <v>6.3360284703460968E-3</v>
      </c>
      <c r="C216" t="s">
        <v>7</v>
      </c>
      <c r="D216" t="s">
        <v>42</v>
      </c>
      <c r="F216" t="s">
        <v>20</v>
      </c>
      <c r="H216" s="6">
        <v>3.6212806174827699E-8</v>
      </c>
    </row>
    <row r="217" spans="1:8" x14ac:dyDescent="0.25">
      <c r="A217" t="s">
        <v>115</v>
      </c>
      <c r="B217" s="6">
        <f t="shared" si="5"/>
        <v>2.2881396560808968E-6</v>
      </c>
      <c r="C217" t="s">
        <v>7</v>
      </c>
      <c r="D217" t="s">
        <v>43</v>
      </c>
      <c r="F217" t="s">
        <v>20</v>
      </c>
      <c r="H217" s="6">
        <v>1.30775861021452E-11</v>
      </c>
    </row>
    <row r="218" spans="1:8" x14ac:dyDescent="0.25">
      <c r="A218" t="s">
        <v>116</v>
      </c>
      <c r="B218" s="6">
        <f t="shared" si="5"/>
        <v>1.4354715473383784E-2</v>
      </c>
      <c r="C218" t="s">
        <v>7</v>
      </c>
      <c r="D218" t="s">
        <v>43</v>
      </c>
      <c r="F218" t="s">
        <v>20</v>
      </c>
      <c r="H218" s="6">
        <v>8.2042644152457905E-8</v>
      </c>
    </row>
    <row r="219" spans="1:8" x14ac:dyDescent="0.25">
      <c r="A219" t="s">
        <v>36</v>
      </c>
      <c r="B219" s="6">
        <f t="shared" si="5"/>
        <v>22.374153059279706</v>
      </c>
      <c r="C219" t="s">
        <v>7</v>
      </c>
      <c r="D219" t="s">
        <v>42</v>
      </c>
      <c r="F219" t="s">
        <v>20</v>
      </c>
      <c r="H219" s="6">
        <v>1.2787677199584401E-4</v>
      </c>
    </row>
    <row r="220" spans="1:8" x14ac:dyDescent="0.25">
      <c r="A220" t="s">
        <v>34</v>
      </c>
      <c r="B220" s="6">
        <f t="shared" si="5"/>
        <v>5.5179186808524114E-2</v>
      </c>
      <c r="C220" t="s">
        <v>7</v>
      </c>
      <c r="D220" t="s">
        <v>43</v>
      </c>
      <c r="F220" t="s">
        <v>20</v>
      </c>
      <c r="H220" s="6">
        <v>3.1536998391557802E-7</v>
      </c>
    </row>
    <row r="221" spans="1:8" x14ac:dyDescent="0.25">
      <c r="A221" t="s">
        <v>117</v>
      </c>
      <c r="B221" s="6">
        <f t="shared" si="5"/>
        <v>6.0697105489376552E-4</v>
      </c>
      <c r="C221" t="s">
        <v>7</v>
      </c>
      <c r="D221" t="s">
        <v>43</v>
      </c>
      <c r="F221" t="s">
        <v>20</v>
      </c>
      <c r="H221" s="6">
        <v>3.46906982307136E-9</v>
      </c>
    </row>
    <row r="222" spans="1:8" x14ac:dyDescent="0.25">
      <c r="A222" t="s">
        <v>117</v>
      </c>
      <c r="B222" s="6">
        <f t="shared" si="5"/>
        <v>6.7805072820432217E-4</v>
      </c>
      <c r="C222" t="s">
        <v>7</v>
      </c>
      <c r="D222" t="s">
        <v>42</v>
      </c>
      <c r="F222" t="s">
        <v>20</v>
      </c>
      <c r="H222" s="6">
        <v>3.8753171189306E-9</v>
      </c>
    </row>
    <row r="223" spans="1:8" x14ac:dyDescent="0.25">
      <c r="A223" s="8" t="s">
        <v>118</v>
      </c>
      <c r="B223" s="6">
        <f t="shared" si="5"/>
        <v>1473.0191424763393</v>
      </c>
      <c r="C223" t="s">
        <v>7</v>
      </c>
      <c r="D223" t="s">
        <v>42</v>
      </c>
      <c r="F223" t="s">
        <v>20</v>
      </c>
      <c r="H223" s="9">
        <v>8.41886316451366E-3</v>
      </c>
    </row>
    <row r="224" spans="1:8" x14ac:dyDescent="0.25">
      <c r="A224" t="s">
        <v>19</v>
      </c>
      <c r="B224" s="6">
        <f t="shared" si="5"/>
        <v>6847.4249886422931</v>
      </c>
      <c r="C224" t="s">
        <v>7</v>
      </c>
      <c r="D224" t="s">
        <v>43</v>
      </c>
      <c r="F224" t="s">
        <v>20</v>
      </c>
      <c r="H224" s="7">
        <v>3.9135631266636398E-2</v>
      </c>
    </row>
    <row r="225" spans="1:8" x14ac:dyDescent="0.25">
      <c r="A225" t="s">
        <v>59</v>
      </c>
      <c r="B225" s="6">
        <f t="shared" si="5"/>
        <v>1199.5475393157442</v>
      </c>
      <c r="C225" t="s">
        <v>7</v>
      </c>
      <c r="D225" t="s">
        <v>43</v>
      </c>
      <c r="F225" t="s">
        <v>20</v>
      </c>
      <c r="H225">
        <v>6.8558692155560597E-3</v>
      </c>
    </row>
    <row r="226" spans="1:8" x14ac:dyDescent="0.25">
      <c r="A226" t="s">
        <v>119</v>
      </c>
      <c r="B226" s="6">
        <f t="shared" si="5"/>
        <v>0.55179186808524094</v>
      </c>
      <c r="C226" t="s">
        <v>7</v>
      </c>
      <c r="D226" t="s">
        <v>43</v>
      </c>
      <c r="F226" t="s">
        <v>20</v>
      </c>
      <c r="H226" s="7">
        <v>3.1536998391557799E-6</v>
      </c>
    </row>
    <row r="227" spans="1:8" x14ac:dyDescent="0.25">
      <c r="A227" t="s">
        <v>119</v>
      </c>
      <c r="B227" s="6">
        <f t="shared" si="5"/>
        <v>1.1738297265090631E-3</v>
      </c>
      <c r="C227" t="s">
        <v>7</v>
      </c>
      <c r="D227" t="s">
        <v>42</v>
      </c>
      <c r="F227" t="s">
        <v>20</v>
      </c>
      <c r="H227" s="7">
        <v>6.7088821597422201E-9</v>
      </c>
    </row>
    <row r="228" spans="1:8" x14ac:dyDescent="0.25">
      <c r="A228" t="s">
        <v>120</v>
      </c>
      <c r="B228" s="6">
        <f t="shared" si="5"/>
        <v>0.11035837361704856</v>
      </c>
      <c r="C228" t="s">
        <v>7</v>
      </c>
      <c r="D228" t="s">
        <v>43</v>
      </c>
      <c r="F228" t="s">
        <v>20</v>
      </c>
      <c r="H228" s="7">
        <v>6.3073996783115805E-7</v>
      </c>
    </row>
    <row r="229" spans="1:8" x14ac:dyDescent="0.25">
      <c r="A229" s="8" t="s">
        <v>120</v>
      </c>
      <c r="B229" s="6">
        <f t="shared" si="5"/>
        <v>1.6772033996133781E-3</v>
      </c>
      <c r="C229" t="s">
        <v>7</v>
      </c>
      <c r="D229" t="s">
        <v>42</v>
      </c>
      <c r="F229" t="s">
        <v>20</v>
      </c>
      <c r="H229" s="7">
        <v>9.5858536479467105E-9</v>
      </c>
    </row>
    <row r="230" spans="1:8" x14ac:dyDescent="0.25">
      <c r="A230" t="s">
        <v>35</v>
      </c>
      <c r="B230" s="6">
        <f t="shared" si="5"/>
        <v>22.373887989738972</v>
      </c>
      <c r="C230" t="s">
        <v>7</v>
      </c>
      <c r="D230" t="s">
        <v>42</v>
      </c>
      <c r="F230" t="s">
        <v>20</v>
      </c>
      <c r="H230">
        <v>1.27875257022869E-4</v>
      </c>
    </row>
    <row r="231" spans="1:8" x14ac:dyDescent="0.25">
      <c r="A231" t="s">
        <v>121</v>
      </c>
      <c r="B231" s="6">
        <f t="shared" si="5"/>
        <v>0.27589593404262047</v>
      </c>
      <c r="C231" t="s">
        <v>7</v>
      </c>
      <c r="D231" t="s">
        <v>43</v>
      </c>
      <c r="F231" t="s">
        <v>20</v>
      </c>
      <c r="H231" s="6">
        <v>1.5768499195778899E-6</v>
      </c>
    </row>
    <row r="232" spans="1:8" x14ac:dyDescent="0.25">
      <c r="A232" t="s">
        <v>121</v>
      </c>
      <c r="B232" s="6">
        <f t="shared" si="5"/>
        <v>1.6998721031437136E-2</v>
      </c>
      <c r="C232" t="s">
        <v>7</v>
      </c>
      <c r="D232" t="s">
        <v>42</v>
      </c>
      <c r="F232" t="s">
        <v>20</v>
      </c>
      <c r="H232" s="6">
        <v>9.7154138876174502E-8</v>
      </c>
    </row>
    <row r="233" spans="1:8" x14ac:dyDescent="0.25">
      <c r="A233" t="s">
        <v>40</v>
      </c>
      <c r="B233" s="6">
        <f t="shared" si="5"/>
        <v>6.9458400948994221E-11</v>
      </c>
      <c r="C233" t="s">
        <v>7</v>
      </c>
      <c r="D233" t="s">
        <v>43</v>
      </c>
      <c r="F233" t="s">
        <v>20</v>
      </c>
      <c r="H233" s="6">
        <v>3.9698110931026202E-16</v>
      </c>
    </row>
    <row r="234" spans="1:8" x14ac:dyDescent="0.25">
      <c r="A234" t="s">
        <v>40</v>
      </c>
      <c r="B234" s="6">
        <f t="shared" si="5"/>
        <v>7.3343787633849784</v>
      </c>
      <c r="C234" t="s">
        <v>7</v>
      </c>
      <c r="D234" t="s">
        <v>42</v>
      </c>
      <c r="F234" t="s">
        <v>20</v>
      </c>
      <c r="H234" s="6">
        <v>4.1918756807089403E-5</v>
      </c>
    </row>
    <row r="235" spans="1:8" x14ac:dyDescent="0.25">
      <c r="A235" t="s">
        <v>29</v>
      </c>
      <c r="B235" s="6">
        <f t="shared" si="5"/>
        <v>11.095787130595255</v>
      </c>
      <c r="C235" t="s">
        <v>7</v>
      </c>
      <c r="D235" t="s">
        <v>42</v>
      </c>
      <c r="F235" t="s">
        <v>20</v>
      </c>
      <c r="H235" s="6">
        <v>6.3416632453270098E-5</v>
      </c>
    </row>
    <row r="236" spans="1:8" x14ac:dyDescent="0.25">
      <c r="A236" t="s">
        <v>31</v>
      </c>
      <c r="B236" s="6">
        <f t="shared" si="5"/>
        <v>8.7528647841714768</v>
      </c>
      <c r="C236" t="s">
        <v>7</v>
      </c>
      <c r="D236" t="s">
        <v>42</v>
      </c>
      <c r="F236" t="s">
        <v>20</v>
      </c>
      <c r="H236" s="6">
        <v>5.0025942494914798E-5</v>
      </c>
    </row>
    <row r="237" spans="1:8" x14ac:dyDescent="0.25">
      <c r="A237" t="s">
        <v>39</v>
      </c>
      <c r="B237" s="6">
        <f t="shared" si="5"/>
        <v>5.2420227468097886</v>
      </c>
      <c r="C237" t="s">
        <v>7</v>
      </c>
      <c r="D237" t="s">
        <v>43</v>
      </c>
      <c r="F237" t="s">
        <v>20</v>
      </c>
      <c r="H237" s="6">
        <v>2.99601484719799E-5</v>
      </c>
    </row>
    <row r="238" spans="1:8" x14ac:dyDescent="0.25">
      <c r="A238" t="s">
        <v>122</v>
      </c>
      <c r="B238" s="6">
        <f t="shared" si="5"/>
        <v>22893668.691202644</v>
      </c>
      <c r="C238" t="s">
        <v>7</v>
      </c>
      <c r="D238" t="s">
        <v>27</v>
      </c>
      <c r="F238" t="s">
        <v>20</v>
      </c>
      <c r="H238" s="6">
        <v>130.84600090187999</v>
      </c>
    </row>
    <row r="239" spans="1:8" x14ac:dyDescent="0.25">
      <c r="A239" t="s">
        <v>123</v>
      </c>
      <c r="B239" s="6">
        <f t="shared" si="5"/>
        <v>0.62403689443764121</v>
      </c>
      <c r="C239" t="s">
        <v>7</v>
      </c>
      <c r="D239" t="s">
        <v>42</v>
      </c>
      <c r="F239" t="s">
        <v>20</v>
      </c>
      <c r="H239" s="6">
        <v>3.5666075697064099E-6</v>
      </c>
    </row>
    <row r="240" spans="1:8" x14ac:dyDescent="0.25">
      <c r="A240" t="s">
        <v>124</v>
      </c>
      <c r="B240" s="6">
        <f t="shared" si="5"/>
        <v>7.7250861531933876E-2</v>
      </c>
      <c r="C240" t="s">
        <v>7</v>
      </c>
      <c r="D240" t="s">
        <v>43</v>
      </c>
      <c r="F240" t="s">
        <v>20</v>
      </c>
      <c r="H240" s="6">
        <v>4.4151797748180999E-7</v>
      </c>
    </row>
    <row r="241" spans="1:8" x14ac:dyDescent="0.25">
      <c r="A241" t="s">
        <v>124</v>
      </c>
      <c r="B241" s="6">
        <f t="shared" si="5"/>
        <v>6.0082845314484287E-3</v>
      </c>
      <c r="C241" t="s">
        <v>7</v>
      </c>
      <c r="D241" t="s">
        <v>42</v>
      </c>
      <c r="F241" t="s">
        <v>20</v>
      </c>
      <c r="H241" s="6">
        <v>3.4339625239826703E-8</v>
      </c>
    </row>
    <row r="242" spans="1:8" x14ac:dyDescent="0.25">
      <c r="A242" t="s">
        <v>125</v>
      </c>
      <c r="B242" s="6">
        <f t="shared" si="5"/>
        <v>5.2420227468097886</v>
      </c>
      <c r="C242" t="s">
        <v>7</v>
      </c>
      <c r="D242" t="s">
        <v>43</v>
      </c>
      <c r="F242" t="s">
        <v>20</v>
      </c>
      <c r="H242" s="6">
        <v>2.99601484719799E-5</v>
      </c>
    </row>
    <row r="243" spans="1:8" x14ac:dyDescent="0.25">
      <c r="A243" t="s">
        <v>125</v>
      </c>
      <c r="B243" s="6">
        <f t="shared" si="5"/>
        <v>5.2953267925213647E-2</v>
      </c>
      <c r="C243" t="s">
        <v>7</v>
      </c>
      <c r="D243" t="s">
        <v>42</v>
      </c>
      <c r="F243" t="s">
        <v>20</v>
      </c>
      <c r="H243" s="6">
        <v>3.0264801313222901E-7</v>
      </c>
    </row>
    <row r="244" spans="1:8" x14ac:dyDescent="0.25">
      <c r="A244" t="s">
        <v>126</v>
      </c>
      <c r="B244" s="6">
        <f t="shared" si="5"/>
        <v>2.7589593404262055E-4</v>
      </c>
      <c r="C244" t="s">
        <v>7</v>
      </c>
      <c r="D244" t="s">
        <v>43</v>
      </c>
      <c r="F244" t="s">
        <v>20</v>
      </c>
      <c r="H244" s="6">
        <v>1.57684991957789E-9</v>
      </c>
    </row>
    <row r="245" spans="1:8" x14ac:dyDescent="0.25">
      <c r="A245" t="s">
        <v>126</v>
      </c>
      <c r="B245" s="6">
        <f t="shared" si="5"/>
        <v>8.0825131351627681E-5</v>
      </c>
      <c r="C245" t="s">
        <v>7</v>
      </c>
      <c r="D245" t="s">
        <v>42</v>
      </c>
      <c r="F245" t="s">
        <v>20</v>
      </c>
      <c r="H245" s="6">
        <v>4.61946285341045E-10</v>
      </c>
    </row>
    <row r="246" spans="1:8" x14ac:dyDescent="0.25">
      <c r="A246" t="s">
        <v>127</v>
      </c>
      <c r="B246" s="6">
        <f t="shared" si="5"/>
        <v>1.7582362926694162E-9</v>
      </c>
      <c r="C246" t="s">
        <v>7</v>
      </c>
      <c r="D246" t="s">
        <v>43</v>
      </c>
      <c r="F246" t="s">
        <v>20</v>
      </c>
      <c r="H246" s="6">
        <v>1.00489873702394E-14</v>
      </c>
    </row>
    <row r="247" spans="1:8" x14ac:dyDescent="0.25">
      <c r="A247" t="s">
        <v>128</v>
      </c>
      <c r="B247" s="6">
        <f t="shared" si="5"/>
        <v>0.44143349446819208</v>
      </c>
      <c r="C247" t="s">
        <v>7</v>
      </c>
      <c r="D247" t="s">
        <v>43</v>
      </c>
      <c r="F247" t="s">
        <v>20</v>
      </c>
      <c r="H247" s="6">
        <v>2.5229598713246199E-6</v>
      </c>
    </row>
    <row r="248" spans="1:8" x14ac:dyDescent="0.25">
      <c r="A248" t="s">
        <v>128</v>
      </c>
      <c r="B248" s="6">
        <f t="shared" si="5"/>
        <v>5.2227258896705125E-2</v>
      </c>
      <c r="C248" t="s">
        <v>7</v>
      </c>
      <c r="D248" t="s">
        <v>42</v>
      </c>
      <c r="F248" t="s">
        <v>20</v>
      </c>
      <c r="H248" s="6">
        <v>2.98498596134878E-7</v>
      </c>
    </row>
    <row r="249" spans="1:8" x14ac:dyDescent="0.25">
      <c r="A249" t="s">
        <v>26</v>
      </c>
      <c r="B249" s="6">
        <f t="shared" si="5"/>
        <v>6.5800223448262687E-3</v>
      </c>
      <c r="C249" t="s">
        <v>7</v>
      </c>
      <c r="D249" t="s">
        <v>43</v>
      </c>
      <c r="F249" t="s">
        <v>20</v>
      </c>
      <c r="H249" s="6">
        <v>3.7607323722491603E-8</v>
      </c>
    </row>
    <row r="250" spans="1:8" x14ac:dyDescent="0.25">
      <c r="A250" t="s">
        <v>38</v>
      </c>
      <c r="B250" s="6">
        <f t="shared" si="5"/>
        <v>48.832857186863002</v>
      </c>
      <c r="C250" t="s">
        <v>7</v>
      </c>
      <c r="D250" t="s">
        <v>42</v>
      </c>
      <c r="F250" t="s">
        <v>20</v>
      </c>
      <c r="H250" s="2">
        <v>2.7909830275341498E-4</v>
      </c>
    </row>
    <row r="251" spans="1:8" x14ac:dyDescent="0.25">
      <c r="A251" t="s">
        <v>58</v>
      </c>
      <c r="B251" s="6">
        <f t="shared" si="5"/>
        <v>631.39375863893247</v>
      </c>
      <c r="C251" t="s">
        <v>62</v>
      </c>
      <c r="D251" t="s">
        <v>64</v>
      </c>
      <c r="F251" t="s">
        <v>20</v>
      </c>
      <c r="H251" s="2">
        <v>3.6086548393206102E-3</v>
      </c>
    </row>
    <row r="252" spans="1:8" x14ac:dyDescent="0.25">
      <c r="A252" t="s">
        <v>129</v>
      </c>
      <c r="B252" s="6">
        <f t="shared" si="5"/>
        <v>271.23076488657267</v>
      </c>
      <c r="C252" t="s">
        <v>7</v>
      </c>
      <c r="D252" t="s">
        <v>43</v>
      </c>
      <c r="F252" t="s">
        <v>20</v>
      </c>
      <c r="H252" s="6">
        <v>1.55018670819691E-3</v>
      </c>
    </row>
    <row r="253" spans="1:8" x14ac:dyDescent="0.25">
      <c r="A253" t="s">
        <v>130</v>
      </c>
      <c r="B253" s="6">
        <f t="shared" si="5"/>
        <v>2805.8151608249559</v>
      </c>
      <c r="C253" t="s">
        <v>7</v>
      </c>
      <c r="D253" t="s">
        <v>43</v>
      </c>
      <c r="F253" t="s">
        <v>20</v>
      </c>
      <c r="H253" s="6">
        <v>1.6036297983332299E-2</v>
      </c>
    </row>
    <row r="254" spans="1:8" x14ac:dyDescent="0.25">
      <c r="A254" t="s">
        <v>131</v>
      </c>
      <c r="B254" s="6">
        <f t="shared" si="5"/>
        <v>2440.8727551408833</v>
      </c>
      <c r="C254" t="s">
        <v>7</v>
      </c>
      <c r="D254" t="s">
        <v>43</v>
      </c>
      <c r="F254" t="s">
        <v>20</v>
      </c>
      <c r="H254" s="6">
        <v>1.3950513700028601E-2</v>
      </c>
    </row>
    <row r="255" spans="1:8" x14ac:dyDescent="0.25">
      <c r="A255" t="s">
        <v>132</v>
      </c>
      <c r="B255" s="6">
        <v>1</v>
      </c>
      <c r="C255" t="s">
        <v>7</v>
      </c>
      <c r="D255" t="s">
        <v>27</v>
      </c>
      <c r="F255" t="s">
        <v>20</v>
      </c>
      <c r="H255" s="6">
        <v>2.72574047508097E-6</v>
      </c>
    </row>
    <row r="256" spans="1:8" x14ac:dyDescent="0.25">
      <c r="A256" t="s">
        <v>133</v>
      </c>
      <c r="B256" s="6">
        <f t="shared" si="5"/>
        <v>2.7589593404262055E-4</v>
      </c>
      <c r="C256" t="s">
        <v>7</v>
      </c>
      <c r="D256" t="s">
        <v>43</v>
      </c>
      <c r="F256" t="s">
        <v>20</v>
      </c>
      <c r="H256" s="6">
        <v>1.57684991957789E-9</v>
      </c>
    </row>
    <row r="257" spans="1:8" x14ac:dyDescent="0.25">
      <c r="A257" t="s">
        <v>30</v>
      </c>
      <c r="B257" s="6">
        <f t="shared" si="5"/>
        <v>5060.53860087254</v>
      </c>
      <c r="C257" t="s">
        <v>7</v>
      </c>
      <c r="D257" t="s">
        <v>42</v>
      </c>
      <c r="F257" t="s">
        <v>20</v>
      </c>
      <c r="H257" s="6">
        <v>2.89228977349625E-2</v>
      </c>
    </row>
    <row r="258" spans="1:8" x14ac:dyDescent="0.25">
      <c r="A258" t="s">
        <v>37</v>
      </c>
      <c r="B258" s="6">
        <f t="shared" si="5"/>
        <v>8.7525752122162004</v>
      </c>
      <c r="C258" t="s">
        <v>7</v>
      </c>
      <c r="D258" t="s">
        <v>42</v>
      </c>
      <c r="F258" t="s">
        <v>20</v>
      </c>
      <c r="H258" s="6">
        <v>5.0024287481346102E-5</v>
      </c>
    </row>
    <row r="259" spans="1:8" x14ac:dyDescent="0.25">
      <c r="A259" t="s">
        <v>60</v>
      </c>
      <c r="B259" s="6">
        <f t="shared" si="5"/>
        <v>20.992081938025514</v>
      </c>
      <c r="C259" t="s">
        <v>63</v>
      </c>
      <c r="D259" t="s">
        <v>64</v>
      </c>
      <c r="F259" t="s">
        <v>20</v>
      </c>
      <c r="H259" s="2">
        <v>1.1997771127223099E-4</v>
      </c>
    </row>
    <row r="260" spans="1:8" x14ac:dyDescent="0.25">
      <c r="A260" t="s">
        <v>61</v>
      </c>
      <c r="B260" s="6">
        <f t="shared" si="5"/>
        <v>20.992081938025514</v>
      </c>
      <c r="C260" t="s">
        <v>63</v>
      </c>
      <c r="D260" t="s">
        <v>64</v>
      </c>
      <c r="F260" t="s">
        <v>20</v>
      </c>
      <c r="H260" s="6">
        <v>1.1997771127223099E-4</v>
      </c>
    </row>
    <row r="261" spans="1:8" x14ac:dyDescent="0.25">
      <c r="A261" t="s">
        <v>21</v>
      </c>
      <c r="B261" s="6">
        <f t="shared" si="5"/>
        <v>1074.0524989970691</v>
      </c>
      <c r="C261" t="s">
        <v>22</v>
      </c>
      <c r="D261" t="s">
        <v>43</v>
      </c>
      <c r="F261" t="s">
        <v>20</v>
      </c>
      <c r="H261" s="6">
        <v>6.1386174556828698E-3</v>
      </c>
    </row>
    <row r="262" spans="1:8" x14ac:dyDescent="0.25">
      <c r="A262" t="s">
        <v>21</v>
      </c>
      <c r="B262" s="6">
        <f t="shared" si="5"/>
        <v>6.7891150343616327E-2</v>
      </c>
      <c r="C262" t="s">
        <v>22</v>
      </c>
      <c r="D262" t="s">
        <v>42</v>
      </c>
      <c r="F262" t="s">
        <v>20</v>
      </c>
      <c r="H262" s="6">
        <v>3.8802367759013098E-7</v>
      </c>
    </row>
    <row r="263" spans="1:8" x14ac:dyDescent="0.25">
      <c r="A263" t="s">
        <v>21</v>
      </c>
      <c r="B263" s="6">
        <f t="shared" si="5"/>
        <v>1074.0405182058325</v>
      </c>
      <c r="C263" t="s">
        <v>22</v>
      </c>
      <c r="D263" t="s">
        <v>41</v>
      </c>
      <c r="F263" t="s">
        <v>20</v>
      </c>
      <c r="H263" s="6">
        <v>6.1385489809162403E-3</v>
      </c>
    </row>
    <row r="264" spans="1:8" x14ac:dyDescent="0.25">
      <c r="A264" t="s">
        <v>33</v>
      </c>
      <c r="B264" s="6">
        <f t="shared" si="5"/>
        <v>11942.367029305999</v>
      </c>
      <c r="C264" t="s">
        <v>22</v>
      </c>
      <c r="D264" t="s">
        <v>44</v>
      </c>
      <c r="F264" t="s">
        <v>20</v>
      </c>
      <c r="H264" s="6">
        <v>6.8255157710376907E-2</v>
      </c>
    </row>
    <row r="265" spans="1:8" x14ac:dyDescent="0.25">
      <c r="A265" t="s">
        <v>32</v>
      </c>
      <c r="B265" s="6">
        <f t="shared" si="5"/>
        <v>0.1211654292197253</v>
      </c>
      <c r="C265" t="s">
        <v>22</v>
      </c>
      <c r="D265" t="s">
        <v>44</v>
      </c>
      <c r="F265" t="s">
        <v>20</v>
      </c>
      <c r="H265" s="6">
        <v>6.9250639007688098E-7</v>
      </c>
    </row>
    <row r="266" spans="1:8" x14ac:dyDescent="0.25">
      <c r="A266" t="s">
        <v>134</v>
      </c>
      <c r="B266" s="6">
        <f t="shared" si="5"/>
        <v>1.0484045493619594</v>
      </c>
      <c r="C266" t="s">
        <v>7</v>
      </c>
      <c r="D266" t="s">
        <v>43</v>
      </c>
      <c r="F266" t="s">
        <v>20</v>
      </c>
      <c r="H266" s="6">
        <v>5.9920296943959903E-6</v>
      </c>
    </row>
    <row r="267" spans="1:8" x14ac:dyDescent="0.25">
      <c r="A267" t="s">
        <v>134</v>
      </c>
      <c r="B267" s="6">
        <f t="shared" si="5"/>
        <v>0.16288344861257056</v>
      </c>
      <c r="C267" t="s">
        <v>7</v>
      </c>
      <c r="D267" t="s">
        <v>42</v>
      </c>
      <c r="F267" t="s">
        <v>20</v>
      </c>
      <c r="H267" s="6">
        <v>9.3094069594234795E-7</v>
      </c>
    </row>
    <row r="268" spans="1:8" x14ac:dyDescent="0.25">
      <c r="A268" s="8"/>
      <c r="B268" s="7"/>
    </row>
    <row r="270" spans="1:8" ht="15.75" x14ac:dyDescent="0.25">
      <c r="A270" s="1"/>
      <c r="B270" s="1"/>
    </row>
    <row r="271" spans="1:8" x14ac:dyDescent="0.25">
      <c r="B271"/>
    </row>
    <row r="272" spans="1:8" x14ac:dyDescent="0.25">
      <c r="B272"/>
    </row>
    <row r="273" spans="1:2" x14ac:dyDescent="0.25">
      <c r="B273"/>
    </row>
    <row r="274" spans="1:2" x14ac:dyDescent="0.25">
      <c r="B274"/>
    </row>
    <row r="275" spans="1:2" x14ac:dyDescent="0.25">
      <c r="B275"/>
    </row>
    <row r="276" spans="1:2" x14ac:dyDescent="0.25">
      <c r="A276" s="3"/>
      <c r="B276"/>
    </row>
    <row r="277" spans="1:2" x14ac:dyDescent="0.25">
      <c r="B277"/>
    </row>
    <row r="293" spans="2:2" x14ac:dyDescent="0.25">
      <c r="B293" s="6"/>
    </row>
    <row r="298" spans="2:2" x14ac:dyDescent="0.25">
      <c r="B298" s="6"/>
    </row>
  </sheetData>
  <autoFilter ref="A1:H19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C16" sqref="C16"/>
    </sheetView>
  </sheetViews>
  <sheetFormatPr defaultRowHeight="15" x14ac:dyDescent="0.25"/>
  <cols>
    <col min="1" max="1" width="29.28515625" bestFit="1" customWidth="1"/>
    <col min="2" max="2" width="7" bestFit="1" customWidth="1"/>
    <col min="3" max="3" width="12.42578125" bestFit="1" customWidth="1"/>
    <col min="8" max="8" width="12.85546875" bestFit="1" customWidth="1"/>
  </cols>
  <sheetData>
    <row r="1" spans="1:5" x14ac:dyDescent="0.25">
      <c r="A1" t="s">
        <v>104</v>
      </c>
    </row>
    <row r="3" spans="1:5" x14ac:dyDescent="0.25">
      <c r="A3" s="11" t="s">
        <v>67</v>
      </c>
    </row>
    <row r="4" spans="1:5" x14ac:dyDescent="0.25">
      <c r="B4" t="s">
        <v>107</v>
      </c>
      <c r="C4" t="s">
        <v>108</v>
      </c>
      <c r="E4" t="s">
        <v>110</v>
      </c>
    </row>
    <row r="5" spans="1:5" x14ac:dyDescent="0.25">
      <c r="A5" t="s">
        <v>106</v>
      </c>
      <c r="B5" s="10">
        <v>5.8415999999999997</v>
      </c>
      <c r="C5">
        <v>7.3267999999999996E-3</v>
      </c>
      <c r="D5">
        <f>B5*C5</f>
        <v>4.2800234879999996E-2</v>
      </c>
      <c r="E5" s="13">
        <f>D5/SUM($D$5:$D$7)</f>
        <v>4.8437160271416882E-2</v>
      </c>
    </row>
    <row r="6" spans="1:5" x14ac:dyDescent="0.25">
      <c r="A6" t="s">
        <v>105</v>
      </c>
      <c r="B6">
        <v>0.84019999999999995</v>
      </c>
      <c r="C6">
        <v>1</v>
      </c>
      <c r="D6">
        <f t="shared" ref="D6" si="0">B6*C6</f>
        <v>0.84019999999999995</v>
      </c>
      <c r="E6" s="13">
        <f t="shared" ref="E6:E7" si="1">D6/SUM($D$5:$D$7)</f>
        <v>0.9508569795036711</v>
      </c>
    </row>
    <row r="7" spans="1:5" x14ac:dyDescent="0.25">
      <c r="A7" t="s">
        <v>65</v>
      </c>
      <c r="B7">
        <v>1500</v>
      </c>
      <c r="C7" s="12">
        <v>4.1581000000000002E-7</v>
      </c>
      <c r="D7" s="7">
        <f>B7*C7</f>
        <v>6.2371500000000005E-4</v>
      </c>
      <c r="E7" s="13">
        <f t="shared" si="1"/>
        <v>7.058602249120832E-4</v>
      </c>
    </row>
    <row r="8" spans="1:5" x14ac:dyDescent="0.25">
      <c r="B8" t="s">
        <v>109</v>
      </c>
    </row>
    <row r="11" spans="1:5" x14ac:dyDescent="0.25">
      <c r="E11" s="10"/>
    </row>
    <row r="12" spans="1:5" x14ac:dyDescent="0.25">
      <c r="A12" s="11" t="s">
        <v>100</v>
      </c>
    </row>
    <row r="13" spans="1:5" x14ac:dyDescent="0.25">
      <c r="B13" t="s">
        <v>107</v>
      </c>
      <c r="C13" t="s">
        <v>108</v>
      </c>
      <c r="E13" t="s">
        <v>110</v>
      </c>
    </row>
    <row r="14" spans="1:5" x14ac:dyDescent="0.25">
      <c r="A14" t="s">
        <v>106</v>
      </c>
      <c r="B14" s="10">
        <v>5.8415999999999997</v>
      </c>
      <c r="C14">
        <v>4.4895999999999998E-2</v>
      </c>
      <c r="D14">
        <f>B14*C14</f>
        <v>0.26226447359999999</v>
      </c>
      <c r="E14" s="13">
        <f>D14/SUM($D$14:$D$16)</f>
        <v>0.23785962894597396</v>
      </c>
    </row>
    <row r="15" spans="1:5" x14ac:dyDescent="0.25">
      <c r="A15" t="s">
        <v>105</v>
      </c>
      <c r="B15">
        <v>0.84019999999999995</v>
      </c>
      <c r="C15">
        <v>1</v>
      </c>
      <c r="D15">
        <f t="shared" ref="D15" si="2">B15*C15</f>
        <v>0.84019999999999995</v>
      </c>
      <c r="E15" s="13">
        <f t="shared" ref="E15:E16" si="3">D15/SUM($D$14:$D$16)</f>
        <v>0.76201575263759747</v>
      </c>
    </row>
    <row r="16" spans="1:5" x14ac:dyDescent="0.25">
      <c r="A16" t="s">
        <v>65</v>
      </c>
      <c r="B16">
        <v>1500</v>
      </c>
      <c r="C16" s="12">
        <v>9.1603000000000003E-8</v>
      </c>
      <c r="D16" s="7">
        <f>B16*C16</f>
        <v>1.374045E-4</v>
      </c>
      <c r="E16" s="13">
        <f t="shared" si="3"/>
        <v>1.246184164285798E-4</v>
      </c>
    </row>
    <row r="18" spans="1:5" x14ac:dyDescent="0.25">
      <c r="A18" s="11" t="s">
        <v>103</v>
      </c>
    </row>
    <row r="19" spans="1:5" x14ac:dyDescent="0.25">
      <c r="B19" t="s">
        <v>107</v>
      </c>
      <c r="C19" t="s">
        <v>108</v>
      </c>
      <c r="E19" t="s">
        <v>110</v>
      </c>
    </row>
    <row r="20" spans="1:5" x14ac:dyDescent="0.25">
      <c r="A20" t="s">
        <v>106</v>
      </c>
      <c r="B20" s="10">
        <v>5.8415999999999997</v>
      </c>
      <c r="C20">
        <v>3.3113999999999998E-2</v>
      </c>
      <c r="D20">
        <f>B20*C20</f>
        <v>0.19343874239999997</v>
      </c>
      <c r="E20" s="13">
        <f>D20/SUM($D$20:$D$22)</f>
        <v>0.18697161082007041</v>
      </c>
    </row>
    <row r="21" spans="1:5" x14ac:dyDescent="0.25">
      <c r="A21" t="s">
        <v>105</v>
      </c>
      <c r="B21">
        <v>0.84019999999999995</v>
      </c>
      <c r="C21">
        <v>1</v>
      </c>
      <c r="D21">
        <f t="shared" ref="D21" si="4">B21*C21</f>
        <v>0.84019999999999995</v>
      </c>
      <c r="E21" s="13">
        <f t="shared" ref="E21:E22" si="5">D21/SUM($D$20:$D$22)</f>
        <v>0.81211005335311348</v>
      </c>
    </row>
    <row r="22" spans="1:5" x14ac:dyDescent="0.25">
      <c r="A22" t="s">
        <v>65</v>
      </c>
      <c r="B22">
        <v>1500</v>
      </c>
      <c r="C22" s="12">
        <v>6.3340000000000005E-7</v>
      </c>
      <c r="D22" s="7">
        <f>B22*C22</f>
        <v>9.5010000000000005E-4</v>
      </c>
      <c r="E22" s="13">
        <f t="shared" si="5"/>
        <v>9.1833582681598812E-4</v>
      </c>
    </row>
    <row r="29" spans="1:5" x14ac:dyDescent="0.25">
      <c r="D29" s="10"/>
    </row>
    <row r="30" spans="1:5" x14ac:dyDescent="0.25">
      <c r="C30" s="10"/>
      <c r="D3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rhenium</vt:lpstr>
      <vt:lpstr>Allocation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Hahn Menacho Alvaro Jose</cp:lastModifiedBy>
  <dcterms:created xsi:type="dcterms:W3CDTF">2021-12-06T10:43:53Z</dcterms:created>
  <dcterms:modified xsi:type="dcterms:W3CDTF">2024-02-26T09:41:34Z</dcterms:modified>
</cp:coreProperties>
</file>