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 activeTab="1"/>
  </bookViews>
  <sheets>
    <sheet name="MTG Process description" sheetId="2" r:id="rId1"/>
    <sheet name="LCI" sheetId="1" r:id="rId2"/>
  </sheets>
  <calcPr calcId="162913" iterate="1"/>
</workbook>
</file>

<file path=xl/calcChain.xml><?xml version="1.0" encoding="utf-8"?>
<calcChain xmlns="http://schemas.openxmlformats.org/spreadsheetml/2006/main">
  <c r="B341" i="1" l="1"/>
  <c r="F42" i="2" l="1"/>
  <c r="G42" i="2" s="1"/>
  <c r="H42" i="2" s="1"/>
  <c r="I42" i="2" s="1"/>
  <c r="K42" i="2" s="1"/>
  <c r="G41" i="2"/>
  <c r="H41" i="2" s="1"/>
  <c r="I41" i="2" s="1"/>
  <c r="K41" i="2" s="1"/>
  <c r="F41" i="2"/>
  <c r="F40" i="2"/>
  <c r="G40" i="2" s="1"/>
  <c r="H40" i="2" s="1"/>
  <c r="I40" i="2" s="1"/>
  <c r="K40" i="2" s="1"/>
  <c r="F39" i="2"/>
  <c r="G39" i="2" s="1"/>
  <c r="H39" i="2" s="1"/>
  <c r="I39" i="2" s="1"/>
  <c r="K39" i="2" s="1"/>
  <c r="F33" i="2"/>
  <c r="G33" i="2" s="1"/>
  <c r="H33" i="2" s="1"/>
  <c r="I33" i="2" s="1"/>
  <c r="K33" i="2" s="1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G30" i="2" s="1"/>
  <c r="H30" i="2" s="1"/>
  <c r="I30" i="2" s="1"/>
  <c r="K30" i="2" s="1"/>
  <c r="E24" i="2"/>
  <c r="F24" i="2" s="1"/>
  <c r="G24" i="2" s="1"/>
  <c r="H24" i="2" s="1"/>
  <c r="J24" i="2" s="1"/>
  <c r="E23" i="2"/>
  <c r="F23" i="2" s="1"/>
  <c r="G23" i="2" s="1"/>
  <c r="H23" i="2" s="1"/>
  <c r="J23" i="2" s="1"/>
  <c r="E22" i="2"/>
  <c r="F22" i="2" s="1"/>
  <c r="G22" i="2" s="1"/>
  <c r="H22" i="2" s="1"/>
  <c r="J22" i="2" s="1"/>
  <c r="E21" i="2"/>
  <c r="F21" i="2" s="1"/>
  <c r="G21" i="2" s="1"/>
  <c r="H21" i="2" s="1"/>
  <c r="J21" i="2" s="1"/>
  <c r="E15" i="2"/>
  <c r="F15" i="2" s="1"/>
  <c r="G15" i="2" s="1"/>
  <c r="H15" i="2" s="1"/>
  <c r="J15" i="2" s="1"/>
  <c r="E14" i="2"/>
  <c r="F14" i="2" s="1"/>
  <c r="G14" i="2" s="1"/>
  <c r="H14" i="2" s="1"/>
  <c r="J14" i="2" s="1"/>
  <c r="F13" i="2"/>
  <c r="G13" i="2" s="1"/>
  <c r="H13" i="2" s="1"/>
  <c r="J13" i="2" s="1"/>
  <c r="E13" i="2"/>
  <c r="E12" i="2"/>
  <c r="F12" i="2" s="1"/>
  <c r="G12" i="2" s="1"/>
  <c r="H12" i="2" s="1"/>
  <c r="J12" i="2" s="1"/>
  <c r="B203" i="1"/>
  <c r="B202" i="1"/>
  <c r="B187" i="1"/>
  <c r="B186" i="1"/>
  <c r="B235" i="1"/>
  <c r="B234" i="1"/>
  <c r="B219" i="1"/>
  <c r="B218" i="1"/>
  <c r="B268" i="1"/>
  <c r="B267" i="1"/>
  <c r="B252" i="1"/>
  <c r="B251" i="1"/>
  <c r="B285" i="1"/>
  <c r="B284" i="1"/>
  <c r="B301" i="1"/>
  <c r="B300" i="1" l="1"/>
  <c r="B340" i="1"/>
  <c r="B339" i="1"/>
  <c r="B338" i="1"/>
  <c r="B337" i="1"/>
  <c r="B336" i="1"/>
  <c r="B335" i="1"/>
  <c r="B334" i="1"/>
  <c r="B332" i="1"/>
</calcChain>
</file>

<file path=xl/sharedStrings.xml><?xml version="1.0" encoding="utf-8"?>
<sst xmlns="http://schemas.openxmlformats.org/spreadsheetml/2006/main" count="1335" uniqueCount="145">
  <si>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</si>
  <si>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</si>
  <si>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</si>
  <si>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</si>
  <si>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</si>
  <si>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</si>
  <si>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</si>
  <si>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</si>
  <si>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</si>
  <si>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</si>
  <si>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</si>
  <si>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</si>
  <si>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</si>
  <si>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</si>
  <si>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</si>
  <si>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</si>
  <si>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</si>
  <si>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</si>
  <si>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</si>
  <si>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</si>
  <si>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</si>
  <si>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</si>
  <si>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</si>
  <si>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</si>
  <si>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</si>
  <si>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</si>
  <si>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</si>
  <si>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</si>
  <si>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</si>
  <si>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</si>
  <si>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</si>
  <si>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</si>
  <si>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</si>
  <si>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</si>
  <si>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</si>
  <si>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</si>
  <si>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</si>
  <si>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</si>
  <si>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</si>
  <si>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</si>
  <si>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</si>
  <si>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</si>
  <si>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carbon dioxide, captured from atmosphere</t>
  </si>
  <si>
    <t>Car db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</si>
  <si>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</si>
  <si>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</si>
  <si>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</si>
  <si>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</si>
  <si>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</si>
  <si>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</si>
  <si>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</si>
  <si>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</si>
  <si>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</si>
  <si>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</si>
  <si>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</si>
  <si>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</si>
  <si>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</si>
  <si>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</si>
  <si>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</si>
  <si>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</si>
  <si>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</si>
  <si>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</si>
  <si>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</si>
  <si>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</si>
  <si>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</si>
  <si>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</si>
  <si>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</si>
  <si>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</si>
  <si>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</si>
  <si>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</si>
  <si>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</si>
  <si>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</si>
  <si>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</si>
  <si>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To close the carbon balance, as there is 1.55 kg of CO2 per kg of methanol.</t>
  </si>
  <si>
    <t>hydrogen, 4kg per ton of methanol processed</t>
  </si>
  <si>
    <t>diesel, synthetic, vehicle grade</t>
  </si>
  <si>
    <t>kerosene, synthetic, vehicle grade</t>
  </si>
  <si>
    <t>https://www.fvv-net.de/fileadmin/user_upload/medien/materialien/FVV-Kraftstoffstudie_LBST_2013-10-30.pdf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</si>
  <si>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</si>
  <si>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</si>
  <si>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</si>
  <si>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</si>
  <si>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</si>
  <si>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</si>
  <si>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</si>
  <si>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</si>
  <si>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</si>
  <si>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</si>
  <si>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</si>
  <si>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</si>
  <si>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</si>
  <si>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</si>
  <si>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</si>
  <si>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source for MTO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</si>
  <si>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</si>
  <si>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</si>
  <si>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</si>
  <si>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</si>
  <si>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</si>
  <si>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</si>
  <si>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</si>
  <si>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</si>
  <si>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</si>
  <si>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</si>
  <si>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</si>
  <si>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</si>
  <si>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</si>
  <si>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</si>
  <si>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</si>
  <si>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</si>
  <si>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</si>
  <si>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</si>
  <si>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</si>
  <si>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</si>
  <si>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</si>
  <si>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</si>
  <si>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</si>
  <si>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</si>
  <si>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</si>
  <si>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methanol, purified</t>
  </si>
  <si>
    <t>methanol, unpurified</t>
  </si>
  <si>
    <t>Methanol-based fuels from coal</t>
  </si>
  <si>
    <t>liquefied petroleum gas production, synthetic, from methanol, hydrogen from coal gasification, CO2 from DAC, economic allocation, at fuelling station</t>
  </si>
  <si>
    <t>liquefied petroleum gas production, from methanol, hydrogen from coal gasification, CO2 from DAC, economic allocation</t>
  </si>
  <si>
    <t>kerosene production, synthetic, from methanol, hydrogen from coal gasification, CO2 from DAC, economic allocation, at fuelling station</t>
  </si>
  <si>
    <t>kerosene production, from methanol, hydrogen from coal gasification, CO2 from DAC, economic allocation</t>
  </si>
  <si>
    <t>diesel production, synthetic, from methanol, hydrogen from coal gasification, CO2 from DAC, economic allocation, at fuelling station</t>
  </si>
  <si>
    <t>diesel production, from methanol, hydrogen from coal gasification, CO2 from DAC, economic allocation</t>
  </si>
  <si>
    <t>gasoline production, synthetic, from methanol, hydrogen from coal gasification, CO2 from DAC, economic allocation, at fuelling station</t>
  </si>
  <si>
    <t>gasoline production, from methanol, hydrogen from coal gasification, CO2 from DAC, economic allocation</t>
  </si>
  <si>
    <t>liquefied petroleum gas production, synthetic, from methanol, hydrogen from coal gasification, CO2 from DAC, energy allocation, at fuelling station</t>
  </si>
  <si>
    <t>liquefied petroleum gas production, from methanol, hydrogen from coal gasification, CO2 from DAC, energy allocation</t>
  </si>
  <si>
    <t>kerosene production, synthetic, from methanol, hydrogen from coal gasification, CO2 from DAC, energy allocation, at fuelling station</t>
  </si>
  <si>
    <t>kerosene production, from methanol, hydrogen from coal gasification, CO2 from DAC, energy allocation</t>
  </si>
  <si>
    <t>diesel production, synthetic, from methanol, hydrogen from coal gasification, CO2 from DAC, energy allocation, at fuelling station</t>
  </si>
  <si>
    <t>diesel production, from methanol, hydrogen from coal gasification, CO2 from DAC, energy allocation</t>
  </si>
  <si>
    <t>gasoline production, synthetic, from methanol, hydrogen from coal gasification, CO2 from DAC, energy allocation, at fuelling station</t>
  </si>
  <si>
    <t>gasoline production, from methanol, hydrogen from coal gasification, CO2 from DAC, energy allocation</t>
  </si>
  <si>
    <t>methanol distillation, hydrogen from coal gasification, CO2 from DAC</t>
  </si>
  <si>
    <t>methanol synthesis, hydrogen from coal gasification, CO2 from DAC</t>
  </si>
  <si>
    <t>hydrogen production, gaseous, 30 bar, from hard coal gasification and reforming, at coal gasification plant</t>
  </si>
  <si>
    <t>Hydrogen, gaseous, 30 bar</t>
  </si>
  <si>
    <t>Carbon dioxide, non-fossil</t>
  </si>
  <si>
    <t>natural resource::in air</t>
  </si>
  <si>
    <t>Carbon dioxide, in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</si>
</sst>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0" fontId="5" fillId="0" borderId="0" xfId="2" applyAlignment="1"/>
    <xf numFmtId="0" fontId="5" fillId="0" borderId="0" xfId="2"/>
    <xf numFmtId="0" fontId="1" fillId="0" borderId="0" xfId="0" applyFont="1" applyFill="1"/>
    <xf numFmtId="0" fontId="6" fillId="0" borderId="0" xfId="0" applyFont="1"/>
    <xf numFmtId="0" fontId="0" fillId="2" borderId="0" xfId="0" applyFill="1"/>
    <xf numFmtId="2" fontId="1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7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0" fontId="0" fillId="0" borderId="0" xfId="0" applyFill="1"/>
    <xf numFmtId="2" fontId="0" fillId="0" borderId="0" xfId="0" applyNumberFormat="1" applyFill="1"/>
    <xf numFmtId="9" fontId="0" fillId="0" borderId="0" xfId="1" applyFont="1" applyFill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7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2" fontId="0" fillId="3" borderId="0" xfId="0" applyNumberFormat="1" applyFont="1" applyFill="1"/>
    <xf numFmtId="0" fontId="0" fillId="3" borderId="3" xfId="0" applyFill="1" applyBorder="1"/>
    <xf numFmtId="2" fontId="0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vv-net.de/fileadmin/user_upload/medien/materialien/FVV-Kraftstoffstudie_LBST_2013-10-30.pdf" TargetMode="External"/><Relationship Id="rId3" Type="http://schemas.openxmlformats.org/officeDocument/2006/relationships/hyperlink" Target="https://www.fvv-net.de/fileadmin/user_upload/medien/materialien/FVV-Kraftstoffstudie_LBST_2013-10-30.pdf" TargetMode="External"/><Relationship Id="rId7" Type="http://schemas.openxmlformats.org/officeDocument/2006/relationships/hyperlink" Target="https://www.fvv-net.de/fileadmin/user_upload/medien/materialien/FVV-Kraftstoffstudie_LBST_2013-10-30.pdf" TargetMode="External"/><Relationship Id="rId2" Type="http://schemas.openxmlformats.org/officeDocument/2006/relationships/hyperlink" Target="https://www.fvv-net.de/fileadmin/user_upload/medien/materialien/FVV-Kraftstoffstudie_LBST_2013-10-30.pdf" TargetMode="External"/><Relationship Id="rId1" Type="http://schemas.openxmlformats.org/officeDocument/2006/relationships/hyperlink" Target="https://www.fvv-net.de/fileadmin/user_upload/medien/materialien/FVV-Kraftstoffstudie_LBST_2013-10-30.pdf" TargetMode="External"/><Relationship Id="rId6" Type="http://schemas.openxmlformats.org/officeDocument/2006/relationships/hyperlink" Target="https://www.fvv-net.de/fileadmin/user_upload/medien/materialien/FVV-Kraftstoffstudie_LBST_2013-10-30.pdf" TargetMode="External"/><Relationship Id="rId5" Type="http://schemas.openxmlformats.org/officeDocument/2006/relationships/hyperlink" Target="https://www.fvv-net.de/fileadmin/user_upload/medien/materialien/FVV-Kraftstoffstudie_LBST_2013-10-30.pdf" TargetMode="External"/><Relationship Id="rId4" Type="http://schemas.openxmlformats.org/officeDocument/2006/relationships/hyperlink" Target="https://www.fvv-net.de/fileadmin/user_upload/medien/materialien/FVV-Kraftstoffstudie_LBST_2013-10-3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3" zoomScale="85" zoomScaleNormal="85" workbookViewId="0">
      <selection activeCell="A6" sqref="A6"/>
    </sheetView>
  </sheetViews>
  <sheetFormatPr defaultRowHeight="14.4" x14ac:dyDescent="0.3"/>
  <cols>
    <col min="1" max="1" width="27.33203125" bestFit="1" customWidth="1"/>
    <col min="3" max="3" width="12.33203125" bestFit="1" customWidth="1"/>
    <col min="4" max="4" width="8.6640625" bestFit="1" customWidth="1"/>
    <col min="5" max="5" width="24.88671875" bestFit="1" customWidth="1"/>
    <col min="6" max="6" width="18.44140625" bestFit="1" customWidth="1"/>
    <col min="7" max="7" width="32.109375" bestFit="1" customWidth="1"/>
    <col min="8" max="8" width="32.6640625" bestFit="1" customWidth="1"/>
    <col min="9" max="9" width="25.88671875" customWidth="1"/>
    <col min="10" max="10" width="26" bestFit="1" customWidth="1"/>
    <col min="11" max="11" width="22.33203125" bestFit="1" customWidth="1"/>
  </cols>
  <sheetData>
    <row r="1" spans="1:10" x14ac:dyDescent="0.3">
      <c r="A1" t="s">
        <v>90</v>
      </c>
    </row>
    <row r="2" spans="1:10" x14ac:dyDescent="0.3">
      <c r="A2" t="s">
        <v>91</v>
      </c>
      <c r="B2" t="s">
        <v>92</v>
      </c>
    </row>
    <row r="3" spans="1:10" x14ac:dyDescent="0.3">
      <c r="A3" t="s">
        <v>93</v>
      </c>
      <c r="B3" s="9" t="s">
        <v>77</v>
      </c>
    </row>
    <row r="6" spans="1:10" x14ac:dyDescent="0.3">
      <c r="A6" s="10" t="s">
        <v>94</v>
      </c>
    </row>
    <row r="8" spans="1:10" x14ac:dyDescent="0.3">
      <c r="A8" s="2" t="s">
        <v>95</v>
      </c>
      <c r="B8" s="11" t="s">
        <v>96</v>
      </c>
    </row>
    <row r="9" spans="1:10" x14ac:dyDescent="0.3">
      <c r="A9" s="12"/>
      <c r="B9" s="12"/>
      <c r="C9" s="12" t="s">
        <v>97</v>
      </c>
      <c r="D9" s="12" t="s">
        <v>98</v>
      </c>
      <c r="E9" s="12" t="s">
        <v>99</v>
      </c>
      <c r="F9" s="12" t="s">
        <v>100</v>
      </c>
      <c r="G9" s="12" t="s">
        <v>101</v>
      </c>
      <c r="H9" s="12" t="s">
        <v>102</v>
      </c>
      <c r="I9" s="12" t="s">
        <v>103</v>
      </c>
      <c r="J9" s="12" t="s">
        <v>104</v>
      </c>
    </row>
    <row r="10" spans="1:10" x14ac:dyDescent="0.3">
      <c r="A10" s="12" t="s">
        <v>105</v>
      </c>
      <c r="B10" s="12"/>
      <c r="C10" s="12">
        <v>19</v>
      </c>
      <c r="D10" s="13">
        <v>2.2599999999999998</v>
      </c>
      <c r="E10" s="12"/>
      <c r="F10" s="12"/>
      <c r="G10" s="12"/>
      <c r="H10" s="12">
        <v>1.55</v>
      </c>
      <c r="I10" s="12"/>
      <c r="J10" s="12"/>
    </row>
    <row r="11" spans="1:10" ht="15" thickBot="1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spans="1:10" x14ac:dyDescent="0.3">
      <c r="A12" s="12" t="s">
        <v>106</v>
      </c>
      <c r="B12" s="12"/>
      <c r="C12" s="12">
        <v>44</v>
      </c>
      <c r="D12" s="14">
        <v>0.36499999999999999</v>
      </c>
      <c r="E12" s="15">
        <f>D12*C12</f>
        <v>16.059999999999999</v>
      </c>
      <c r="F12" s="16">
        <f>E12/SUM($E$12:$E$15)</f>
        <v>0.36968151224138407</v>
      </c>
      <c r="G12" s="17">
        <f>F12*$D$10/D12</f>
        <v>2.2889868977137753</v>
      </c>
      <c r="H12" s="15">
        <f>-$H$10*G12</f>
        <v>-3.5479296914563516</v>
      </c>
      <c r="I12" s="15">
        <v>3.16</v>
      </c>
      <c r="J12" s="15">
        <f>I12+H12</f>
        <v>-0.38792969145635148</v>
      </c>
    </row>
    <row r="13" spans="1:10" x14ac:dyDescent="0.3">
      <c r="A13" s="12" t="s">
        <v>3</v>
      </c>
      <c r="B13" s="12"/>
      <c r="C13" s="12">
        <v>45.5</v>
      </c>
      <c r="D13" s="18">
        <v>8.5999999999999993E-2</v>
      </c>
      <c r="E13" s="15">
        <f t="shared" ref="E13:E15" si="0">D13*C13</f>
        <v>3.9129999999999998</v>
      </c>
      <c r="F13" s="16">
        <f t="shared" ref="F13:F15" si="1">E13/SUM($E$12:$E$15)</f>
        <v>9.0072463100905095E-2</v>
      </c>
      <c r="G13" s="19">
        <f t="shared" ref="G13:G15" si="2">F13*$D$10/D13</f>
        <v>2.3670205419540173</v>
      </c>
      <c r="H13" s="15">
        <f t="shared" ref="H13:H15" si="3">-$H$10*G13</f>
        <v>-3.6688818400287269</v>
      </c>
      <c r="I13" s="15">
        <v>3.01</v>
      </c>
      <c r="J13" s="15">
        <f t="shared" ref="J13:J15" si="4">I13+H13</f>
        <v>-0.65888184002872707</v>
      </c>
    </row>
    <row r="14" spans="1:10" x14ac:dyDescent="0.3">
      <c r="A14" s="12" t="s">
        <v>107</v>
      </c>
      <c r="B14" s="12"/>
      <c r="C14" s="12">
        <v>43.4</v>
      </c>
      <c r="D14" s="18">
        <v>0.10299999999999999</v>
      </c>
      <c r="E14" s="15">
        <f t="shared" si="0"/>
        <v>4.4701999999999993</v>
      </c>
      <c r="F14" s="16">
        <f t="shared" si="1"/>
        <v>0.10289852403620392</v>
      </c>
      <c r="G14" s="19">
        <f t="shared" si="2"/>
        <v>2.2577734400176781</v>
      </c>
      <c r="H14" s="15">
        <f t="shared" si="3"/>
        <v>-3.4995488320274011</v>
      </c>
      <c r="I14" s="15">
        <v>3.14</v>
      </c>
      <c r="J14" s="15">
        <f t="shared" si="4"/>
        <v>-0.35954883202740096</v>
      </c>
    </row>
    <row r="15" spans="1:10" ht="15" thickBot="1" x14ac:dyDescent="0.35">
      <c r="A15" s="12" t="s">
        <v>108</v>
      </c>
      <c r="B15" s="12"/>
      <c r="C15" s="12">
        <v>42.6</v>
      </c>
      <c r="D15" s="20">
        <v>0.44600000000000001</v>
      </c>
      <c r="E15" s="15">
        <f t="shared" si="0"/>
        <v>18.999600000000001</v>
      </c>
      <c r="F15" s="16">
        <f t="shared" si="1"/>
        <v>0.43734750062150696</v>
      </c>
      <c r="G15" s="17">
        <f t="shared" si="2"/>
        <v>2.2161554964228825</v>
      </c>
      <c r="H15" s="15">
        <f t="shared" si="3"/>
        <v>-3.4350410194554679</v>
      </c>
      <c r="I15" s="15">
        <v>3</v>
      </c>
      <c r="J15" s="15">
        <f t="shared" si="4"/>
        <v>-0.43504101945546791</v>
      </c>
    </row>
    <row r="16" spans="1:10" x14ac:dyDescent="0.3">
      <c r="A16" s="21"/>
      <c r="B16" s="21"/>
      <c r="C16" s="21"/>
      <c r="D16" s="21"/>
      <c r="E16" s="22"/>
      <c r="F16" s="23"/>
      <c r="G16" s="22"/>
      <c r="H16" s="22"/>
      <c r="I16" s="22"/>
      <c r="J16" s="22"/>
    </row>
    <row r="17" spans="1:11" x14ac:dyDescent="0.3">
      <c r="A17" s="2" t="s">
        <v>95</v>
      </c>
      <c r="B17" s="11" t="s">
        <v>109</v>
      </c>
    </row>
    <row r="18" spans="1:11" x14ac:dyDescent="0.3">
      <c r="A18" s="12"/>
      <c r="B18" s="12"/>
      <c r="C18" s="12" t="s">
        <v>97</v>
      </c>
      <c r="D18" s="12" t="s">
        <v>98</v>
      </c>
      <c r="E18" s="12" t="s">
        <v>99</v>
      </c>
      <c r="F18" s="12" t="s">
        <v>100</v>
      </c>
      <c r="G18" s="12" t="s">
        <v>101</v>
      </c>
      <c r="H18" s="12" t="s">
        <v>102</v>
      </c>
      <c r="I18" s="12" t="s">
        <v>103</v>
      </c>
      <c r="J18" s="12" t="s">
        <v>104</v>
      </c>
    </row>
    <row r="19" spans="1:11" x14ac:dyDescent="0.3">
      <c r="A19" s="12" t="s">
        <v>105</v>
      </c>
      <c r="B19" s="12"/>
      <c r="C19" s="12">
        <v>19</v>
      </c>
      <c r="D19" s="13">
        <v>2.2599999999999998</v>
      </c>
      <c r="E19" s="12"/>
      <c r="F19" s="12"/>
      <c r="G19" s="12"/>
      <c r="H19" s="12">
        <v>1.55</v>
      </c>
      <c r="I19" s="12"/>
      <c r="J19" s="12"/>
    </row>
    <row r="20" spans="1:11" ht="15" thickBot="1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1" x14ac:dyDescent="0.3">
      <c r="A21" s="12" t="s">
        <v>106</v>
      </c>
      <c r="B21" s="12"/>
      <c r="C21" s="12">
        <v>44</v>
      </c>
      <c r="D21" s="14">
        <v>0.183</v>
      </c>
      <c r="E21" s="15">
        <f>D21*C21</f>
        <v>8.0519999999999996</v>
      </c>
      <c r="F21" s="16">
        <f>E21/SUM($E$21:$E$24)</f>
        <v>0.18519540737469639</v>
      </c>
      <c r="G21" s="19">
        <f>F21*$D$19/D21</f>
        <v>2.28711268123942</v>
      </c>
      <c r="H21" s="15">
        <f>-$H$19*G21</f>
        <v>-3.5450246559211012</v>
      </c>
      <c r="I21" s="15">
        <v>3.16</v>
      </c>
      <c r="J21" s="15">
        <f>I21+H21</f>
        <v>-0.38502465592110102</v>
      </c>
    </row>
    <row r="22" spans="1:11" x14ac:dyDescent="0.3">
      <c r="A22" s="12" t="s">
        <v>3</v>
      </c>
      <c r="B22" s="12"/>
      <c r="C22" s="12">
        <v>45.5</v>
      </c>
      <c r="D22" s="18">
        <v>8.5999999999999993E-2</v>
      </c>
      <c r="E22" s="15">
        <f t="shared" ref="E22:E24" si="5">D22*C22</f>
        <v>3.9129999999999998</v>
      </c>
      <c r="F22" s="16">
        <f t="shared" ref="F22:F24" si="6">E22/SUM($E$21:$E$24)</f>
        <v>8.9998712004121587E-2</v>
      </c>
      <c r="G22" s="19">
        <f t="shared" ref="G22:G24" si="7">F22*$D$19/D22</f>
        <v>2.3650824317362185</v>
      </c>
      <c r="H22" s="15">
        <f t="shared" ref="H22:H24" si="8">-$H$19*G22</f>
        <v>-3.6658777691911388</v>
      </c>
      <c r="I22" s="15">
        <v>3.01</v>
      </c>
      <c r="J22" s="15">
        <f t="shared" ref="J22:J24" si="9">I22+H22</f>
        <v>-0.65587776919113905</v>
      </c>
    </row>
    <row r="23" spans="1:11" x14ac:dyDescent="0.3">
      <c r="A23" s="12" t="s">
        <v>107</v>
      </c>
      <c r="B23" s="12"/>
      <c r="C23" s="12">
        <v>43.4</v>
      </c>
      <c r="D23" s="18">
        <v>0.46600000000000003</v>
      </c>
      <c r="E23" s="15">
        <f t="shared" si="5"/>
        <v>20.224399999999999</v>
      </c>
      <c r="F23" s="16">
        <f t="shared" si="6"/>
        <v>0.46515971148892321</v>
      </c>
      <c r="G23" s="17">
        <f t="shared" si="7"/>
        <v>2.2559247810407004</v>
      </c>
      <c r="H23" s="15">
        <f t="shared" si="8"/>
        <v>-3.4966834106130857</v>
      </c>
      <c r="I23" s="15">
        <v>3.14</v>
      </c>
      <c r="J23" s="15">
        <f t="shared" si="9"/>
        <v>-0.35668341061308562</v>
      </c>
    </row>
    <row r="24" spans="1:11" ht="15" thickBot="1" x14ac:dyDescent="0.35">
      <c r="A24" s="12" t="s">
        <v>108</v>
      </c>
      <c r="B24" s="12"/>
      <c r="C24" s="12">
        <v>42.6</v>
      </c>
      <c r="D24" s="20">
        <v>0.26500000000000001</v>
      </c>
      <c r="E24" s="15">
        <f t="shared" si="5"/>
        <v>11.289000000000001</v>
      </c>
      <c r="F24" s="16">
        <f t="shared" si="6"/>
        <v>0.2596461691322588</v>
      </c>
      <c r="G24" s="19">
        <f t="shared" si="7"/>
        <v>2.2143409141090751</v>
      </c>
      <c r="H24" s="15">
        <f t="shared" si="8"/>
        <v>-3.4322284168690667</v>
      </c>
      <c r="I24" s="15">
        <v>3</v>
      </c>
      <c r="J24" s="15">
        <f t="shared" si="9"/>
        <v>-0.43222841686906666</v>
      </c>
    </row>
    <row r="26" spans="1:11" x14ac:dyDescent="0.3">
      <c r="A26" s="2" t="s">
        <v>110</v>
      </c>
      <c r="B26" s="11" t="s">
        <v>96</v>
      </c>
    </row>
    <row r="27" spans="1:11" x14ac:dyDescent="0.3">
      <c r="A27" s="24"/>
      <c r="B27" s="24"/>
      <c r="C27" s="24" t="s">
        <v>97</v>
      </c>
      <c r="D27" s="24" t="s">
        <v>98</v>
      </c>
      <c r="E27" s="24" t="s">
        <v>111</v>
      </c>
      <c r="F27" s="24" t="s">
        <v>112</v>
      </c>
      <c r="G27" s="24" t="s">
        <v>113</v>
      </c>
      <c r="H27" s="24" t="s">
        <v>114</v>
      </c>
      <c r="I27" s="24" t="s">
        <v>102</v>
      </c>
      <c r="J27" s="24" t="s">
        <v>103</v>
      </c>
      <c r="K27" s="24" t="s">
        <v>104</v>
      </c>
    </row>
    <row r="28" spans="1:11" x14ac:dyDescent="0.3">
      <c r="A28" s="24" t="s">
        <v>105</v>
      </c>
      <c r="B28" s="24"/>
      <c r="C28" s="24">
        <v>19</v>
      </c>
      <c r="D28" s="25">
        <v>2.2599999999999998</v>
      </c>
      <c r="E28" s="24"/>
      <c r="F28" s="24"/>
      <c r="G28" s="24"/>
      <c r="H28" s="24"/>
      <c r="I28" s="24">
        <v>1.55</v>
      </c>
      <c r="J28" s="24"/>
      <c r="K28" s="24"/>
    </row>
    <row r="29" spans="1:11" ht="15" thickBot="1" x14ac:dyDescent="0.3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3">
      <c r="A30" s="24" t="s">
        <v>106</v>
      </c>
      <c r="B30" s="24"/>
      <c r="C30" s="24">
        <v>44</v>
      </c>
      <c r="D30" s="26">
        <v>0.36499999999999999</v>
      </c>
      <c r="E30" s="27">
        <v>0.4</v>
      </c>
      <c r="F30" s="27">
        <f t="shared" ref="F30:F33" si="10">E30*D30</f>
        <v>0.14599999999999999</v>
      </c>
      <c r="G30" s="28">
        <f>F30/SUM($F$30:$F$33)</f>
        <v>0.38761130550673545</v>
      </c>
      <c r="H30" s="29">
        <f>G30*$D$28/D30</f>
        <v>2.4000042477951289</v>
      </c>
      <c r="I30" s="30">
        <f>-$I$28*H30</f>
        <v>-3.7200065840824497</v>
      </c>
      <c r="J30" s="24">
        <v>3.16</v>
      </c>
      <c r="K30" s="30">
        <f>J30+I30</f>
        <v>-0.56000658408244952</v>
      </c>
    </row>
    <row r="31" spans="1:11" x14ac:dyDescent="0.3">
      <c r="A31" s="24" t="s">
        <v>3</v>
      </c>
      <c r="B31" s="24"/>
      <c r="C31" s="24">
        <v>45.5</v>
      </c>
      <c r="D31" s="31">
        <v>8.5999999999999993E-2</v>
      </c>
      <c r="E31" s="27">
        <v>0.27600000000000002</v>
      </c>
      <c r="F31" s="27">
        <f t="shared" si="10"/>
        <v>2.3736E-2</v>
      </c>
      <c r="G31" s="28">
        <f t="shared" ref="G31:G33" si="11">F31/SUM($F$30:$F$33)</f>
        <v>6.3016040736355292E-2</v>
      </c>
      <c r="H31" s="30">
        <f t="shared" ref="H31:H33" si="12">G31*$D$28/D31</f>
        <v>1.656002930978639</v>
      </c>
      <c r="I31" s="30">
        <f t="shared" ref="I31:I33" si="13">-$I$28*H31</f>
        <v>-2.5668045430168904</v>
      </c>
      <c r="J31" s="30">
        <v>3.01</v>
      </c>
      <c r="K31" s="30">
        <f t="shared" ref="K31:K33" si="14">J31+I31</f>
        <v>0.44319545698310936</v>
      </c>
    </row>
    <row r="32" spans="1:11" x14ac:dyDescent="0.3">
      <c r="A32" s="24" t="s">
        <v>107</v>
      </c>
      <c r="B32" s="24"/>
      <c r="C32" s="24">
        <v>43.4</v>
      </c>
      <c r="D32" s="31">
        <v>0.10299999999999999</v>
      </c>
      <c r="E32" s="27">
        <v>0.71</v>
      </c>
      <c r="F32" s="27">
        <f t="shared" si="10"/>
        <v>7.3129999999999987E-2</v>
      </c>
      <c r="G32" s="28">
        <f t="shared" si="11"/>
        <v>0.19415078610758602</v>
      </c>
      <c r="H32" s="32">
        <f t="shared" si="12"/>
        <v>4.2600075398363533</v>
      </c>
      <c r="I32" s="30">
        <f t="shared" si="13"/>
        <v>-6.6030116867463482</v>
      </c>
      <c r="J32" s="30">
        <v>3.14</v>
      </c>
      <c r="K32" s="30">
        <f t="shared" si="14"/>
        <v>-3.4630116867463481</v>
      </c>
    </row>
    <row r="33" spans="1:11" ht="15" thickBot="1" x14ac:dyDescent="0.35">
      <c r="A33" s="24" t="s">
        <v>108</v>
      </c>
      <c r="B33" s="24"/>
      <c r="C33" s="24">
        <v>42.6</v>
      </c>
      <c r="D33" s="33">
        <v>0.44600000000000001</v>
      </c>
      <c r="E33" s="27">
        <v>0.3</v>
      </c>
      <c r="F33" s="27">
        <f t="shared" si="10"/>
        <v>0.1338</v>
      </c>
      <c r="G33" s="28">
        <f t="shared" si="11"/>
        <v>0.35522186764932334</v>
      </c>
      <c r="H33" s="29">
        <f t="shared" si="12"/>
        <v>1.8000031858463468</v>
      </c>
      <c r="I33" s="30">
        <f t="shared" si="13"/>
        <v>-2.7900049380618377</v>
      </c>
      <c r="J33" s="24">
        <v>3</v>
      </c>
      <c r="K33" s="30">
        <f t="shared" si="14"/>
        <v>0.20999506193816231</v>
      </c>
    </row>
    <row r="35" spans="1:11" x14ac:dyDescent="0.3">
      <c r="A35" s="2" t="s">
        <v>110</v>
      </c>
      <c r="B35" s="11" t="s">
        <v>109</v>
      </c>
    </row>
    <row r="36" spans="1:11" x14ac:dyDescent="0.3">
      <c r="A36" s="24"/>
      <c r="B36" s="24"/>
      <c r="C36" s="24" t="s">
        <v>97</v>
      </c>
      <c r="D36" s="24" t="s">
        <v>98</v>
      </c>
      <c r="E36" s="24" t="s">
        <v>111</v>
      </c>
      <c r="F36" s="24" t="s">
        <v>112</v>
      </c>
      <c r="G36" s="24" t="s">
        <v>113</v>
      </c>
      <c r="H36" s="24" t="s">
        <v>114</v>
      </c>
      <c r="I36" s="24" t="s">
        <v>102</v>
      </c>
      <c r="J36" s="24" t="s">
        <v>103</v>
      </c>
      <c r="K36" s="24" t="s">
        <v>104</v>
      </c>
    </row>
    <row r="37" spans="1:11" x14ac:dyDescent="0.3">
      <c r="A37" s="24" t="s">
        <v>105</v>
      </c>
      <c r="B37" s="24"/>
      <c r="C37" s="24">
        <v>19</v>
      </c>
      <c r="D37" s="25">
        <v>2.2599999999999998</v>
      </c>
      <c r="E37" s="24"/>
      <c r="F37" s="24"/>
      <c r="G37" s="24"/>
      <c r="H37" s="24"/>
      <c r="I37" s="24">
        <v>1.55</v>
      </c>
      <c r="J37" s="24"/>
      <c r="K37" s="24"/>
    </row>
    <row r="38" spans="1:11" ht="15" thickBot="1" x14ac:dyDescent="0.3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x14ac:dyDescent="0.3">
      <c r="A39" s="24" t="s">
        <v>106</v>
      </c>
      <c r="B39" s="24"/>
      <c r="C39" s="24">
        <v>44</v>
      </c>
      <c r="D39" s="26">
        <v>0.183</v>
      </c>
      <c r="E39" s="27">
        <v>0.4</v>
      </c>
      <c r="F39" s="27">
        <f t="shared" ref="F39:F42" si="15">E39*D39</f>
        <v>7.3200000000000001E-2</v>
      </c>
      <c r="G39" s="28">
        <f>F39/SUM($F$30:$F$33)</f>
        <v>0.19433662714447286</v>
      </c>
      <c r="H39" s="30">
        <f>G39*$D$37/D39</f>
        <v>2.4000042477951293</v>
      </c>
      <c r="I39" s="30">
        <f>-$I$28*H39</f>
        <v>-3.7200065840824506</v>
      </c>
      <c r="J39" s="24">
        <v>3.16</v>
      </c>
      <c r="K39" s="30">
        <f>J39+I39</f>
        <v>-0.56000658408245041</v>
      </c>
    </row>
    <row r="40" spans="1:11" x14ac:dyDescent="0.3">
      <c r="A40" s="24" t="s">
        <v>3</v>
      </c>
      <c r="B40" s="24"/>
      <c r="C40" s="24">
        <v>45.5</v>
      </c>
      <c r="D40" s="31">
        <v>8.5999999999999993E-2</v>
      </c>
      <c r="E40" s="27">
        <v>0.27600000000000002</v>
      </c>
      <c r="F40" s="27">
        <f t="shared" si="15"/>
        <v>2.3736E-2</v>
      </c>
      <c r="G40" s="28">
        <f t="shared" ref="G40:G42" si="16">F40/SUM($F$30:$F$33)</f>
        <v>6.3016040736355292E-2</v>
      </c>
      <c r="H40" s="30">
        <f t="shared" ref="H40:H42" si="17">G40*$D$37/D40</f>
        <v>1.656002930978639</v>
      </c>
      <c r="I40" s="30">
        <f t="shared" ref="I40:I42" si="18">-$I$28*H40</f>
        <v>-2.5668045430168904</v>
      </c>
      <c r="J40" s="30">
        <v>3.01</v>
      </c>
      <c r="K40" s="30">
        <f t="shared" ref="K40:K42" si="19">J40+I40</f>
        <v>0.44319545698310936</v>
      </c>
    </row>
    <row r="41" spans="1:11" x14ac:dyDescent="0.3">
      <c r="A41" s="24" t="s">
        <v>107</v>
      </c>
      <c r="B41" s="24"/>
      <c r="C41" s="24">
        <v>43.4</v>
      </c>
      <c r="D41" s="31">
        <v>0.46600000000000003</v>
      </c>
      <c r="E41" s="27">
        <v>0.71</v>
      </c>
      <c r="F41" s="27">
        <f t="shared" si="15"/>
        <v>0.33085999999999999</v>
      </c>
      <c r="G41" s="28">
        <f t="shared" si="16"/>
        <v>0.87839093520519518</v>
      </c>
      <c r="H41" s="29">
        <f t="shared" si="17"/>
        <v>4.2600075398363533</v>
      </c>
      <c r="I41" s="30">
        <f t="shared" si="18"/>
        <v>-6.6030116867463482</v>
      </c>
      <c r="J41" s="30">
        <v>3.14</v>
      </c>
      <c r="K41" s="30">
        <f t="shared" si="19"/>
        <v>-3.4630116867463481</v>
      </c>
    </row>
    <row r="42" spans="1:11" ht="15" thickBot="1" x14ac:dyDescent="0.35">
      <c r="A42" s="24" t="s">
        <v>108</v>
      </c>
      <c r="B42" s="24"/>
      <c r="C42" s="24">
        <v>42.6</v>
      </c>
      <c r="D42" s="33">
        <v>0.26500000000000001</v>
      </c>
      <c r="E42" s="27">
        <v>0.3</v>
      </c>
      <c r="F42" s="27">
        <f t="shared" si="15"/>
        <v>7.9500000000000001E-2</v>
      </c>
      <c r="G42" s="28">
        <f t="shared" si="16"/>
        <v>0.21106232046428405</v>
      </c>
      <c r="H42" s="30">
        <f t="shared" si="17"/>
        <v>1.8000031858463468</v>
      </c>
      <c r="I42" s="30">
        <f t="shared" si="18"/>
        <v>-2.7900049380618377</v>
      </c>
      <c r="J42" s="24">
        <v>3</v>
      </c>
      <c r="K42" s="30">
        <f t="shared" si="19"/>
        <v>0.20999506193816231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1"/>
  <sheetViews>
    <sheetView tabSelected="1" topLeftCell="A309" workbookViewId="0">
      <selection activeCell="A337" sqref="A337"/>
    </sheetView>
  </sheetViews>
  <sheetFormatPr defaultRowHeight="14.4" x14ac:dyDescent="0.3"/>
  <cols>
    <col min="1" max="1" width="59.33203125" bestFit="1" customWidth="1"/>
    <col min="2" max="2" width="14" bestFit="1" customWidth="1"/>
    <col min="4" max="4" width="12.33203125" bestFit="1" customWidth="1"/>
    <col min="7" max="7" width="42.109375" bestFit="1" customWidth="1"/>
  </cols>
  <sheetData>
    <row r="1" spans="1:11" x14ac:dyDescent="0.3">
      <c r="A1" t="s">
        <v>21</v>
      </c>
      <c r="B1" t="s">
        <v>121</v>
      </c>
    </row>
    <row r="3" spans="1:11" ht="15.6" x14ac:dyDescent="0.3">
      <c r="A3" s="1" t="s">
        <v>0</v>
      </c>
      <c r="B3" s="1" t="s">
        <v>122</v>
      </c>
    </row>
    <row r="4" spans="1:11" x14ac:dyDescent="0.3">
      <c r="A4" t="s">
        <v>11</v>
      </c>
      <c r="B4" t="s">
        <v>25</v>
      </c>
    </row>
    <row r="5" spans="1:11" x14ac:dyDescent="0.3">
      <c r="A5" t="s">
        <v>1</v>
      </c>
      <c r="B5">
        <v>1</v>
      </c>
    </row>
    <row r="6" spans="1:11" ht="15.6" x14ac:dyDescent="0.3">
      <c r="A6" t="s">
        <v>2</v>
      </c>
      <c r="B6" s="4" t="s">
        <v>71</v>
      </c>
    </row>
    <row r="7" spans="1:11" x14ac:dyDescent="0.3">
      <c r="A7" t="s">
        <v>4</v>
      </c>
      <c r="B7" t="s">
        <v>5</v>
      </c>
    </row>
    <row r="8" spans="1:11" x14ac:dyDescent="0.3">
      <c r="A8" t="s">
        <v>6</v>
      </c>
      <c r="B8" t="s">
        <v>13</v>
      </c>
    </row>
    <row r="9" spans="1:11" ht="15.6" x14ac:dyDescent="0.3">
      <c r="A9" s="1" t="s">
        <v>8</v>
      </c>
    </row>
    <row r="10" spans="1:11" x14ac:dyDescent="0.3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50</v>
      </c>
      <c r="H10" t="s">
        <v>51</v>
      </c>
      <c r="I10" t="s">
        <v>52</v>
      </c>
      <c r="J10" t="s">
        <v>28</v>
      </c>
      <c r="K10" t="s">
        <v>2</v>
      </c>
    </row>
    <row r="11" spans="1:11" x14ac:dyDescent="0.3">
      <c r="A11" s="3" t="s">
        <v>122</v>
      </c>
      <c r="B11" s="3">
        <v>1</v>
      </c>
      <c r="C11" t="s">
        <v>25</v>
      </c>
      <c r="D11" s="3" t="s">
        <v>13</v>
      </c>
      <c r="E11" s="3"/>
      <c r="F11" s="3" t="s">
        <v>18</v>
      </c>
      <c r="G11" s="3"/>
      <c r="H11" s="3"/>
      <c r="I11" s="3">
        <v>100</v>
      </c>
      <c r="J11" s="3" t="s">
        <v>53</v>
      </c>
      <c r="K11" s="3" t="s">
        <v>71</v>
      </c>
    </row>
    <row r="12" spans="1:11" x14ac:dyDescent="0.3">
      <c r="A12" s="3" t="s">
        <v>123</v>
      </c>
      <c r="B12" s="3">
        <v>1.00057</v>
      </c>
      <c r="C12" t="s">
        <v>25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78</v>
      </c>
    </row>
    <row r="13" spans="1:11" x14ac:dyDescent="0.3">
      <c r="A13" t="s">
        <v>34</v>
      </c>
      <c r="B13" s="3">
        <v>6.7000000000000002E-3</v>
      </c>
      <c r="C13" t="s">
        <v>25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20</v>
      </c>
    </row>
    <row r="14" spans="1:11" x14ac:dyDescent="0.3">
      <c r="A14" s="3" t="s">
        <v>54</v>
      </c>
      <c r="B14" s="3">
        <v>-1.6799999999999999E-4</v>
      </c>
      <c r="C14" s="3" t="s">
        <v>48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55</v>
      </c>
    </row>
    <row r="15" spans="1:11" x14ac:dyDescent="0.3">
      <c r="A15" s="3" t="s">
        <v>56</v>
      </c>
      <c r="B15" s="6">
        <v>5.8399999999999999E-4</v>
      </c>
      <c r="C15" s="3" t="s">
        <v>19</v>
      </c>
      <c r="D15" s="3" t="s">
        <v>15</v>
      </c>
      <c r="E15" s="3"/>
      <c r="F15" s="3" t="s">
        <v>14</v>
      </c>
      <c r="G15" s="3"/>
      <c r="H15" s="3"/>
      <c r="I15" s="3"/>
      <c r="J15" s="3"/>
      <c r="K15" s="3" t="s">
        <v>57</v>
      </c>
    </row>
    <row r="16" spans="1:11" x14ac:dyDescent="0.3">
      <c r="A16" s="3" t="s">
        <v>58</v>
      </c>
      <c r="B16" s="6">
        <v>2.5999999999999998E-10</v>
      </c>
      <c r="C16" s="3" t="s">
        <v>25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59</v>
      </c>
    </row>
    <row r="17" spans="1:11" x14ac:dyDescent="0.3">
      <c r="A17" s="3" t="s">
        <v>60</v>
      </c>
      <c r="B17" s="6">
        <v>-6.2700000000000001E-6</v>
      </c>
      <c r="C17" s="3" t="s">
        <v>19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61</v>
      </c>
    </row>
    <row r="18" spans="1:11" x14ac:dyDescent="0.3">
      <c r="A18" s="3" t="s">
        <v>62</v>
      </c>
      <c r="B18" s="6">
        <v>-7.4999999999999993E-5</v>
      </c>
      <c r="C18" s="3" t="s">
        <v>48</v>
      </c>
      <c r="D18" s="3" t="s">
        <v>27</v>
      </c>
      <c r="E18" s="3"/>
      <c r="F18" s="3" t="s">
        <v>14</v>
      </c>
      <c r="G18" s="3"/>
      <c r="H18" s="3"/>
      <c r="I18" s="3"/>
      <c r="J18" s="3"/>
      <c r="K18" s="3" t="s">
        <v>63</v>
      </c>
    </row>
    <row r="19" spans="1:11" x14ac:dyDescent="0.3">
      <c r="A19" s="3" t="s">
        <v>47</v>
      </c>
      <c r="B19" s="6">
        <v>6.8900000000000005E-4</v>
      </c>
      <c r="C19" s="3" t="s">
        <v>48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49</v>
      </c>
    </row>
    <row r="20" spans="1:11" x14ac:dyDescent="0.3">
      <c r="A20" s="3" t="s">
        <v>64</v>
      </c>
      <c r="B20" s="3">
        <v>3.3599999999999998E-2</v>
      </c>
      <c r="C20" s="3" t="s">
        <v>48</v>
      </c>
      <c r="D20" s="3" t="s">
        <v>65</v>
      </c>
      <c r="E20" s="3"/>
      <c r="F20" s="3" t="s">
        <v>14</v>
      </c>
      <c r="G20" s="3"/>
      <c r="H20" s="3"/>
      <c r="I20" s="3"/>
      <c r="J20" s="3"/>
      <c r="K20" s="3" t="s">
        <v>66</v>
      </c>
    </row>
    <row r="21" spans="1:11" x14ac:dyDescent="0.3">
      <c r="A21" s="3" t="s">
        <v>67</v>
      </c>
      <c r="B21" s="3">
        <v>3.2599999999999997E-2</v>
      </c>
      <c r="C21" s="3" t="s">
        <v>25</v>
      </c>
      <c r="D21" s="3" t="s">
        <v>65</v>
      </c>
      <c r="E21" s="3"/>
      <c r="F21" s="3" t="s">
        <v>14</v>
      </c>
      <c r="G21" s="3"/>
      <c r="H21" s="3"/>
      <c r="I21" s="3"/>
      <c r="J21" s="3"/>
      <c r="K21" s="3" t="s">
        <v>68</v>
      </c>
    </row>
    <row r="22" spans="1:11" x14ac:dyDescent="0.3">
      <c r="A22" s="3" t="s">
        <v>72</v>
      </c>
      <c r="B22" s="6">
        <v>-6.8899999999999999E-7</v>
      </c>
      <c r="C22" s="3" t="s">
        <v>48</v>
      </c>
      <c r="D22" s="3" t="s">
        <v>27</v>
      </c>
      <c r="E22" s="3"/>
      <c r="F22" s="3" t="s">
        <v>14</v>
      </c>
      <c r="G22" s="3"/>
      <c r="H22" s="3"/>
      <c r="I22" s="3"/>
      <c r="J22" s="3"/>
      <c r="K22" s="3" t="s">
        <v>69</v>
      </c>
    </row>
    <row r="23" spans="1:11" x14ac:dyDescent="0.3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</row>
    <row r="24" spans="1:11" ht="15.6" x14ac:dyDescent="0.3">
      <c r="A24" s="1" t="s">
        <v>0</v>
      </c>
      <c r="B24" s="1" t="s">
        <v>124</v>
      </c>
    </row>
    <row r="25" spans="1:11" x14ac:dyDescent="0.3">
      <c r="A25" t="s">
        <v>11</v>
      </c>
      <c r="B25" t="s">
        <v>25</v>
      </c>
    </row>
    <row r="26" spans="1:11" x14ac:dyDescent="0.3">
      <c r="A26" t="s">
        <v>1</v>
      </c>
      <c r="B26">
        <v>1</v>
      </c>
    </row>
    <row r="27" spans="1:11" ht="15.6" x14ac:dyDescent="0.3">
      <c r="A27" t="s">
        <v>2</v>
      </c>
      <c r="B27" s="4" t="s">
        <v>76</v>
      </c>
    </row>
    <row r="28" spans="1:11" x14ac:dyDescent="0.3">
      <c r="A28" t="s">
        <v>4</v>
      </c>
      <c r="B28" t="s">
        <v>5</v>
      </c>
    </row>
    <row r="29" spans="1:11" x14ac:dyDescent="0.3">
      <c r="A29" t="s">
        <v>6</v>
      </c>
      <c r="B29" t="s">
        <v>13</v>
      </c>
    </row>
    <row r="30" spans="1:11" ht="15.6" x14ac:dyDescent="0.3">
      <c r="A30" s="1" t="s">
        <v>8</v>
      </c>
    </row>
    <row r="31" spans="1:11" x14ac:dyDescent="0.3">
      <c r="A31" t="s">
        <v>9</v>
      </c>
      <c r="B31" t="s">
        <v>10</v>
      </c>
      <c r="C31" t="s">
        <v>11</v>
      </c>
      <c r="D31" t="s">
        <v>6</v>
      </c>
      <c r="E31" t="s">
        <v>12</v>
      </c>
      <c r="F31" t="s">
        <v>4</v>
      </c>
      <c r="G31" t="s">
        <v>50</v>
      </c>
      <c r="H31" t="s">
        <v>51</v>
      </c>
      <c r="I31" t="s">
        <v>52</v>
      </c>
      <c r="J31" t="s">
        <v>28</v>
      </c>
      <c r="K31" t="s">
        <v>2</v>
      </c>
    </row>
    <row r="32" spans="1:11" x14ac:dyDescent="0.3">
      <c r="A32" s="3" t="s">
        <v>124</v>
      </c>
      <c r="B32" s="3">
        <v>1</v>
      </c>
      <c r="C32" t="s">
        <v>25</v>
      </c>
      <c r="D32" s="3" t="s">
        <v>13</v>
      </c>
      <c r="E32" s="3"/>
      <c r="F32" s="3" t="s">
        <v>18</v>
      </c>
      <c r="G32" s="3"/>
      <c r="H32" s="3"/>
      <c r="I32" s="3">
        <v>100</v>
      </c>
      <c r="J32" s="3" t="s">
        <v>53</v>
      </c>
      <c r="K32" s="3" t="s">
        <v>76</v>
      </c>
    </row>
    <row r="33" spans="1:11" x14ac:dyDescent="0.3">
      <c r="A33" s="3" t="s">
        <v>125</v>
      </c>
      <c r="B33" s="3">
        <v>1.00057</v>
      </c>
      <c r="C33" t="s">
        <v>25</v>
      </c>
      <c r="D33" s="3" t="s">
        <v>13</v>
      </c>
      <c r="E33" s="3"/>
      <c r="F33" s="3" t="s">
        <v>14</v>
      </c>
      <c r="G33" s="3"/>
      <c r="H33" s="3"/>
      <c r="I33" s="3"/>
      <c r="J33" s="3"/>
      <c r="K33" s="3" t="s">
        <v>87</v>
      </c>
    </row>
    <row r="34" spans="1:11" x14ac:dyDescent="0.3">
      <c r="A34" t="s">
        <v>34</v>
      </c>
      <c r="B34" s="3">
        <v>6.7000000000000002E-3</v>
      </c>
      <c r="C34" t="s">
        <v>25</v>
      </c>
      <c r="D34" s="3" t="s">
        <v>7</v>
      </c>
      <c r="E34" s="3"/>
      <c r="F34" s="3" t="s">
        <v>14</v>
      </c>
      <c r="G34" s="3"/>
      <c r="H34" s="3"/>
      <c r="I34" s="3"/>
      <c r="J34" s="3"/>
      <c r="K34" s="3" t="s">
        <v>20</v>
      </c>
    </row>
    <row r="35" spans="1:11" x14ac:dyDescent="0.3">
      <c r="A35" s="3" t="s">
        <v>54</v>
      </c>
      <c r="B35" s="3">
        <v>-1.6799999999999999E-4</v>
      </c>
      <c r="C35" s="3" t="s">
        <v>48</v>
      </c>
      <c r="D35" s="3" t="s">
        <v>13</v>
      </c>
      <c r="E35" s="3"/>
      <c r="F35" s="3" t="s">
        <v>14</v>
      </c>
      <c r="G35" s="3"/>
      <c r="H35" s="3"/>
      <c r="I35" s="3"/>
      <c r="J35" s="3"/>
      <c r="K35" s="3" t="s">
        <v>55</v>
      </c>
    </row>
    <row r="36" spans="1:11" x14ac:dyDescent="0.3">
      <c r="A36" s="3" t="s">
        <v>56</v>
      </c>
      <c r="B36" s="6">
        <v>5.8399999999999999E-4</v>
      </c>
      <c r="C36" s="3" t="s">
        <v>19</v>
      </c>
      <c r="D36" s="3" t="s">
        <v>15</v>
      </c>
      <c r="E36" s="3"/>
      <c r="F36" s="3" t="s">
        <v>14</v>
      </c>
      <c r="G36" s="3"/>
      <c r="H36" s="3"/>
      <c r="I36" s="3"/>
      <c r="J36" s="3"/>
      <c r="K36" s="3" t="s">
        <v>57</v>
      </c>
    </row>
    <row r="37" spans="1:11" x14ac:dyDescent="0.3">
      <c r="A37" s="3" t="s">
        <v>58</v>
      </c>
      <c r="B37" s="6">
        <v>2.5999999999999998E-10</v>
      </c>
      <c r="C37" s="3" t="s">
        <v>25</v>
      </c>
      <c r="D37" s="3" t="s">
        <v>6</v>
      </c>
      <c r="E37" s="3"/>
      <c r="F37" s="3" t="s">
        <v>14</v>
      </c>
      <c r="G37" s="3"/>
      <c r="H37" s="3"/>
      <c r="I37" s="3"/>
      <c r="J37" s="3"/>
      <c r="K37" s="3" t="s">
        <v>59</v>
      </c>
    </row>
    <row r="38" spans="1:11" x14ac:dyDescent="0.3">
      <c r="A38" s="3" t="s">
        <v>60</v>
      </c>
      <c r="B38" s="6">
        <v>-6.2700000000000001E-6</v>
      </c>
      <c r="C38" s="3" t="s">
        <v>19</v>
      </c>
      <c r="D38" s="3" t="s">
        <v>13</v>
      </c>
      <c r="E38" s="3"/>
      <c r="F38" s="3" t="s">
        <v>14</v>
      </c>
      <c r="G38" s="3"/>
      <c r="H38" s="3"/>
      <c r="I38" s="3"/>
      <c r="J38" s="3"/>
      <c r="K38" s="3" t="s">
        <v>61</v>
      </c>
    </row>
    <row r="39" spans="1:11" x14ac:dyDescent="0.3">
      <c r="A39" s="3" t="s">
        <v>62</v>
      </c>
      <c r="B39" s="6">
        <v>-7.4999999999999993E-5</v>
      </c>
      <c r="C39" s="3" t="s">
        <v>48</v>
      </c>
      <c r="D39" s="3" t="s">
        <v>27</v>
      </c>
      <c r="E39" s="3"/>
      <c r="F39" s="3" t="s">
        <v>14</v>
      </c>
      <c r="G39" s="3"/>
      <c r="H39" s="3"/>
      <c r="I39" s="3"/>
      <c r="J39" s="3"/>
      <c r="K39" s="3" t="s">
        <v>63</v>
      </c>
    </row>
    <row r="40" spans="1:11" x14ac:dyDescent="0.3">
      <c r="A40" s="3" t="s">
        <v>47</v>
      </c>
      <c r="B40" s="6">
        <v>6.8900000000000005E-4</v>
      </c>
      <c r="C40" s="3" t="s">
        <v>48</v>
      </c>
      <c r="D40" s="3" t="s">
        <v>13</v>
      </c>
      <c r="E40" s="3"/>
      <c r="F40" s="3" t="s">
        <v>14</v>
      </c>
      <c r="G40" s="3"/>
      <c r="H40" s="3"/>
      <c r="I40" s="3"/>
      <c r="J40" s="3"/>
      <c r="K40" s="3" t="s">
        <v>49</v>
      </c>
    </row>
    <row r="41" spans="1:11" x14ac:dyDescent="0.3">
      <c r="A41" s="3" t="s">
        <v>64</v>
      </c>
      <c r="B41" s="3">
        <v>3.3599999999999998E-2</v>
      </c>
      <c r="C41" s="3" t="s">
        <v>48</v>
      </c>
      <c r="D41" s="3" t="s">
        <v>65</v>
      </c>
      <c r="E41" s="3"/>
      <c r="F41" s="3" t="s">
        <v>14</v>
      </c>
      <c r="G41" s="3"/>
      <c r="H41" s="3"/>
      <c r="I41" s="3"/>
      <c r="J41" s="3"/>
      <c r="K41" s="3" t="s">
        <v>66</v>
      </c>
    </row>
    <row r="42" spans="1:11" x14ac:dyDescent="0.3">
      <c r="A42" s="3" t="s">
        <v>67</v>
      </c>
      <c r="B42" s="3">
        <v>3.2599999999999997E-2</v>
      </c>
      <c r="C42" s="3" t="s">
        <v>25</v>
      </c>
      <c r="D42" s="3" t="s">
        <v>65</v>
      </c>
      <c r="E42" s="3"/>
      <c r="F42" s="3" t="s">
        <v>14</v>
      </c>
      <c r="G42" s="3"/>
      <c r="H42" s="3"/>
      <c r="I42" s="3"/>
      <c r="J42" s="3"/>
      <c r="K42" s="3" t="s">
        <v>68</v>
      </c>
    </row>
    <row r="43" spans="1:11" x14ac:dyDescent="0.3">
      <c r="A43" s="3" t="s">
        <v>72</v>
      </c>
      <c r="B43" s="6">
        <v>-6.8899999999999999E-7</v>
      </c>
      <c r="C43" s="3" t="s">
        <v>48</v>
      </c>
      <c r="D43" s="3" t="s">
        <v>27</v>
      </c>
      <c r="E43" s="3"/>
      <c r="F43" s="3" t="s">
        <v>14</v>
      </c>
      <c r="G43" s="3"/>
      <c r="H43" s="3"/>
      <c r="I43" s="3"/>
      <c r="J43" s="3"/>
      <c r="K43" s="3" t="s">
        <v>69</v>
      </c>
    </row>
    <row r="44" spans="1:11" x14ac:dyDescent="0.3">
      <c r="A44" s="3"/>
      <c r="B44" s="6"/>
      <c r="C44" s="3"/>
      <c r="D44" s="3"/>
      <c r="E44" s="3"/>
      <c r="F44" s="3"/>
      <c r="G44" s="3"/>
      <c r="H44" s="3"/>
      <c r="I44" s="3"/>
      <c r="J44" s="3"/>
      <c r="K44" s="3"/>
    </row>
    <row r="45" spans="1:11" ht="15.6" x14ac:dyDescent="0.3">
      <c r="A45" s="1" t="s">
        <v>0</v>
      </c>
      <c r="B45" s="1" t="s">
        <v>126</v>
      </c>
    </row>
    <row r="46" spans="1:11" x14ac:dyDescent="0.3">
      <c r="A46" t="s">
        <v>11</v>
      </c>
      <c r="B46" t="s">
        <v>25</v>
      </c>
    </row>
    <row r="47" spans="1:11" x14ac:dyDescent="0.3">
      <c r="A47" t="s">
        <v>1</v>
      </c>
      <c r="B47">
        <v>1</v>
      </c>
    </row>
    <row r="48" spans="1:11" ht="15.6" x14ac:dyDescent="0.3">
      <c r="A48" t="s">
        <v>2</v>
      </c>
      <c r="B48" s="4" t="s">
        <v>75</v>
      </c>
    </row>
    <row r="49" spans="1:11" x14ac:dyDescent="0.3">
      <c r="A49" t="s">
        <v>4</v>
      </c>
      <c r="B49" t="s">
        <v>5</v>
      </c>
    </row>
    <row r="50" spans="1:11" x14ac:dyDescent="0.3">
      <c r="A50" t="s">
        <v>6</v>
      </c>
      <c r="B50" t="s">
        <v>13</v>
      </c>
    </row>
    <row r="51" spans="1:11" ht="15.6" x14ac:dyDescent="0.3">
      <c r="A51" s="1" t="s">
        <v>8</v>
      </c>
    </row>
    <row r="52" spans="1:11" x14ac:dyDescent="0.3">
      <c r="A52" t="s">
        <v>9</v>
      </c>
      <c r="B52" t="s">
        <v>10</v>
      </c>
      <c r="C52" t="s">
        <v>11</v>
      </c>
      <c r="D52" t="s">
        <v>6</v>
      </c>
      <c r="E52" t="s">
        <v>12</v>
      </c>
      <c r="F52" t="s">
        <v>4</v>
      </c>
      <c r="G52" t="s">
        <v>50</v>
      </c>
      <c r="H52" t="s">
        <v>51</v>
      </c>
      <c r="I52" t="s">
        <v>52</v>
      </c>
      <c r="J52" t="s">
        <v>28</v>
      </c>
      <c r="K52" t="s">
        <v>2</v>
      </c>
    </row>
    <row r="53" spans="1:11" x14ac:dyDescent="0.3">
      <c r="A53" s="3" t="s">
        <v>126</v>
      </c>
      <c r="B53" s="3">
        <v>1</v>
      </c>
      <c r="C53" t="s">
        <v>25</v>
      </c>
      <c r="D53" s="3" t="s">
        <v>13</v>
      </c>
      <c r="E53" s="3"/>
      <c r="F53" s="3" t="s">
        <v>18</v>
      </c>
      <c r="G53" s="3"/>
      <c r="H53" s="3"/>
      <c r="I53" s="3">
        <v>100</v>
      </c>
      <c r="J53" s="3" t="s">
        <v>53</v>
      </c>
      <c r="K53" s="3" t="s">
        <v>75</v>
      </c>
    </row>
    <row r="54" spans="1:11" x14ac:dyDescent="0.3">
      <c r="A54" s="3" t="s">
        <v>127</v>
      </c>
      <c r="B54" s="3">
        <v>1.00057</v>
      </c>
      <c r="C54" t="s">
        <v>25</v>
      </c>
      <c r="D54" s="3" t="s">
        <v>13</v>
      </c>
      <c r="E54" s="3"/>
      <c r="F54" s="3" t="s">
        <v>14</v>
      </c>
      <c r="G54" s="3"/>
      <c r="H54" s="3"/>
      <c r="I54" s="3"/>
      <c r="J54" s="3"/>
      <c r="K54" s="3" t="s">
        <v>82</v>
      </c>
    </row>
    <row r="55" spans="1:11" x14ac:dyDescent="0.3">
      <c r="A55" t="s">
        <v>34</v>
      </c>
      <c r="B55" s="3">
        <v>6.7000000000000002E-3</v>
      </c>
      <c r="C55" t="s">
        <v>25</v>
      </c>
      <c r="D55" s="3" t="s">
        <v>7</v>
      </c>
      <c r="E55" s="3"/>
      <c r="F55" s="3" t="s">
        <v>14</v>
      </c>
      <c r="G55" s="3"/>
      <c r="H55" s="3"/>
      <c r="I55" s="3"/>
      <c r="J55" s="3"/>
      <c r="K55" s="3" t="s">
        <v>20</v>
      </c>
    </row>
    <row r="56" spans="1:11" x14ac:dyDescent="0.3">
      <c r="A56" s="3" t="s">
        <v>54</v>
      </c>
      <c r="B56" s="3">
        <v>-1.6799999999999999E-4</v>
      </c>
      <c r="C56" s="3" t="s">
        <v>48</v>
      </c>
      <c r="D56" s="3" t="s">
        <v>13</v>
      </c>
      <c r="E56" s="3"/>
      <c r="F56" s="3" t="s">
        <v>14</v>
      </c>
      <c r="G56" s="3"/>
      <c r="H56" s="3"/>
      <c r="I56" s="3"/>
      <c r="J56" s="3"/>
      <c r="K56" s="3" t="s">
        <v>55</v>
      </c>
    </row>
    <row r="57" spans="1:11" x14ac:dyDescent="0.3">
      <c r="A57" s="3" t="s">
        <v>56</v>
      </c>
      <c r="B57" s="6">
        <v>5.8399999999999999E-4</v>
      </c>
      <c r="C57" s="3" t="s">
        <v>19</v>
      </c>
      <c r="D57" s="3" t="s">
        <v>15</v>
      </c>
      <c r="E57" s="3"/>
      <c r="F57" s="3" t="s">
        <v>14</v>
      </c>
      <c r="G57" s="3"/>
      <c r="H57" s="3"/>
      <c r="I57" s="3"/>
      <c r="J57" s="3"/>
      <c r="K57" s="3" t="s">
        <v>57</v>
      </c>
    </row>
    <row r="58" spans="1:11" x14ac:dyDescent="0.3">
      <c r="A58" s="3" t="s">
        <v>58</v>
      </c>
      <c r="B58" s="6">
        <v>2.5999999999999998E-10</v>
      </c>
      <c r="C58" s="3" t="s">
        <v>25</v>
      </c>
      <c r="D58" s="3" t="s">
        <v>6</v>
      </c>
      <c r="E58" s="3"/>
      <c r="F58" s="3" t="s">
        <v>14</v>
      </c>
      <c r="G58" s="3"/>
      <c r="H58" s="3"/>
      <c r="I58" s="3"/>
      <c r="J58" s="3"/>
      <c r="K58" s="3" t="s">
        <v>59</v>
      </c>
    </row>
    <row r="59" spans="1:11" x14ac:dyDescent="0.3">
      <c r="A59" s="3" t="s">
        <v>60</v>
      </c>
      <c r="B59" s="6">
        <v>-6.2700000000000001E-6</v>
      </c>
      <c r="C59" s="3" t="s">
        <v>19</v>
      </c>
      <c r="D59" s="3" t="s">
        <v>13</v>
      </c>
      <c r="E59" s="3"/>
      <c r="F59" s="3" t="s">
        <v>14</v>
      </c>
      <c r="G59" s="3"/>
      <c r="H59" s="3"/>
      <c r="I59" s="3"/>
      <c r="J59" s="3"/>
      <c r="K59" s="3" t="s">
        <v>61</v>
      </c>
    </row>
    <row r="60" spans="1:11" x14ac:dyDescent="0.3">
      <c r="A60" s="3" t="s">
        <v>62</v>
      </c>
      <c r="B60" s="6">
        <v>-7.4999999999999993E-5</v>
      </c>
      <c r="C60" s="3" t="s">
        <v>48</v>
      </c>
      <c r="D60" s="3" t="s">
        <v>27</v>
      </c>
      <c r="E60" s="3"/>
      <c r="F60" s="3" t="s">
        <v>14</v>
      </c>
      <c r="G60" s="3"/>
      <c r="H60" s="3"/>
      <c r="I60" s="3"/>
      <c r="J60" s="3"/>
      <c r="K60" s="3" t="s">
        <v>63</v>
      </c>
    </row>
    <row r="61" spans="1:11" x14ac:dyDescent="0.3">
      <c r="A61" s="3" t="s">
        <v>47</v>
      </c>
      <c r="B61" s="6">
        <v>6.8900000000000005E-4</v>
      </c>
      <c r="C61" s="3" t="s">
        <v>48</v>
      </c>
      <c r="D61" s="3" t="s">
        <v>13</v>
      </c>
      <c r="E61" s="3"/>
      <c r="F61" s="3" t="s">
        <v>14</v>
      </c>
      <c r="G61" s="3"/>
      <c r="H61" s="3"/>
      <c r="I61" s="3"/>
      <c r="J61" s="3"/>
      <c r="K61" s="3" t="s">
        <v>49</v>
      </c>
    </row>
    <row r="62" spans="1:11" x14ac:dyDescent="0.3">
      <c r="A62" s="3" t="s">
        <v>64</v>
      </c>
      <c r="B62" s="3">
        <v>3.3599999999999998E-2</v>
      </c>
      <c r="C62" s="3" t="s">
        <v>48</v>
      </c>
      <c r="D62" s="3" t="s">
        <v>65</v>
      </c>
      <c r="E62" s="3"/>
      <c r="F62" s="3" t="s">
        <v>14</v>
      </c>
      <c r="G62" s="3"/>
      <c r="H62" s="3"/>
      <c r="I62" s="3"/>
      <c r="J62" s="3"/>
      <c r="K62" s="3" t="s">
        <v>66</v>
      </c>
    </row>
    <row r="63" spans="1:11" x14ac:dyDescent="0.3">
      <c r="A63" s="3" t="s">
        <v>67</v>
      </c>
      <c r="B63" s="3">
        <v>3.2599999999999997E-2</v>
      </c>
      <c r="C63" s="3" t="s">
        <v>25</v>
      </c>
      <c r="D63" s="3" t="s">
        <v>65</v>
      </c>
      <c r="E63" s="3"/>
      <c r="F63" s="3" t="s">
        <v>14</v>
      </c>
      <c r="G63" s="3"/>
      <c r="H63" s="3"/>
      <c r="I63" s="3"/>
      <c r="J63" s="3"/>
      <c r="K63" s="3" t="s">
        <v>68</v>
      </c>
    </row>
    <row r="64" spans="1:11" x14ac:dyDescent="0.3">
      <c r="A64" s="3" t="s">
        <v>72</v>
      </c>
      <c r="B64" s="6">
        <v>-6.8899999999999999E-7</v>
      </c>
      <c r="C64" s="3" t="s">
        <v>48</v>
      </c>
      <c r="D64" s="3" t="s">
        <v>27</v>
      </c>
      <c r="E64" s="3"/>
      <c r="F64" s="3" t="s">
        <v>14</v>
      </c>
      <c r="G64" s="3"/>
      <c r="H64" s="3"/>
      <c r="I64" s="3"/>
      <c r="J64" s="3"/>
      <c r="K64" s="3" t="s">
        <v>69</v>
      </c>
    </row>
    <row r="65" spans="1:11" x14ac:dyDescent="0.3">
      <c r="A65" s="3"/>
      <c r="B65" s="6"/>
      <c r="C65" s="3"/>
      <c r="D65" s="3"/>
      <c r="E65" s="3"/>
      <c r="F65" s="3"/>
      <c r="G65" s="3"/>
      <c r="H65" s="3"/>
      <c r="I65" s="3"/>
      <c r="J65" s="3"/>
      <c r="K65" s="3"/>
    </row>
    <row r="66" spans="1:11" ht="15.6" x14ac:dyDescent="0.3">
      <c r="A66" s="1" t="s">
        <v>0</v>
      </c>
      <c r="B66" s="1" t="s">
        <v>128</v>
      </c>
    </row>
    <row r="67" spans="1:11" x14ac:dyDescent="0.3">
      <c r="A67" t="s">
        <v>11</v>
      </c>
      <c r="B67" t="s">
        <v>25</v>
      </c>
    </row>
    <row r="68" spans="1:11" x14ac:dyDescent="0.3">
      <c r="A68" t="s">
        <v>1</v>
      </c>
      <c r="B68">
        <v>1</v>
      </c>
    </row>
    <row r="69" spans="1:11" ht="15.6" x14ac:dyDescent="0.3">
      <c r="A69" t="s">
        <v>2</v>
      </c>
      <c r="B69" s="4" t="s">
        <v>70</v>
      </c>
    </row>
    <row r="70" spans="1:11" x14ac:dyDescent="0.3">
      <c r="A70" t="s">
        <v>4</v>
      </c>
      <c r="B70" t="s">
        <v>5</v>
      </c>
    </row>
    <row r="71" spans="1:11" x14ac:dyDescent="0.3">
      <c r="A71" t="s">
        <v>6</v>
      </c>
      <c r="B71" t="s">
        <v>13</v>
      </c>
    </row>
    <row r="72" spans="1:11" ht="15.6" x14ac:dyDescent="0.3">
      <c r="A72" s="1" t="s">
        <v>8</v>
      </c>
    </row>
    <row r="73" spans="1:11" x14ac:dyDescent="0.3">
      <c r="A73" t="s">
        <v>9</v>
      </c>
      <c r="B73" t="s">
        <v>10</v>
      </c>
      <c r="C73" t="s">
        <v>11</v>
      </c>
      <c r="D73" t="s">
        <v>6</v>
      </c>
      <c r="E73" t="s">
        <v>12</v>
      </c>
      <c r="F73" t="s">
        <v>4</v>
      </c>
      <c r="G73" t="s">
        <v>50</v>
      </c>
      <c r="H73" t="s">
        <v>51</v>
      </c>
      <c r="I73" t="s">
        <v>52</v>
      </c>
      <c r="J73" t="s">
        <v>28</v>
      </c>
      <c r="K73" t="s">
        <v>2</v>
      </c>
    </row>
    <row r="74" spans="1:11" x14ac:dyDescent="0.3">
      <c r="A74" s="3" t="s">
        <v>128</v>
      </c>
      <c r="B74" s="3">
        <v>1</v>
      </c>
      <c r="C74" t="s">
        <v>25</v>
      </c>
      <c r="D74" s="3" t="s">
        <v>13</v>
      </c>
      <c r="E74" s="3"/>
      <c r="F74" s="3" t="s">
        <v>18</v>
      </c>
      <c r="G74" s="3"/>
      <c r="H74" s="3"/>
      <c r="I74" s="3">
        <v>100</v>
      </c>
      <c r="J74" s="3" t="s">
        <v>53</v>
      </c>
      <c r="K74" s="3" t="s">
        <v>70</v>
      </c>
    </row>
    <row r="75" spans="1:11" x14ac:dyDescent="0.3">
      <c r="A75" s="3" t="s">
        <v>129</v>
      </c>
      <c r="B75" s="3">
        <v>1.00057</v>
      </c>
      <c r="C75" t="s">
        <v>25</v>
      </c>
      <c r="D75" s="3" t="s">
        <v>13</v>
      </c>
      <c r="E75" s="3"/>
      <c r="F75" s="3" t="s">
        <v>14</v>
      </c>
      <c r="G75" s="3"/>
      <c r="H75" s="3"/>
      <c r="I75" s="3"/>
      <c r="J75" s="3"/>
      <c r="K75" s="3" t="s">
        <v>45</v>
      </c>
    </row>
    <row r="76" spans="1:11" x14ac:dyDescent="0.3">
      <c r="A76" t="s">
        <v>34</v>
      </c>
      <c r="B76" s="3">
        <v>6.7000000000000002E-3</v>
      </c>
      <c r="C76" t="s">
        <v>25</v>
      </c>
      <c r="D76" s="3" t="s">
        <v>7</v>
      </c>
      <c r="E76" s="3"/>
      <c r="F76" s="3" t="s">
        <v>14</v>
      </c>
      <c r="G76" s="3"/>
      <c r="H76" s="3"/>
      <c r="I76" s="3"/>
      <c r="J76" s="3"/>
      <c r="K76" s="3" t="s">
        <v>20</v>
      </c>
    </row>
    <row r="77" spans="1:11" x14ac:dyDescent="0.3">
      <c r="A77" s="3" t="s">
        <v>54</v>
      </c>
      <c r="B77" s="3">
        <v>-1.6799999999999999E-4</v>
      </c>
      <c r="C77" s="3" t="s">
        <v>48</v>
      </c>
      <c r="D77" s="3" t="s">
        <v>13</v>
      </c>
      <c r="E77" s="3"/>
      <c r="F77" s="3" t="s">
        <v>14</v>
      </c>
      <c r="G77" s="3"/>
      <c r="H77" s="3"/>
      <c r="I77" s="3"/>
      <c r="J77" s="3"/>
      <c r="K77" s="3" t="s">
        <v>55</v>
      </c>
    </row>
    <row r="78" spans="1:11" x14ac:dyDescent="0.3">
      <c r="A78" s="3" t="s">
        <v>56</v>
      </c>
      <c r="B78" s="6">
        <v>5.8399999999999999E-4</v>
      </c>
      <c r="C78" s="3" t="s">
        <v>19</v>
      </c>
      <c r="D78" s="3" t="s">
        <v>15</v>
      </c>
      <c r="E78" s="3"/>
      <c r="F78" s="3" t="s">
        <v>14</v>
      </c>
      <c r="G78" s="3"/>
      <c r="H78" s="3"/>
      <c r="I78" s="3"/>
      <c r="J78" s="3"/>
      <c r="K78" s="3" t="s">
        <v>57</v>
      </c>
    </row>
    <row r="79" spans="1:11" x14ac:dyDescent="0.3">
      <c r="A79" s="3" t="s">
        <v>58</v>
      </c>
      <c r="B79" s="6">
        <v>2.5999999999999998E-10</v>
      </c>
      <c r="C79" s="3" t="s">
        <v>25</v>
      </c>
      <c r="D79" s="3" t="s">
        <v>6</v>
      </c>
      <c r="E79" s="3"/>
      <c r="F79" s="3" t="s">
        <v>14</v>
      </c>
      <c r="G79" s="3"/>
      <c r="H79" s="3"/>
      <c r="I79" s="3"/>
      <c r="J79" s="3"/>
      <c r="K79" s="3" t="s">
        <v>59</v>
      </c>
    </row>
    <row r="80" spans="1:11" x14ac:dyDescent="0.3">
      <c r="A80" s="3" t="s">
        <v>60</v>
      </c>
      <c r="B80" s="6">
        <v>-6.2700000000000001E-6</v>
      </c>
      <c r="C80" s="3" t="s">
        <v>19</v>
      </c>
      <c r="D80" s="3" t="s">
        <v>13</v>
      </c>
      <c r="E80" s="3"/>
      <c r="F80" s="3" t="s">
        <v>14</v>
      </c>
      <c r="G80" s="3"/>
      <c r="H80" s="3"/>
      <c r="I80" s="3"/>
      <c r="J80" s="3"/>
      <c r="K80" s="3" t="s">
        <v>61</v>
      </c>
    </row>
    <row r="81" spans="1:11" x14ac:dyDescent="0.3">
      <c r="A81" s="3" t="s">
        <v>62</v>
      </c>
      <c r="B81" s="6">
        <v>-7.4999999999999993E-5</v>
      </c>
      <c r="C81" s="3" t="s">
        <v>48</v>
      </c>
      <c r="D81" s="3" t="s">
        <v>27</v>
      </c>
      <c r="E81" s="3"/>
      <c r="F81" s="3" t="s">
        <v>14</v>
      </c>
      <c r="G81" s="3"/>
      <c r="H81" s="3"/>
      <c r="I81" s="3"/>
      <c r="J81" s="3"/>
      <c r="K81" s="3" t="s">
        <v>63</v>
      </c>
    </row>
    <row r="82" spans="1:11" x14ac:dyDescent="0.3">
      <c r="A82" s="3" t="s">
        <v>47</v>
      </c>
      <c r="B82" s="6">
        <v>6.8900000000000005E-4</v>
      </c>
      <c r="C82" s="3" t="s">
        <v>48</v>
      </c>
      <c r="D82" s="3" t="s">
        <v>13</v>
      </c>
      <c r="E82" s="3"/>
      <c r="F82" s="3" t="s">
        <v>14</v>
      </c>
      <c r="G82" s="3"/>
      <c r="H82" s="3"/>
      <c r="I82" s="3"/>
      <c r="J82" s="3"/>
      <c r="K82" s="3" t="s">
        <v>49</v>
      </c>
    </row>
    <row r="83" spans="1:11" x14ac:dyDescent="0.3">
      <c r="A83" s="3" t="s">
        <v>64</v>
      </c>
      <c r="B83" s="3">
        <v>3.3599999999999998E-2</v>
      </c>
      <c r="C83" s="3" t="s">
        <v>48</v>
      </c>
      <c r="D83" s="3" t="s">
        <v>65</v>
      </c>
      <c r="E83" s="3"/>
      <c r="F83" s="3" t="s">
        <v>14</v>
      </c>
      <c r="G83" s="3"/>
      <c r="H83" s="3"/>
      <c r="I83" s="3"/>
      <c r="J83" s="3"/>
      <c r="K83" s="3" t="s">
        <v>66</v>
      </c>
    </row>
    <row r="84" spans="1:11" x14ac:dyDescent="0.3">
      <c r="A84" s="3" t="s">
        <v>67</v>
      </c>
      <c r="B84" s="3">
        <v>3.2599999999999997E-2</v>
      </c>
      <c r="C84" s="3" t="s">
        <v>25</v>
      </c>
      <c r="D84" s="3" t="s">
        <v>65</v>
      </c>
      <c r="E84" s="3"/>
      <c r="F84" s="3" t="s">
        <v>14</v>
      </c>
      <c r="G84" s="3"/>
      <c r="H84" s="3"/>
      <c r="I84" s="3"/>
      <c r="J84" s="3"/>
      <c r="K84" s="3" t="s">
        <v>68</v>
      </c>
    </row>
    <row r="85" spans="1:11" x14ac:dyDescent="0.3">
      <c r="A85" s="3" t="s">
        <v>72</v>
      </c>
      <c r="B85" s="6">
        <v>-6.8899999999999999E-7</v>
      </c>
      <c r="C85" s="3" t="s">
        <v>48</v>
      </c>
      <c r="D85" s="3" t="s">
        <v>27</v>
      </c>
      <c r="E85" s="3"/>
      <c r="F85" s="3" t="s">
        <v>14</v>
      </c>
      <c r="G85" s="3"/>
      <c r="H85" s="3"/>
      <c r="I85" s="3"/>
      <c r="J85" s="3"/>
      <c r="K85" s="3" t="s">
        <v>69</v>
      </c>
    </row>
    <row r="86" spans="1:11" x14ac:dyDescent="0.3">
      <c r="A86" s="3"/>
      <c r="B86" s="6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3">
      <c r="A87" s="3"/>
      <c r="B87" s="6"/>
      <c r="C87" s="3"/>
      <c r="D87" s="3"/>
      <c r="E87" s="3"/>
      <c r="F87" s="3"/>
      <c r="G87" s="3"/>
      <c r="H87" s="3"/>
      <c r="I87" s="3"/>
      <c r="J87" s="3"/>
      <c r="K87" s="3"/>
    </row>
    <row r="88" spans="1:11" ht="15.6" x14ac:dyDescent="0.3">
      <c r="A88" s="1" t="s">
        <v>0</v>
      </c>
      <c r="B88" s="1" t="s">
        <v>130</v>
      </c>
    </row>
    <row r="89" spans="1:11" x14ac:dyDescent="0.3">
      <c r="A89" t="s">
        <v>11</v>
      </c>
      <c r="B89" t="s">
        <v>25</v>
      </c>
    </row>
    <row r="90" spans="1:11" x14ac:dyDescent="0.3">
      <c r="A90" t="s">
        <v>1</v>
      </c>
      <c r="B90">
        <v>1</v>
      </c>
    </row>
    <row r="91" spans="1:11" ht="15.6" x14ac:dyDescent="0.3">
      <c r="A91" t="s">
        <v>2</v>
      </c>
      <c r="B91" s="4" t="s">
        <v>71</v>
      </c>
    </row>
    <row r="92" spans="1:11" x14ac:dyDescent="0.3">
      <c r="A92" t="s">
        <v>4</v>
      </c>
      <c r="B92" t="s">
        <v>5</v>
      </c>
    </row>
    <row r="93" spans="1:11" x14ac:dyDescent="0.3">
      <c r="A93" t="s">
        <v>6</v>
      </c>
      <c r="B93" t="s">
        <v>13</v>
      </c>
    </row>
    <row r="94" spans="1:11" ht="15.6" x14ac:dyDescent="0.3">
      <c r="A94" s="1" t="s">
        <v>8</v>
      </c>
    </row>
    <row r="95" spans="1:11" x14ac:dyDescent="0.3">
      <c r="A95" t="s">
        <v>9</v>
      </c>
      <c r="B95" t="s">
        <v>10</v>
      </c>
      <c r="C95" t="s">
        <v>11</v>
      </c>
      <c r="D95" t="s">
        <v>6</v>
      </c>
      <c r="E95" t="s">
        <v>12</v>
      </c>
      <c r="F95" t="s">
        <v>4</v>
      </c>
      <c r="G95" t="s">
        <v>50</v>
      </c>
      <c r="H95" t="s">
        <v>51</v>
      </c>
      <c r="I95" t="s">
        <v>52</v>
      </c>
      <c r="J95" t="s">
        <v>28</v>
      </c>
      <c r="K95" t="s">
        <v>2</v>
      </c>
    </row>
    <row r="96" spans="1:11" x14ac:dyDescent="0.3">
      <c r="A96" s="3" t="s">
        <v>130</v>
      </c>
      <c r="B96" s="3">
        <v>1</v>
      </c>
      <c r="C96" t="s">
        <v>25</v>
      </c>
      <c r="D96" s="3" t="s">
        <v>13</v>
      </c>
      <c r="E96" s="3"/>
      <c r="F96" s="3" t="s">
        <v>18</v>
      </c>
      <c r="G96" s="3"/>
      <c r="H96" s="3"/>
      <c r="I96" s="3">
        <v>100</v>
      </c>
      <c r="J96" s="3" t="s">
        <v>53</v>
      </c>
      <c r="K96" s="3" t="s">
        <v>71</v>
      </c>
    </row>
    <row r="97" spans="1:11" x14ac:dyDescent="0.3">
      <c r="A97" s="3" t="s">
        <v>131</v>
      </c>
      <c r="B97" s="3">
        <v>1.00057</v>
      </c>
      <c r="C97" t="s">
        <v>25</v>
      </c>
      <c r="D97" s="3" t="s">
        <v>13</v>
      </c>
      <c r="E97" s="3"/>
      <c r="F97" s="3" t="s">
        <v>14</v>
      </c>
      <c r="G97" s="3"/>
      <c r="H97" s="3"/>
      <c r="I97" s="3"/>
      <c r="J97" s="3"/>
      <c r="K97" s="3" t="s">
        <v>78</v>
      </c>
    </row>
    <row r="98" spans="1:11" x14ac:dyDescent="0.3">
      <c r="A98" t="s">
        <v>34</v>
      </c>
      <c r="B98" s="3">
        <v>6.7000000000000002E-3</v>
      </c>
      <c r="C98" t="s">
        <v>25</v>
      </c>
      <c r="D98" s="3" t="s">
        <v>7</v>
      </c>
      <c r="E98" s="3"/>
      <c r="F98" s="3" t="s">
        <v>14</v>
      </c>
      <c r="G98" s="3"/>
      <c r="H98" s="3"/>
      <c r="I98" s="3"/>
      <c r="J98" s="3"/>
      <c r="K98" s="3" t="s">
        <v>20</v>
      </c>
    </row>
    <row r="99" spans="1:11" x14ac:dyDescent="0.3">
      <c r="A99" s="3" t="s">
        <v>54</v>
      </c>
      <c r="B99" s="3">
        <v>-1.6799999999999999E-4</v>
      </c>
      <c r="C99" s="3" t="s">
        <v>48</v>
      </c>
      <c r="D99" s="3" t="s">
        <v>13</v>
      </c>
      <c r="E99" s="3"/>
      <c r="F99" s="3" t="s">
        <v>14</v>
      </c>
      <c r="G99" s="3"/>
      <c r="H99" s="3"/>
      <c r="I99" s="3"/>
      <c r="J99" s="3"/>
      <c r="K99" s="3" t="s">
        <v>55</v>
      </c>
    </row>
    <row r="100" spans="1:11" x14ac:dyDescent="0.3">
      <c r="A100" s="3" t="s">
        <v>56</v>
      </c>
      <c r="B100" s="6">
        <v>5.8399999999999999E-4</v>
      </c>
      <c r="C100" s="3" t="s">
        <v>19</v>
      </c>
      <c r="D100" s="3" t="s">
        <v>15</v>
      </c>
      <c r="E100" s="3"/>
      <c r="F100" s="3" t="s">
        <v>14</v>
      </c>
      <c r="G100" s="3"/>
      <c r="H100" s="3"/>
      <c r="I100" s="3"/>
      <c r="J100" s="3"/>
      <c r="K100" s="3" t="s">
        <v>57</v>
      </c>
    </row>
    <row r="101" spans="1:11" x14ac:dyDescent="0.3">
      <c r="A101" s="3" t="s">
        <v>58</v>
      </c>
      <c r="B101" s="6">
        <v>2.5999999999999998E-10</v>
      </c>
      <c r="C101" s="3" t="s">
        <v>25</v>
      </c>
      <c r="D101" s="3" t="s">
        <v>6</v>
      </c>
      <c r="E101" s="3"/>
      <c r="F101" s="3" t="s">
        <v>14</v>
      </c>
      <c r="G101" s="3"/>
      <c r="H101" s="3"/>
      <c r="I101" s="3"/>
      <c r="J101" s="3"/>
      <c r="K101" s="3" t="s">
        <v>59</v>
      </c>
    </row>
    <row r="102" spans="1:11" x14ac:dyDescent="0.3">
      <c r="A102" s="3" t="s">
        <v>60</v>
      </c>
      <c r="B102" s="6">
        <v>-6.2700000000000001E-6</v>
      </c>
      <c r="C102" s="3" t="s">
        <v>19</v>
      </c>
      <c r="D102" s="3" t="s">
        <v>13</v>
      </c>
      <c r="E102" s="3"/>
      <c r="F102" s="3" t="s">
        <v>14</v>
      </c>
      <c r="G102" s="3"/>
      <c r="H102" s="3"/>
      <c r="I102" s="3"/>
      <c r="J102" s="3"/>
      <c r="K102" s="3" t="s">
        <v>61</v>
      </c>
    </row>
    <row r="103" spans="1:11" x14ac:dyDescent="0.3">
      <c r="A103" s="3" t="s">
        <v>62</v>
      </c>
      <c r="B103" s="6">
        <v>-7.4999999999999993E-5</v>
      </c>
      <c r="C103" s="3" t="s">
        <v>48</v>
      </c>
      <c r="D103" s="3" t="s">
        <v>27</v>
      </c>
      <c r="E103" s="3"/>
      <c r="F103" s="3" t="s">
        <v>14</v>
      </c>
      <c r="G103" s="3"/>
      <c r="H103" s="3"/>
      <c r="I103" s="3"/>
      <c r="J103" s="3"/>
      <c r="K103" s="3" t="s">
        <v>63</v>
      </c>
    </row>
    <row r="104" spans="1:11" x14ac:dyDescent="0.3">
      <c r="A104" s="3" t="s">
        <v>47</v>
      </c>
      <c r="B104" s="6">
        <v>6.8900000000000005E-4</v>
      </c>
      <c r="C104" s="3" t="s">
        <v>48</v>
      </c>
      <c r="D104" s="3" t="s">
        <v>13</v>
      </c>
      <c r="E104" s="3"/>
      <c r="F104" s="3" t="s">
        <v>14</v>
      </c>
      <c r="G104" s="3"/>
      <c r="H104" s="3"/>
      <c r="I104" s="3"/>
      <c r="J104" s="3"/>
      <c r="K104" s="3" t="s">
        <v>49</v>
      </c>
    </row>
    <row r="105" spans="1:11" x14ac:dyDescent="0.3">
      <c r="A105" s="3" t="s">
        <v>64</v>
      </c>
      <c r="B105" s="3">
        <v>3.3599999999999998E-2</v>
      </c>
      <c r="C105" s="3" t="s">
        <v>48</v>
      </c>
      <c r="D105" s="3" t="s">
        <v>65</v>
      </c>
      <c r="E105" s="3"/>
      <c r="F105" s="3" t="s">
        <v>14</v>
      </c>
      <c r="G105" s="3"/>
      <c r="H105" s="3"/>
      <c r="I105" s="3"/>
      <c r="J105" s="3"/>
      <c r="K105" s="3" t="s">
        <v>66</v>
      </c>
    </row>
    <row r="106" spans="1:11" x14ac:dyDescent="0.3">
      <c r="A106" s="3" t="s">
        <v>67</v>
      </c>
      <c r="B106" s="3">
        <v>3.2599999999999997E-2</v>
      </c>
      <c r="C106" s="3" t="s">
        <v>25</v>
      </c>
      <c r="D106" s="3" t="s">
        <v>65</v>
      </c>
      <c r="E106" s="3"/>
      <c r="F106" s="3" t="s">
        <v>14</v>
      </c>
      <c r="G106" s="3"/>
      <c r="H106" s="3"/>
      <c r="I106" s="3"/>
      <c r="J106" s="3"/>
      <c r="K106" s="3" t="s">
        <v>68</v>
      </c>
    </row>
    <row r="107" spans="1:11" x14ac:dyDescent="0.3">
      <c r="A107" s="3" t="s">
        <v>72</v>
      </c>
      <c r="B107" s="6">
        <v>-6.8899999999999999E-7</v>
      </c>
      <c r="C107" s="3" t="s">
        <v>48</v>
      </c>
      <c r="D107" s="3" t="s">
        <v>27</v>
      </c>
      <c r="E107" s="3"/>
      <c r="F107" s="3" t="s">
        <v>14</v>
      </c>
      <c r="G107" s="3"/>
      <c r="H107" s="3"/>
      <c r="I107" s="3"/>
      <c r="J107" s="3"/>
      <c r="K107" s="3" t="s">
        <v>69</v>
      </c>
    </row>
    <row r="108" spans="1:11" x14ac:dyDescent="0.3">
      <c r="A108" s="3"/>
      <c r="B108" s="6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6" x14ac:dyDescent="0.3">
      <c r="A109" s="1" t="s">
        <v>0</v>
      </c>
      <c r="B109" s="1" t="s">
        <v>132</v>
      </c>
    </row>
    <row r="110" spans="1:11" x14ac:dyDescent="0.3">
      <c r="A110" t="s">
        <v>11</v>
      </c>
      <c r="B110" t="s">
        <v>25</v>
      </c>
    </row>
    <row r="111" spans="1:11" x14ac:dyDescent="0.3">
      <c r="A111" t="s">
        <v>1</v>
      </c>
      <c r="B111">
        <v>1</v>
      </c>
    </row>
    <row r="112" spans="1:11" ht="15.6" x14ac:dyDescent="0.3">
      <c r="A112" t="s">
        <v>2</v>
      </c>
      <c r="B112" s="4" t="s">
        <v>76</v>
      </c>
    </row>
    <row r="113" spans="1:11" x14ac:dyDescent="0.3">
      <c r="A113" t="s">
        <v>4</v>
      </c>
      <c r="B113" t="s">
        <v>5</v>
      </c>
    </row>
    <row r="114" spans="1:11" x14ac:dyDescent="0.3">
      <c r="A114" t="s">
        <v>6</v>
      </c>
      <c r="B114" t="s">
        <v>13</v>
      </c>
    </row>
    <row r="115" spans="1:11" ht="15.6" x14ac:dyDescent="0.3">
      <c r="A115" s="1" t="s">
        <v>8</v>
      </c>
    </row>
    <row r="116" spans="1:11" x14ac:dyDescent="0.3">
      <c r="A116" t="s">
        <v>9</v>
      </c>
      <c r="B116" t="s">
        <v>10</v>
      </c>
      <c r="C116" t="s">
        <v>11</v>
      </c>
      <c r="D116" t="s">
        <v>6</v>
      </c>
      <c r="E116" t="s">
        <v>12</v>
      </c>
      <c r="F116" t="s">
        <v>4</v>
      </c>
      <c r="G116" t="s">
        <v>50</v>
      </c>
      <c r="H116" t="s">
        <v>51</v>
      </c>
      <c r="I116" t="s">
        <v>52</v>
      </c>
      <c r="J116" t="s">
        <v>28</v>
      </c>
      <c r="K116" t="s">
        <v>2</v>
      </c>
    </row>
    <row r="117" spans="1:11" x14ac:dyDescent="0.3">
      <c r="A117" s="3" t="s">
        <v>132</v>
      </c>
      <c r="B117" s="3">
        <v>1</v>
      </c>
      <c r="C117" t="s">
        <v>25</v>
      </c>
      <c r="D117" s="3" t="s">
        <v>13</v>
      </c>
      <c r="E117" s="3"/>
      <c r="F117" s="3" t="s">
        <v>18</v>
      </c>
      <c r="G117" s="3"/>
      <c r="H117" s="3"/>
      <c r="I117" s="3">
        <v>100</v>
      </c>
      <c r="J117" s="3" t="s">
        <v>53</v>
      </c>
      <c r="K117" s="3" t="s">
        <v>76</v>
      </c>
    </row>
    <row r="118" spans="1:11" x14ac:dyDescent="0.3">
      <c r="A118" s="3" t="s">
        <v>133</v>
      </c>
      <c r="B118" s="3">
        <v>1.00057</v>
      </c>
      <c r="C118" t="s">
        <v>25</v>
      </c>
      <c r="D118" s="3" t="s">
        <v>13</v>
      </c>
      <c r="E118" s="3"/>
      <c r="F118" s="3" t="s">
        <v>14</v>
      </c>
      <c r="G118" s="3"/>
      <c r="H118" s="3"/>
      <c r="I118" s="3"/>
      <c r="J118" s="3"/>
      <c r="K118" s="3" t="s">
        <v>87</v>
      </c>
    </row>
    <row r="119" spans="1:11" x14ac:dyDescent="0.3">
      <c r="A119" t="s">
        <v>34</v>
      </c>
      <c r="B119" s="3">
        <v>6.7000000000000002E-3</v>
      </c>
      <c r="C119" t="s">
        <v>25</v>
      </c>
      <c r="D119" s="3" t="s">
        <v>7</v>
      </c>
      <c r="E119" s="3"/>
      <c r="F119" s="3" t="s">
        <v>14</v>
      </c>
      <c r="G119" s="3"/>
      <c r="H119" s="3"/>
      <c r="I119" s="3"/>
      <c r="J119" s="3"/>
      <c r="K119" s="3" t="s">
        <v>20</v>
      </c>
    </row>
    <row r="120" spans="1:11" x14ac:dyDescent="0.3">
      <c r="A120" s="3" t="s">
        <v>54</v>
      </c>
      <c r="B120" s="3">
        <v>-1.6799999999999999E-4</v>
      </c>
      <c r="C120" s="3" t="s">
        <v>48</v>
      </c>
      <c r="D120" s="3" t="s">
        <v>13</v>
      </c>
      <c r="E120" s="3"/>
      <c r="F120" s="3" t="s">
        <v>14</v>
      </c>
      <c r="G120" s="3"/>
      <c r="H120" s="3"/>
      <c r="I120" s="3"/>
      <c r="J120" s="3"/>
      <c r="K120" s="3" t="s">
        <v>55</v>
      </c>
    </row>
    <row r="121" spans="1:11" x14ac:dyDescent="0.3">
      <c r="A121" s="3" t="s">
        <v>56</v>
      </c>
      <c r="B121" s="6">
        <v>5.8399999999999999E-4</v>
      </c>
      <c r="C121" s="3" t="s">
        <v>19</v>
      </c>
      <c r="D121" s="3" t="s">
        <v>15</v>
      </c>
      <c r="E121" s="3"/>
      <c r="F121" s="3" t="s">
        <v>14</v>
      </c>
      <c r="G121" s="3"/>
      <c r="H121" s="3"/>
      <c r="I121" s="3"/>
      <c r="J121" s="3"/>
      <c r="K121" s="3" t="s">
        <v>57</v>
      </c>
    </row>
    <row r="122" spans="1:11" x14ac:dyDescent="0.3">
      <c r="A122" s="3" t="s">
        <v>58</v>
      </c>
      <c r="B122" s="6">
        <v>2.5999999999999998E-10</v>
      </c>
      <c r="C122" s="3" t="s">
        <v>25</v>
      </c>
      <c r="D122" s="3" t="s">
        <v>6</v>
      </c>
      <c r="E122" s="3"/>
      <c r="F122" s="3" t="s">
        <v>14</v>
      </c>
      <c r="G122" s="3"/>
      <c r="H122" s="3"/>
      <c r="I122" s="3"/>
      <c r="J122" s="3"/>
      <c r="K122" s="3" t="s">
        <v>59</v>
      </c>
    </row>
    <row r="123" spans="1:11" x14ac:dyDescent="0.3">
      <c r="A123" s="3" t="s">
        <v>60</v>
      </c>
      <c r="B123" s="6">
        <v>-6.2700000000000001E-6</v>
      </c>
      <c r="C123" s="3" t="s">
        <v>19</v>
      </c>
      <c r="D123" s="3" t="s">
        <v>13</v>
      </c>
      <c r="E123" s="3"/>
      <c r="F123" s="3" t="s">
        <v>14</v>
      </c>
      <c r="G123" s="3"/>
      <c r="H123" s="3"/>
      <c r="I123" s="3"/>
      <c r="J123" s="3"/>
      <c r="K123" s="3" t="s">
        <v>61</v>
      </c>
    </row>
    <row r="124" spans="1:11" x14ac:dyDescent="0.3">
      <c r="A124" s="3" t="s">
        <v>62</v>
      </c>
      <c r="B124" s="6">
        <v>-7.4999999999999993E-5</v>
      </c>
      <c r="C124" s="3" t="s">
        <v>48</v>
      </c>
      <c r="D124" s="3" t="s">
        <v>27</v>
      </c>
      <c r="E124" s="3"/>
      <c r="F124" s="3" t="s">
        <v>14</v>
      </c>
      <c r="G124" s="3"/>
      <c r="H124" s="3"/>
      <c r="I124" s="3"/>
      <c r="J124" s="3"/>
      <c r="K124" s="3" t="s">
        <v>63</v>
      </c>
    </row>
    <row r="125" spans="1:11" x14ac:dyDescent="0.3">
      <c r="A125" s="3" t="s">
        <v>47</v>
      </c>
      <c r="B125" s="6">
        <v>6.8900000000000005E-4</v>
      </c>
      <c r="C125" s="3" t="s">
        <v>48</v>
      </c>
      <c r="D125" s="3" t="s">
        <v>13</v>
      </c>
      <c r="E125" s="3"/>
      <c r="F125" s="3" t="s">
        <v>14</v>
      </c>
      <c r="G125" s="3"/>
      <c r="H125" s="3"/>
      <c r="I125" s="3"/>
      <c r="J125" s="3"/>
      <c r="K125" s="3" t="s">
        <v>49</v>
      </c>
    </row>
    <row r="126" spans="1:11" x14ac:dyDescent="0.3">
      <c r="A126" s="3" t="s">
        <v>64</v>
      </c>
      <c r="B126" s="3">
        <v>3.3599999999999998E-2</v>
      </c>
      <c r="C126" s="3" t="s">
        <v>48</v>
      </c>
      <c r="D126" s="3" t="s">
        <v>65</v>
      </c>
      <c r="E126" s="3"/>
      <c r="F126" s="3" t="s">
        <v>14</v>
      </c>
      <c r="G126" s="3"/>
      <c r="H126" s="3"/>
      <c r="I126" s="3"/>
      <c r="J126" s="3"/>
      <c r="K126" s="3" t="s">
        <v>66</v>
      </c>
    </row>
    <row r="127" spans="1:11" x14ac:dyDescent="0.3">
      <c r="A127" s="3" t="s">
        <v>67</v>
      </c>
      <c r="B127" s="3">
        <v>3.2599999999999997E-2</v>
      </c>
      <c r="C127" s="3" t="s">
        <v>25</v>
      </c>
      <c r="D127" s="3" t="s">
        <v>65</v>
      </c>
      <c r="E127" s="3"/>
      <c r="F127" s="3" t="s">
        <v>14</v>
      </c>
      <c r="G127" s="3"/>
      <c r="H127" s="3"/>
      <c r="I127" s="3"/>
      <c r="J127" s="3"/>
      <c r="K127" s="3" t="s">
        <v>68</v>
      </c>
    </row>
    <row r="128" spans="1:11" x14ac:dyDescent="0.3">
      <c r="A128" s="3" t="s">
        <v>72</v>
      </c>
      <c r="B128" s="6">
        <v>-6.8899999999999999E-7</v>
      </c>
      <c r="C128" s="3" t="s">
        <v>48</v>
      </c>
      <c r="D128" s="3" t="s">
        <v>27</v>
      </c>
      <c r="E128" s="3"/>
      <c r="F128" s="3" t="s">
        <v>14</v>
      </c>
      <c r="G128" s="3"/>
      <c r="H128" s="3"/>
      <c r="I128" s="3"/>
      <c r="J128" s="3"/>
      <c r="K128" s="3" t="s">
        <v>69</v>
      </c>
    </row>
    <row r="129" spans="1:11" x14ac:dyDescent="0.3">
      <c r="A129" s="3"/>
      <c r="B129" s="6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6" x14ac:dyDescent="0.3">
      <c r="A130" s="1" t="s">
        <v>0</v>
      </c>
      <c r="B130" s="1" t="s">
        <v>134</v>
      </c>
    </row>
    <row r="131" spans="1:11" x14ac:dyDescent="0.3">
      <c r="A131" t="s">
        <v>11</v>
      </c>
      <c r="B131" t="s">
        <v>25</v>
      </c>
    </row>
    <row r="132" spans="1:11" x14ac:dyDescent="0.3">
      <c r="A132" t="s">
        <v>1</v>
      </c>
      <c r="B132">
        <v>1</v>
      </c>
    </row>
    <row r="133" spans="1:11" ht="15.6" x14ac:dyDescent="0.3">
      <c r="A133" t="s">
        <v>2</v>
      </c>
      <c r="B133" s="4" t="s">
        <v>75</v>
      </c>
    </row>
    <row r="134" spans="1:11" x14ac:dyDescent="0.3">
      <c r="A134" t="s">
        <v>4</v>
      </c>
      <c r="B134" t="s">
        <v>5</v>
      </c>
    </row>
    <row r="135" spans="1:11" x14ac:dyDescent="0.3">
      <c r="A135" t="s">
        <v>6</v>
      </c>
      <c r="B135" t="s">
        <v>13</v>
      </c>
    </row>
    <row r="136" spans="1:11" ht="15.6" x14ac:dyDescent="0.3">
      <c r="A136" s="1" t="s">
        <v>8</v>
      </c>
    </row>
    <row r="137" spans="1:11" x14ac:dyDescent="0.3">
      <c r="A137" t="s">
        <v>9</v>
      </c>
      <c r="B137" t="s">
        <v>10</v>
      </c>
      <c r="C137" t="s">
        <v>11</v>
      </c>
      <c r="D137" t="s">
        <v>6</v>
      </c>
      <c r="E137" t="s">
        <v>12</v>
      </c>
      <c r="F137" t="s">
        <v>4</v>
      </c>
      <c r="G137" t="s">
        <v>50</v>
      </c>
      <c r="H137" t="s">
        <v>51</v>
      </c>
      <c r="I137" t="s">
        <v>52</v>
      </c>
      <c r="J137" t="s">
        <v>28</v>
      </c>
      <c r="K137" t="s">
        <v>2</v>
      </c>
    </row>
    <row r="138" spans="1:11" x14ac:dyDescent="0.3">
      <c r="A138" s="3" t="s">
        <v>134</v>
      </c>
      <c r="B138" s="3">
        <v>1</v>
      </c>
      <c r="C138" t="s">
        <v>25</v>
      </c>
      <c r="D138" s="3" t="s">
        <v>13</v>
      </c>
      <c r="E138" s="3"/>
      <c r="F138" s="3" t="s">
        <v>18</v>
      </c>
      <c r="G138" s="3"/>
      <c r="H138" s="3"/>
      <c r="I138" s="3">
        <v>100</v>
      </c>
      <c r="J138" s="3" t="s">
        <v>53</v>
      </c>
      <c r="K138" s="3" t="s">
        <v>75</v>
      </c>
    </row>
    <row r="139" spans="1:11" x14ac:dyDescent="0.3">
      <c r="A139" s="3" t="s">
        <v>135</v>
      </c>
      <c r="B139" s="3">
        <v>1.00057</v>
      </c>
      <c r="C139" t="s">
        <v>25</v>
      </c>
      <c r="D139" s="3" t="s">
        <v>13</v>
      </c>
      <c r="E139" s="3"/>
      <c r="F139" s="3" t="s">
        <v>14</v>
      </c>
      <c r="G139" s="3"/>
      <c r="H139" s="3"/>
      <c r="I139" s="3"/>
      <c r="J139" s="3"/>
      <c r="K139" s="3" t="s">
        <v>82</v>
      </c>
    </row>
    <row r="140" spans="1:11" x14ac:dyDescent="0.3">
      <c r="A140" t="s">
        <v>34</v>
      </c>
      <c r="B140" s="3">
        <v>6.7000000000000002E-3</v>
      </c>
      <c r="C140" t="s">
        <v>25</v>
      </c>
      <c r="D140" s="3" t="s">
        <v>7</v>
      </c>
      <c r="E140" s="3"/>
      <c r="F140" s="3" t="s">
        <v>14</v>
      </c>
      <c r="G140" s="3"/>
      <c r="H140" s="3"/>
      <c r="I140" s="3"/>
      <c r="J140" s="3"/>
      <c r="K140" s="3" t="s">
        <v>20</v>
      </c>
    </row>
    <row r="141" spans="1:11" x14ac:dyDescent="0.3">
      <c r="A141" s="3" t="s">
        <v>54</v>
      </c>
      <c r="B141" s="3">
        <v>-1.6799999999999999E-4</v>
      </c>
      <c r="C141" s="3" t="s">
        <v>48</v>
      </c>
      <c r="D141" s="3" t="s">
        <v>13</v>
      </c>
      <c r="E141" s="3"/>
      <c r="F141" s="3" t="s">
        <v>14</v>
      </c>
      <c r="G141" s="3"/>
      <c r="H141" s="3"/>
      <c r="I141" s="3"/>
      <c r="J141" s="3"/>
      <c r="K141" s="3" t="s">
        <v>55</v>
      </c>
    </row>
    <row r="142" spans="1:11" x14ac:dyDescent="0.3">
      <c r="A142" s="3" t="s">
        <v>56</v>
      </c>
      <c r="B142" s="6">
        <v>5.8399999999999999E-4</v>
      </c>
      <c r="C142" s="3" t="s">
        <v>19</v>
      </c>
      <c r="D142" s="3" t="s">
        <v>15</v>
      </c>
      <c r="E142" s="3"/>
      <c r="F142" s="3" t="s">
        <v>14</v>
      </c>
      <c r="G142" s="3"/>
      <c r="H142" s="3"/>
      <c r="I142" s="3"/>
      <c r="J142" s="3"/>
      <c r="K142" s="3" t="s">
        <v>57</v>
      </c>
    </row>
    <row r="143" spans="1:11" x14ac:dyDescent="0.3">
      <c r="A143" s="3" t="s">
        <v>58</v>
      </c>
      <c r="B143" s="6">
        <v>2.5999999999999998E-10</v>
      </c>
      <c r="C143" s="3" t="s">
        <v>25</v>
      </c>
      <c r="D143" s="3" t="s">
        <v>6</v>
      </c>
      <c r="E143" s="3"/>
      <c r="F143" s="3" t="s">
        <v>14</v>
      </c>
      <c r="G143" s="3"/>
      <c r="H143" s="3"/>
      <c r="I143" s="3"/>
      <c r="J143" s="3"/>
      <c r="K143" s="3" t="s">
        <v>59</v>
      </c>
    </row>
    <row r="144" spans="1:11" x14ac:dyDescent="0.3">
      <c r="A144" s="3" t="s">
        <v>60</v>
      </c>
      <c r="B144" s="6">
        <v>-6.2700000000000001E-6</v>
      </c>
      <c r="C144" s="3" t="s">
        <v>19</v>
      </c>
      <c r="D144" s="3" t="s">
        <v>13</v>
      </c>
      <c r="E144" s="3"/>
      <c r="F144" s="3" t="s">
        <v>14</v>
      </c>
      <c r="G144" s="3"/>
      <c r="H144" s="3"/>
      <c r="I144" s="3"/>
      <c r="J144" s="3"/>
      <c r="K144" s="3" t="s">
        <v>61</v>
      </c>
    </row>
    <row r="145" spans="1:11" x14ac:dyDescent="0.3">
      <c r="A145" s="3" t="s">
        <v>62</v>
      </c>
      <c r="B145" s="6">
        <v>-7.4999999999999993E-5</v>
      </c>
      <c r="C145" s="3" t="s">
        <v>48</v>
      </c>
      <c r="D145" s="3" t="s">
        <v>27</v>
      </c>
      <c r="E145" s="3"/>
      <c r="F145" s="3" t="s">
        <v>14</v>
      </c>
      <c r="G145" s="3"/>
      <c r="H145" s="3"/>
      <c r="I145" s="3"/>
      <c r="J145" s="3"/>
      <c r="K145" s="3" t="s">
        <v>63</v>
      </c>
    </row>
    <row r="146" spans="1:11" x14ac:dyDescent="0.3">
      <c r="A146" s="3" t="s">
        <v>47</v>
      </c>
      <c r="B146" s="6">
        <v>6.8900000000000005E-4</v>
      </c>
      <c r="C146" s="3" t="s">
        <v>48</v>
      </c>
      <c r="D146" s="3" t="s">
        <v>13</v>
      </c>
      <c r="E146" s="3"/>
      <c r="F146" s="3" t="s">
        <v>14</v>
      </c>
      <c r="G146" s="3"/>
      <c r="H146" s="3"/>
      <c r="I146" s="3"/>
      <c r="J146" s="3"/>
      <c r="K146" s="3" t="s">
        <v>49</v>
      </c>
    </row>
    <row r="147" spans="1:11" x14ac:dyDescent="0.3">
      <c r="A147" s="3" t="s">
        <v>64</v>
      </c>
      <c r="B147" s="3">
        <v>3.3599999999999998E-2</v>
      </c>
      <c r="C147" s="3" t="s">
        <v>48</v>
      </c>
      <c r="D147" s="3" t="s">
        <v>65</v>
      </c>
      <c r="E147" s="3"/>
      <c r="F147" s="3" t="s">
        <v>14</v>
      </c>
      <c r="G147" s="3"/>
      <c r="H147" s="3"/>
      <c r="I147" s="3"/>
      <c r="J147" s="3"/>
      <c r="K147" s="3" t="s">
        <v>66</v>
      </c>
    </row>
    <row r="148" spans="1:11" x14ac:dyDescent="0.3">
      <c r="A148" s="3" t="s">
        <v>67</v>
      </c>
      <c r="B148" s="3">
        <v>3.2599999999999997E-2</v>
      </c>
      <c r="C148" s="3" t="s">
        <v>25</v>
      </c>
      <c r="D148" s="3" t="s">
        <v>65</v>
      </c>
      <c r="E148" s="3"/>
      <c r="F148" s="3" t="s">
        <v>14</v>
      </c>
      <c r="G148" s="3"/>
      <c r="H148" s="3"/>
      <c r="I148" s="3"/>
      <c r="J148" s="3"/>
      <c r="K148" s="3" t="s">
        <v>68</v>
      </c>
    </row>
    <row r="149" spans="1:11" x14ac:dyDescent="0.3">
      <c r="A149" s="3" t="s">
        <v>72</v>
      </c>
      <c r="B149" s="6">
        <v>-6.8899999999999999E-7</v>
      </c>
      <c r="C149" s="3" t="s">
        <v>48</v>
      </c>
      <c r="D149" s="3" t="s">
        <v>27</v>
      </c>
      <c r="E149" s="3"/>
      <c r="F149" s="3" t="s">
        <v>14</v>
      </c>
      <c r="G149" s="3"/>
      <c r="H149" s="3"/>
      <c r="I149" s="3"/>
      <c r="J149" s="3"/>
      <c r="K149" s="3" t="s">
        <v>69</v>
      </c>
    </row>
    <row r="150" spans="1:11" x14ac:dyDescent="0.3">
      <c r="A150" s="3"/>
      <c r="B150" s="6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6" x14ac:dyDescent="0.3">
      <c r="A151" s="1" t="s">
        <v>0</v>
      </c>
      <c r="B151" s="1" t="s">
        <v>136</v>
      </c>
    </row>
    <row r="152" spans="1:11" x14ac:dyDescent="0.3">
      <c r="A152" t="s">
        <v>11</v>
      </c>
      <c r="B152" t="s">
        <v>25</v>
      </c>
    </row>
    <row r="153" spans="1:11" x14ac:dyDescent="0.3">
      <c r="A153" t="s">
        <v>1</v>
      </c>
      <c r="B153">
        <v>1</v>
      </c>
    </row>
    <row r="154" spans="1:11" ht="15.6" x14ac:dyDescent="0.3">
      <c r="A154" t="s">
        <v>2</v>
      </c>
      <c r="B154" s="4" t="s">
        <v>70</v>
      </c>
    </row>
    <row r="155" spans="1:11" x14ac:dyDescent="0.3">
      <c r="A155" t="s">
        <v>4</v>
      </c>
      <c r="B155" t="s">
        <v>5</v>
      </c>
    </row>
    <row r="156" spans="1:11" x14ac:dyDescent="0.3">
      <c r="A156" t="s">
        <v>6</v>
      </c>
      <c r="B156" t="s">
        <v>13</v>
      </c>
    </row>
    <row r="157" spans="1:11" ht="15.6" x14ac:dyDescent="0.3">
      <c r="A157" s="1" t="s">
        <v>8</v>
      </c>
    </row>
    <row r="158" spans="1:11" x14ac:dyDescent="0.3">
      <c r="A158" t="s">
        <v>9</v>
      </c>
      <c r="B158" t="s">
        <v>10</v>
      </c>
      <c r="C158" t="s">
        <v>11</v>
      </c>
      <c r="D158" t="s">
        <v>6</v>
      </c>
      <c r="E158" t="s">
        <v>12</v>
      </c>
      <c r="F158" t="s">
        <v>4</v>
      </c>
      <c r="G158" t="s">
        <v>50</v>
      </c>
      <c r="H158" t="s">
        <v>51</v>
      </c>
      <c r="I158" t="s">
        <v>52</v>
      </c>
      <c r="J158" t="s">
        <v>28</v>
      </c>
      <c r="K158" t="s">
        <v>2</v>
      </c>
    </row>
    <row r="159" spans="1:11" x14ac:dyDescent="0.3">
      <c r="A159" s="3" t="s">
        <v>136</v>
      </c>
      <c r="B159" s="3">
        <v>1</v>
      </c>
      <c r="C159" t="s">
        <v>25</v>
      </c>
      <c r="D159" s="3" t="s">
        <v>13</v>
      </c>
      <c r="E159" s="3"/>
      <c r="F159" s="3" t="s">
        <v>18</v>
      </c>
      <c r="G159" s="3"/>
      <c r="H159" s="3"/>
      <c r="I159" s="3">
        <v>100</v>
      </c>
      <c r="J159" s="3" t="s">
        <v>53</v>
      </c>
      <c r="K159" s="3" t="s">
        <v>70</v>
      </c>
    </row>
    <row r="160" spans="1:11" x14ac:dyDescent="0.3">
      <c r="A160" s="3" t="s">
        <v>137</v>
      </c>
      <c r="B160" s="3">
        <v>1.00057</v>
      </c>
      <c r="C160" t="s">
        <v>25</v>
      </c>
      <c r="D160" s="3" t="s">
        <v>13</v>
      </c>
      <c r="E160" s="3"/>
      <c r="F160" s="3" t="s">
        <v>14</v>
      </c>
      <c r="G160" s="3"/>
      <c r="H160" s="3"/>
      <c r="I160" s="3"/>
      <c r="J160" s="3"/>
      <c r="K160" s="3" t="s">
        <v>45</v>
      </c>
    </row>
    <row r="161" spans="1:11" x14ac:dyDescent="0.3">
      <c r="A161" t="s">
        <v>34</v>
      </c>
      <c r="B161" s="3">
        <v>6.7000000000000002E-3</v>
      </c>
      <c r="C161" t="s">
        <v>25</v>
      </c>
      <c r="D161" s="3" t="s">
        <v>7</v>
      </c>
      <c r="E161" s="3"/>
      <c r="F161" s="3" t="s">
        <v>14</v>
      </c>
      <c r="G161" s="3"/>
      <c r="H161" s="3"/>
      <c r="I161" s="3"/>
      <c r="J161" s="3"/>
      <c r="K161" s="3" t="s">
        <v>20</v>
      </c>
    </row>
    <row r="162" spans="1:11" x14ac:dyDescent="0.3">
      <c r="A162" s="3" t="s">
        <v>54</v>
      </c>
      <c r="B162" s="3">
        <v>-1.6799999999999999E-4</v>
      </c>
      <c r="C162" s="3" t="s">
        <v>48</v>
      </c>
      <c r="D162" s="3" t="s">
        <v>13</v>
      </c>
      <c r="E162" s="3"/>
      <c r="F162" s="3" t="s">
        <v>14</v>
      </c>
      <c r="G162" s="3"/>
      <c r="H162" s="3"/>
      <c r="I162" s="3"/>
      <c r="J162" s="3"/>
      <c r="K162" s="3" t="s">
        <v>55</v>
      </c>
    </row>
    <row r="163" spans="1:11" x14ac:dyDescent="0.3">
      <c r="A163" s="3" t="s">
        <v>56</v>
      </c>
      <c r="B163" s="6">
        <v>5.8399999999999999E-4</v>
      </c>
      <c r="C163" s="3" t="s">
        <v>19</v>
      </c>
      <c r="D163" s="3" t="s">
        <v>15</v>
      </c>
      <c r="E163" s="3"/>
      <c r="F163" s="3" t="s">
        <v>14</v>
      </c>
      <c r="G163" s="3"/>
      <c r="H163" s="3"/>
      <c r="I163" s="3"/>
      <c r="J163" s="3"/>
      <c r="K163" s="3" t="s">
        <v>57</v>
      </c>
    </row>
    <row r="164" spans="1:11" x14ac:dyDescent="0.3">
      <c r="A164" s="3" t="s">
        <v>58</v>
      </c>
      <c r="B164" s="6">
        <v>2.5999999999999998E-10</v>
      </c>
      <c r="C164" s="3" t="s">
        <v>25</v>
      </c>
      <c r="D164" s="3" t="s">
        <v>6</v>
      </c>
      <c r="E164" s="3"/>
      <c r="F164" s="3" t="s">
        <v>14</v>
      </c>
      <c r="G164" s="3"/>
      <c r="H164" s="3"/>
      <c r="I164" s="3"/>
      <c r="J164" s="3"/>
      <c r="K164" s="3" t="s">
        <v>59</v>
      </c>
    </row>
    <row r="165" spans="1:11" x14ac:dyDescent="0.3">
      <c r="A165" s="3" t="s">
        <v>60</v>
      </c>
      <c r="B165" s="6">
        <v>-6.2700000000000001E-6</v>
      </c>
      <c r="C165" s="3" t="s">
        <v>19</v>
      </c>
      <c r="D165" s="3" t="s">
        <v>13</v>
      </c>
      <c r="E165" s="3"/>
      <c r="F165" s="3" t="s">
        <v>14</v>
      </c>
      <c r="G165" s="3"/>
      <c r="H165" s="3"/>
      <c r="I165" s="3"/>
      <c r="J165" s="3"/>
      <c r="K165" s="3" t="s">
        <v>61</v>
      </c>
    </row>
    <row r="166" spans="1:11" x14ac:dyDescent="0.3">
      <c r="A166" s="3" t="s">
        <v>62</v>
      </c>
      <c r="B166" s="6">
        <v>-7.4999999999999993E-5</v>
      </c>
      <c r="C166" s="3" t="s">
        <v>48</v>
      </c>
      <c r="D166" s="3" t="s">
        <v>27</v>
      </c>
      <c r="E166" s="3"/>
      <c r="F166" s="3" t="s">
        <v>14</v>
      </c>
      <c r="G166" s="3"/>
      <c r="H166" s="3"/>
      <c r="I166" s="3"/>
      <c r="J166" s="3"/>
      <c r="K166" s="3" t="s">
        <v>63</v>
      </c>
    </row>
    <row r="167" spans="1:11" x14ac:dyDescent="0.3">
      <c r="A167" s="3" t="s">
        <v>47</v>
      </c>
      <c r="B167" s="6">
        <v>6.8900000000000005E-4</v>
      </c>
      <c r="C167" s="3" t="s">
        <v>48</v>
      </c>
      <c r="D167" s="3" t="s">
        <v>13</v>
      </c>
      <c r="E167" s="3"/>
      <c r="F167" s="3" t="s">
        <v>14</v>
      </c>
      <c r="G167" s="3"/>
      <c r="H167" s="3"/>
      <c r="I167" s="3"/>
      <c r="J167" s="3"/>
      <c r="K167" s="3" t="s">
        <v>49</v>
      </c>
    </row>
    <row r="168" spans="1:11" x14ac:dyDescent="0.3">
      <c r="A168" s="3" t="s">
        <v>64</v>
      </c>
      <c r="B168" s="3">
        <v>3.3599999999999998E-2</v>
      </c>
      <c r="C168" s="3" t="s">
        <v>48</v>
      </c>
      <c r="D168" s="3" t="s">
        <v>65</v>
      </c>
      <c r="E168" s="3"/>
      <c r="F168" s="3" t="s">
        <v>14</v>
      </c>
      <c r="G168" s="3"/>
      <c r="H168" s="3"/>
      <c r="I168" s="3"/>
      <c r="J168" s="3"/>
      <c r="K168" s="3" t="s">
        <v>66</v>
      </c>
    </row>
    <row r="169" spans="1:11" x14ac:dyDescent="0.3">
      <c r="A169" s="3" t="s">
        <v>67</v>
      </c>
      <c r="B169" s="3">
        <v>3.2599999999999997E-2</v>
      </c>
      <c r="C169" s="3" t="s">
        <v>25</v>
      </c>
      <c r="D169" s="3" t="s">
        <v>65</v>
      </c>
      <c r="E169" s="3"/>
      <c r="F169" s="3" t="s">
        <v>14</v>
      </c>
      <c r="G169" s="3"/>
      <c r="H169" s="3"/>
      <c r="I169" s="3"/>
      <c r="J169" s="3"/>
      <c r="K169" s="3" t="s">
        <v>68</v>
      </c>
    </row>
    <row r="170" spans="1:11" x14ac:dyDescent="0.3">
      <c r="A170" s="3" t="s">
        <v>72</v>
      </c>
      <c r="B170" s="6">
        <v>-6.8899999999999999E-7</v>
      </c>
      <c r="C170" s="3" t="s">
        <v>48</v>
      </c>
      <c r="D170" s="3" t="s">
        <v>27</v>
      </c>
      <c r="E170" s="3"/>
      <c r="F170" s="3" t="s">
        <v>14</v>
      </c>
      <c r="G170" s="3"/>
      <c r="H170" s="3"/>
      <c r="I170" s="3"/>
      <c r="J170" s="3"/>
      <c r="K170" s="3" t="s">
        <v>69</v>
      </c>
    </row>
    <row r="171" spans="1:11" x14ac:dyDescent="0.3">
      <c r="A171" s="3"/>
      <c r="B171" s="6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3">
      <c r="A172" s="3"/>
      <c r="B172" s="6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3">
      <c r="A173" s="2" t="s">
        <v>0</v>
      </c>
      <c r="B173" s="2" t="s">
        <v>133</v>
      </c>
    </row>
    <row r="174" spans="1:11" x14ac:dyDescent="0.3">
      <c r="A174" t="s">
        <v>1</v>
      </c>
      <c r="B174">
        <v>1</v>
      </c>
    </row>
    <row r="175" spans="1:11" x14ac:dyDescent="0.3">
      <c r="A175" t="s">
        <v>2</v>
      </c>
      <c r="B175" s="3" t="s">
        <v>87</v>
      </c>
    </row>
    <row r="176" spans="1:11" x14ac:dyDescent="0.3">
      <c r="A176" t="s">
        <v>4</v>
      </c>
      <c r="B176" t="s">
        <v>5</v>
      </c>
    </row>
    <row r="177" spans="1:9" x14ac:dyDescent="0.3">
      <c r="A177" t="s">
        <v>6</v>
      </c>
      <c r="B177" t="s">
        <v>13</v>
      </c>
    </row>
    <row r="178" spans="1:9" x14ac:dyDescent="0.3">
      <c r="A178" t="s">
        <v>11</v>
      </c>
      <c r="B178" t="s">
        <v>25</v>
      </c>
    </row>
    <row r="179" spans="1:9" x14ac:dyDescent="0.3">
      <c r="A179" t="s">
        <v>28</v>
      </c>
      <c r="B179" t="s">
        <v>88</v>
      </c>
    </row>
    <row r="180" spans="1:9" x14ac:dyDescent="0.3">
      <c r="A180" t="s">
        <v>22</v>
      </c>
      <c r="B180" s="8" t="s">
        <v>77</v>
      </c>
    </row>
    <row r="181" spans="1:9" x14ac:dyDescent="0.3">
      <c r="A181" s="2" t="s">
        <v>8</v>
      </c>
    </row>
    <row r="182" spans="1:9" x14ac:dyDescent="0.3">
      <c r="A182" s="2" t="s">
        <v>9</v>
      </c>
      <c r="B182" s="2" t="s">
        <v>10</v>
      </c>
      <c r="C182" s="2" t="s">
        <v>11</v>
      </c>
      <c r="D182" s="2" t="s">
        <v>6</v>
      </c>
      <c r="E182" s="2" t="s">
        <v>12</v>
      </c>
      <c r="F182" s="2" t="s">
        <v>4</v>
      </c>
      <c r="G182" s="2" t="s">
        <v>21</v>
      </c>
      <c r="H182" s="2" t="s">
        <v>2</v>
      </c>
      <c r="I182" s="2" t="s">
        <v>28</v>
      </c>
    </row>
    <row r="183" spans="1:9" x14ac:dyDescent="0.3">
      <c r="A183" s="3" t="s">
        <v>133</v>
      </c>
      <c r="B183" s="3">
        <v>1</v>
      </c>
      <c r="C183" t="s">
        <v>25</v>
      </c>
      <c r="D183" t="s">
        <v>13</v>
      </c>
      <c r="E183" s="2"/>
      <c r="F183" s="3" t="s">
        <v>18</v>
      </c>
      <c r="G183" t="s">
        <v>46</v>
      </c>
      <c r="H183" s="3" t="s">
        <v>87</v>
      </c>
    </row>
    <row r="184" spans="1:9" x14ac:dyDescent="0.3">
      <c r="A184" t="s">
        <v>138</v>
      </c>
      <c r="B184" s="5">
        <v>2.3730000000000002</v>
      </c>
      <c r="C184" t="s">
        <v>25</v>
      </c>
      <c r="D184" t="s">
        <v>13</v>
      </c>
      <c r="F184" t="s">
        <v>14</v>
      </c>
      <c r="G184" t="s">
        <v>46</v>
      </c>
      <c r="H184" t="s">
        <v>119</v>
      </c>
    </row>
    <row r="185" spans="1:9" x14ac:dyDescent="0.3">
      <c r="A185" t="s">
        <v>142</v>
      </c>
      <c r="B185" s="5">
        <v>0.11</v>
      </c>
      <c r="D185" t="s">
        <v>13</v>
      </c>
      <c r="E185" t="s">
        <v>16</v>
      </c>
      <c r="F185" t="s">
        <v>17</v>
      </c>
      <c r="G185" t="s">
        <v>23</v>
      </c>
      <c r="I185" t="s">
        <v>73</v>
      </c>
    </row>
    <row r="186" spans="1:9" x14ac:dyDescent="0.3">
      <c r="A186" t="s">
        <v>34</v>
      </c>
      <c r="B186" s="5">
        <f>18.4/1000*B184</f>
        <v>4.3663200000000006E-2</v>
      </c>
      <c r="C186" t="s">
        <v>25</v>
      </c>
      <c r="D186" t="s">
        <v>7</v>
      </c>
      <c r="F186" t="s">
        <v>14</v>
      </c>
      <c r="G186" t="s">
        <v>24</v>
      </c>
      <c r="H186" t="s">
        <v>20</v>
      </c>
    </row>
    <row r="187" spans="1:9" ht="15.6" x14ac:dyDescent="0.3">
      <c r="A187" s="4" t="s">
        <v>140</v>
      </c>
      <c r="B187" s="5">
        <f>0.01*B184</f>
        <v>2.3730000000000001E-2</v>
      </c>
      <c r="C187" t="s">
        <v>25</v>
      </c>
      <c r="D187" t="s">
        <v>13</v>
      </c>
      <c r="F187" t="s">
        <v>14</v>
      </c>
      <c r="G187" t="s">
        <v>24</v>
      </c>
      <c r="H187" s="4" t="s">
        <v>141</v>
      </c>
      <c r="I187" t="s">
        <v>74</v>
      </c>
    </row>
    <row r="188" spans="1:9" x14ac:dyDescent="0.3">
      <c r="B188" s="5"/>
    </row>
    <row r="189" spans="1:9" x14ac:dyDescent="0.3">
      <c r="A189" s="2" t="s">
        <v>0</v>
      </c>
      <c r="B189" s="2" t="s">
        <v>125</v>
      </c>
    </row>
    <row r="190" spans="1:9" x14ac:dyDescent="0.3">
      <c r="A190" t="s">
        <v>1</v>
      </c>
      <c r="B190">
        <v>1</v>
      </c>
    </row>
    <row r="191" spans="1:9" x14ac:dyDescent="0.3">
      <c r="A191" t="s">
        <v>2</v>
      </c>
      <c r="B191" s="3" t="s">
        <v>87</v>
      </c>
    </row>
    <row r="192" spans="1:9" x14ac:dyDescent="0.3">
      <c r="A192" t="s">
        <v>4</v>
      </c>
      <c r="B192" t="s">
        <v>5</v>
      </c>
    </row>
    <row r="193" spans="1:9" x14ac:dyDescent="0.3">
      <c r="A193" t="s">
        <v>6</v>
      </c>
      <c r="B193" t="s">
        <v>13</v>
      </c>
    </row>
    <row r="194" spans="1:9" x14ac:dyDescent="0.3">
      <c r="A194" t="s">
        <v>11</v>
      </c>
      <c r="B194" t="s">
        <v>25</v>
      </c>
    </row>
    <row r="195" spans="1:9" x14ac:dyDescent="0.3">
      <c r="A195" t="s">
        <v>28</v>
      </c>
      <c r="B195" t="s">
        <v>89</v>
      </c>
    </row>
    <row r="196" spans="1:9" x14ac:dyDescent="0.3">
      <c r="A196" t="s">
        <v>22</v>
      </c>
      <c r="B196" s="8" t="s">
        <v>77</v>
      </c>
    </row>
    <row r="197" spans="1:9" x14ac:dyDescent="0.3">
      <c r="A197" s="2" t="s">
        <v>8</v>
      </c>
    </row>
    <row r="198" spans="1:9" x14ac:dyDescent="0.3">
      <c r="A198" s="2" t="s">
        <v>9</v>
      </c>
      <c r="B198" s="2" t="s">
        <v>10</v>
      </c>
      <c r="C198" s="2" t="s">
        <v>11</v>
      </c>
      <c r="D198" s="2" t="s">
        <v>6</v>
      </c>
      <c r="E198" s="2" t="s">
        <v>12</v>
      </c>
      <c r="F198" s="2" t="s">
        <v>4</v>
      </c>
      <c r="G198" s="2" t="s">
        <v>21</v>
      </c>
      <c r="H198" s="2" t="s">
        <v>2</v>
      </c>
      <c r="I198" s="2" t="s">
        <v>28</v>
      </c>
    </row>
    <row r="199" spans="1:9" x14ac:dyDescent="0.3">
      <c r="A199" s="3" t="s">
        <v>125</v>
      </c>
      <c r="B199" s="3">
        <v>1</v>
      </c>
      <c r="C199" t="s">
        <v>25</v>
      </c>
      <c r="D199" t="s">
        <v>13</v>
      </c>
      <c r="E199" s="2"/>
      <c r="F199" s="3" t="s">
        <v>18</v>
      </c>
      <c r="G199" t="s">
        <v>46</v>
      </c>
      <c r="H199" s="3" t="s">
        <v>87</v>
      </c>
    </row>
    <row r="200" spans="1:9" x14ac:dyDescent="0.3">
      <c r="A200" t="s">
        <v>138</v>
      </c>
      <c r="B200" s="5">
        <v>1.93</v>
      </c>
      <c r="C200" t="s">
        <v>25</v>
      </c>
      <c r="D200" t="s">
        <v>13</v>
      </c>
      <c r="F200" t="s">
        <v>14</v>
      </c>
      <c r="G200" t="s">
        <v>46</v>
      </c>
      <c r="H200" t="s">
        <v>119</v>
      </c>
    </row>
    <row r="201" spans="1:9" x14ac:dyDescent="0.3">
      <c r="A201" t="s">
        <v>144</v>
      </c>
      <c r="B201" s="5">
        <v>0.5</v>
      </c>
      <c r="D201" t="s">
        <v>13</v>
      </c>
      <c r="E201" t="s">
        <v>143</v>
      </c>
      <c r="F201" t="s">
        <v>17</v>
      </c>
      <c r="G201" t="s">
        <v>23</v>
      </c>
      <c r="I201" t="s">
        <v>73</v>
      </c>
    </row>
    <row r="202" spans="1:9" x14ac:dyDescent="0.3">
      <c r="A202" t="s">
        <v>34</v>
      </c>
      <c r="B202" s="5">
        <f>18.4/1000*B200</f>
        <v>3.5511999999999995E-2</v>
      </c>
      <c r="C202" t="s">
        <v>25</v>
      </c>
      <c r="D202" t="s">
        <v>7</v>
      </c>
      <c r="F202" t="s">
        <v>14</v>
      </c>
      <c r="G202" t="s">
        <v>24</v>
      </c>
      <c r="H202" t="s">
        <v>20</v>
      </c>
    </row>
    <row r="203" spans="1:9" ht="15.6" x14ac:dyDescent="0.3">
      <c r="A203" s="4" t="s">
        <v>140</v>
      </c>
      <c r="B203" s="5">
        <f>0.01*B200</f>
        <v>1.9300000000000001E-2</v>
      </c>
      <c r="C203" t="s">
        <v>25</v>
      </c>
      <c r="D203" t="s">
        <v>13</v>
      </c>
      <c r="F203" t="s">
        <v>14</v>
      </c>
      <c r="G203" t="s">
        <v>24</v>
      </c>
      <c r="H203" s="4" t="s">
        <v>141</v>
      </c>
      <c r="I203" t="s">
        <v>74</v>
      </c>
    </row>
    <row r="204" spans="1:9" x14ac:dyDescent="0.3">
      <c r="B204" s="5"/>
    </row>
    <row r="205" spans="1:9" x14ac:dyDescent="0.3">
      <c r="A205" s="2" t="s">
        <v>0</v>
      </c>
      <c r="B205" s="2" t="s">
        <v>135</v>
      </c>
    </row>
    <row r="206" spans="1:9" x14ac:dyDescent="0.3">
      <c r="A206" t="s">
        <v>1</v>
      </c>
      <c r="B206">
        <v>1</v>
      </c>
    </row>
    <row r="207" spans="1:9" x14ac:dyDescent="0.3">
      <c r="A207" t="s">
        <v>2</v>
      </c>
      <c r="B207" s="3" t="s">
        <v>82</v>
      </c>
    </row>
    <row r="208" spans="1:9" x14ac:dyDescent="0.3">
      <c r="A208" t="s">
        <v>4</v>
      </c>
      <c r="B208" t="s">
        <v>5</v>
      </c>
    </row>
    <row r="209" spans="1:9" x14ac:dyDescent="0.3">
      <c r="A209" t="s">
        <v>6</v>
      </c>
      <c r="B209" t="s">
        <v>13</v>
      </c>
    </row>
    <row r="210" spans="1:9" x14ac:dyDescent="0.3">
      <c r="A210" t="s">
        <v>11</v>
      </c>
      <c r="B210" t="s">
        <v>25</v>
      </c>
    </row>
    <row r="211" spans="1:9" x14ac:dyDescent="0.3">
      <c r="A211" t="s">
        <v>28</v>
      </c>
      <c r="B211" t="s">
        <v>85</v>
      </c>
    </row>
    <row r="212" spans="1:9" x14ac:dyDescent="0.3">
      <c r="A212" t="s">
        <v>22</v>
      </c>
      <c r="B212" s="8" t="s">
        <v>77</v>
      </c>
    </row>
    <row r="213" spans="1:9" x14ac:dyDescent="0.3">
      <c r="A213" s="2" t="s">
        <v>8</v>
      </c>
    </row>
    <row r="214" spans="1:9" x14ac:dyDescent="0.3">
      <c r="A214" s="2" t="s">
        <v>9</v>
      </c>
      <c r="B214" s="2" t="s">
        <v>10</v>
      </c>
      <c r="C214" s="2" t="s">
        <v>11</v>
      </c>
      <c r="D214" s="2" t="s">
        <v>6</v>
      </c>
      <c r="E214" s="2" t="s">
        <v>12</v>
      </c>
      <c r="F214" s="2" t="s">
        <v>4</v>
      </c>
      <c r="G214" s="2" t="s">
        <v>21</v>
      </c>
      <c r="H214" s="2" t="s">
        <v>2</v>
      </c>
      <c r="I214" s="2" t="s">
        <v>28</v>
      </c>
    </row>
    <row r="215" spans="1:9" x14ac:dyDescent="0.3">
      <c r="A215" s="3" t="s">
        <v>135</v>
      </c>
      <c r="B215" s="3">
        <v>1</v>
      </c>
      <c r="C215" t="s">
        <v>25</v>
      </c>
      <c r="D215" t="s">
        <v>13</v>
      </c>
      <c r="E215" s="2"/>
      <c r="F215" s="3" t="s">
        <v>18</v>
      </c>
      <c r="G215" t="s">
        <v>46</v>
      </c>
      <c r="H215" s="3" t="s">
        <v>82</v>
      </c>
    </row>
    <row r="216" spans="1:9" x14ac:dyDescent="0.3">
      <c r="A216" t="s">
        <v>138</v>
      </c>
      <c r="B216" s="5">
        <v>2.4510000000000001</v>
      </c>
      <c r="C216" t="s">
        <v>25</v>
      </c>
      <c r="D216" t="s">
        <v>13</v>
      </c>
      <c r="F216" t="s">
        <v>14</v>
      </c>
      <c r="G216" t="s">
        <v>46</v>
      </c>
      <c r="H216" t="s">
        <v>119</v>
      </c>
    </row>
    <row r="217" spans="1:9" x14ac:dyDescent="0.3">
      <c r="A217" t="s">
        <v>142</v>
      </c>
      <c r="B217" s="5">
        <v>0.2</v>
      </c>
      <c r="D217" t="s">
        <v>13</v>
      </c>
      <c r="E217" t="s">
        <v>16</v>
      </c>
      <c r="F217" t="s">
        <v>17</v>
      </c>
      <c r="G217" t="s">
        <v>23</v>
      </c>
      <c r="I217" t="s">
        <v>73</v>
      </c>
    </row>
    <row r="218" spans="1:9" x14ac:dyDescent="0.3">
      <c r="A218" t="s">
        <v>34</v>
      </c>
      <c r="B218" s="5">
        <f>18.4/1000*B216</f>
        <v>4.5098400000000004E-2</v>
      </c>
      <c r="C218" t="s">
        <v>25</v>
      </c>
      <c r="D218" t="s">
        <v>7</v>
      </c>
      <c r="F218" t="s">
        <v>14</v>
      </c>
      <c r="G218" t="s">
        <v>24</v>
      </c>
      <c r="H218" t="s">
        <v>20</v>
      </c>
    </row>
    <row r="219" spans="1:9" ht="15.6" x14ac:dyDescent="0.3">
      <c r="A219" s="4" t="s">
        <v>140</v>
      </c>
      <c r="B219" s="5">
        <f>0.01*B216</f>
        <v>2.4510000000000001E-2</v>
      </c>
      <c r="C219" t="s">
        <v>25</v>
      </c>
      <c r="D219" t="s">
        <v>13</v>
      </c>
      <c r="F219" t="s">
        <v>14</v>
      </c>
      <c r="G219" t="s">
        <v>24</v>
      </c>
      <c r="H219" s="4" t="s">
        <v>141</v>
      </c>
      <c r="I219" t="s">
        <v>74</v>
      </c>
    </row>
    <row r="220" spans="1:9" x14ac:dyDescent="0.3">
      <c r="B220" s="5"/>
    </row>
    <row r="221" spans="1:9" x14ac:dyDescent="0.3">
      <c r="A221" s="2" t="s">
        <v>0</v>
      </c>
      <c r="B221" s="2" t="s">
        <v>127</v>
      </c>
    </row>
    <row r="222" spans="1:9" x14ac:dyDescent="0.3">
      <c r="A222" t="s">
        <v>1</v>
      </c>
      <c r="B222">
        <v>1</v>
      </c>
    </row>
    <row r="223" spans="1:9" x14ac:dyDescent="0.3">
      <c r="A223" t="s">
        <v>2</v>
      </c>
      <c r="B223" s="3" t="s">
        <v>82</v>
      </c>
    </row>
    <row r="224" spans="1:9" x14ac:dyDescent="0.3">
      <c r="A224" t="s">
        <v>4</v>
      </c>
      <c r="B224" t="s">
        <v>5</v>
      </c>
    </row>
    <row r="225" spans="1:9" x14ac:dyDescent="0.3">
      <c r="A225" t="s">
        <v>6</v>
      </c>
      <c r="B225" t="s">
        <v>13</v>
      </c>
    </row>
    <row r="226" spans="1:9" x14ac:dyDescent="0.3">
      <c r="A226" t="s">
        <v>11</v>
      </c>
      <c r="B226" t="s">
        <v>25</v>
      </c>
    </row>
    <row r="227" spans="1:9" x14ac:dyDescent="0.3">
      <c r="A227" t="s">
        <v>28</v>
      </c>
      <c r="B227" t="s">
        <v>86</v>
      </c>
    </row>
    <row r="228" spans="1:9" x14ac:dyDescent="0.3">
      <c r="A228" t="s">
        <v>22</v>
      </c>
      <c r="B228" s="8" t="s">
        <v>77</v>
      </c>
    </row>
    <row r="229" spans="1:9" x14ac:dyDescent="0.3">
      <c r="A229" s="2" t="s">
        <v>8</v>
      </c>
    </row>
    <row r="230" spans="1:9" x14ac:dyDescent="0.3">
      <c r="A230" s="2" t="s">
        <v>9</v>
      </c>
      <c r="B230" s="2" t="s">
        <v>10</v>
      </c>
      <c r="C230" s="2" t="s">
        <v>11</v>
      </c>
      <c r="D230" s="2" t="s">
        <v>6</v>
      </c>
      <c r="E230" s="2" t="s">
        <v>12</v>
      </c>
      <c r="F230" s="2" t="s">
        <v>4</v>
      </c>
      <c r="G230" s="2" t="s">
        <v>21</v>
      </c>
      <c r="H230" s="2" t="s">
        <v>2</v>
      </c>
      <c r="I230" s="2" t="s">
        <v>28</v>
      </c>
    </row>
    <row r="231" spans="1:9" x14ac:dyDescent="0.3">
      <c r="A231" s="3" t="s">
        <v>127</v>
      </c>
      <c r="B231" s="3">
        <v>1</v>
      </c>
      <c r="C231" t="s">
        <v>25</v>
      </c>
      <c r="D231" t="s">
        <v>13</v>
      </c>
      <c r="E231" s="2"/>
      <c r="F231" s="3" t="s">
        <v>18</v>
      </c>
      <c r="G231" t="s">
        <v>46</v>
      </c>
      <c r="H231" s="3" t="s">
        <v>82</v>
      </c>
    </row>
    <row r="232" spans="1:9" x14ac:dyDescent="0.3">
      <c r="A232" t="s">
        <v>138</v>
      </c>
      <c r="B232" s="5">
        <v>2.57</v>
      </c>
      <c r="C232" t="s">
        <v>25</v>
      </c>
      <c r="D232" t="s">
        <v>13</v>
      </c>
      <c r="F232" t="s">
        <v>14</v>
      </c>
      <c r="G232" t="s">
        <v>46</v>
      </c>
      <c r="H232" t="s">
        <v>119</v>
      </c>
    </row>
    <row r="233" spans="1:9" x14ac:dyDescent="0.3">
      <c r="A233" t="s">
        <v>142</v>
      </c>
      <c r="B233" s="5">
        <v>0.36</v>
      </c>
      <c r="D233" t="s">
        <v>13</v>
      </c>
      <c r="E233" t="s">
        <v>16</v>
      </c>
      <c r="F233" t="s">
        <v>17</v>
      </c>
      <c r="G233" t="s">
        <v>23</v>
      </c>
      <c r="I233" t="s">
        <v>73</v>
      </c>
    </row>
    <row r="234" spans="1:9" x14ac:dyDescent="0.3">
      <c r="A234" t="s">
        <v>34</v>
      </c>
      <c r="B234" s="5">
        <f>18.4/1000*B232</f>
        <v>4.7287999999999997E-2</v>
      </c>
      <c r="C234" t="s">
        <v>25</v>
      </c>
      <c r="D234" t="s">
        <v>7</v>
      </c>
      <c r="F234" t="s">
        <v>14</v>
      </c>
      <c r="G234" t="s">
        <v>24</v>
      </c>
      <c r="H234" t="s">
        <v>20</v>
      </c>
    </row>
    <row r="235" spans="1:9" ht="15.6" x14ac:dyDescent="0.3">
      <c r="A235" s="4" t="s">
        <v>140</v>
      </c>
      <c r="B235" s="5">
        <f>0.01*B232</f>
        <v>2.5700000000000001E-2</v>
      </c>
      <c r="C235" t="s">
        <v>25</v>
      </c>
      <c r="D235" t="s">
        <v>13</v>
      </c>
      <c r="F235" t="s">
        <v>14</v>
      </c>
      <c r="G235" t="s">
        <v>24</v>
      </c>
      <c r="H235" s="4" t="s">
        <v>141</v>
      </c>
      <c r="I235" t="s">
        <v>74</v>
      </c>
    </row>
    <row r="236" spans="1:9" x14ac:dyDescent="0.3">
      <c r="B236" s="5"/>
    </row>
    <row r="237" spans="1:9" x14ac:dyDescent="0.3">
      <c r="B237" s="5"/>
    </row>
    <row r="238" spans="1:9" x14ac:dyDescent="0.3">
      <c r="A238" s="2" t="s">
        <v>0</v>
      </c>
      <c r="B238" s="2" t="s">
        <v>137</v>
      </c>
    </row>
    <row r="239" spans="1:9" x14ac:dyDescent="0.3">
      <c r="A239" t="s">
        <v>1</v>
      </c>
      <c r="B239">
        <v>1</v>
      </c>
    </row>
    <row r="240" spans="1:9" x14ac:dyDescent="0.3">
      <c r="A240" t="s">
        <v>2</v>
      </c>
      <c r="B240" s="3" t="s">
        <v>81</v>
      </c>
    </row>
    <row r="241" spans="1:9" x14ac:dyDescent="0.3">
      <c r="A241" t="s">
        <v>4</v>
      </c>
      <c r="B241" t="s">
        <v>5</v>
      </c>
    </row>
    <row r="242" spans="1:9" x14ac:dyDescent="0.3">
      <c r="A242" t="s">
        <v>6</v>
      </c>
      <c r="B242" t="s">
        <v>13</v>
      </c>
    </row>
    <row r="243" spans="1:9" x14ac:dyDescent="0.3">
      <c r="A243" t="s">
        <v>11</v>
      </c>
      <c r="B243" t="s">
        <v>25</v>
      </c>
    </row>
    <row r="244" spans="1:9" x14ac:dyDescent="0.3">
      <c r="A244" t="s">
        <v>28</v>
      </c>
      <c r="B244" t="s">
        <v>83</v>
      </c>
    </row>
    <row r="245" spans="1:9" x14ac:dyDescent="0.3">
      <c r="A245" t="s">
        <v>22</v>
      </c>
      <c r="B245" s="8" t="s">
        <v>77</v>
      </c>
    </row>
    <row r="246" spans="1:9" x14ac:dyDescent="0.3">
      <c r="A246" s="2" t="s">
        <v>8</v>
      </c>
    </row>
    <row r="247" spans="1:9" x14ac:dyDescent="0.3">
      <c r="A247" s="2" t="s">
        <v>9</v>
      </c>
      <c r="B247" s="2" t="s">
        <v>10</v>
      </c>
      <c r="C247" s="2" t="s">
        <v>11</v>
      </c>
      <c r="D247" s="2" t="s">
        <v>6</v>
      </c>
      <c r="E247" s="2" t="s">
        <v>12</v>
      </c>
      <c r="F247" s="2" t="s">
        <v>4</v>
      </c>
      <c r="G247" s="2" t="s">
        <v>21</v>
      </c>
      <c r="H247" s="2" t="s">
        <v>2</v>
      </c>
      <c r="I247" s="2" t="s">
        <v>28</v>
      </c>
    </row>
    <row r="248" spans="1:9" x14ac:dyDescent="0.3">
      <c r="A248" s="3" t="s">
        <v>137</v>
      </c>
      <c r="B248" s="3">
        <v>1</v>
      </c>
      <c r="C248" t="s">
        <v>25</v>
      </c>
      <c r="D248" t="s">
        <v>13</v>
      </c>
      <c r="E248" s="2"/>
      <c r="F248" s="3" t="s">
        <v>18</v>
      </c>
      <c r="G248" t="s">
        <v>46</v>
      </c>
      <c r="H248" s="3" t="s">
        <v>81</v>
      </c>
    </row>
    <row r="249" spans="1:9" x14ac:dyDescent="0.3">
      <c r="A249" t="s">
        <v>138</v>
      </c>
      <c r="B249" s="5">
        <v>2.371</v>
      </c>
      <c r="C249" t="s">
        <v>25</v>
      </c>
      <c r="D249" t="s">
        <v>13</v>
      </c>
      <c r="F249" t="s">
        <v>14</v>
      </c>
      <c r="G249" t="s">
        <v>46</v>
      </c>
      <c r="H249" t="s">
        <v>119</v>
      </c>
    </row>
    <row r="250" spans="1:9" x14ac:dyDescent="0.3">
      <c r="A250" t="s">
        <v>142</v>
      </c>
      <c r="B250" s="5">
        <v>0.11</v>
      </c>
      <c r="D250" t="s">
        <v>13</v>
      </c>
      <c r="E250" t="s">
        <v>16</v>
      </c>
      <c r="F250" t="s">
        <v>17</v>
      </c>
      <c r="G250" t="s">
        <v>23</v>
      </c>
      <c r="I250" t="s">
        <v>73</v>
      </c>
    </row>
    <row r="251" spans="1:9" x14ac:dyDescent="0.3">
      <c r="A251" t="s">
        <v>34</v>
      </c>
      <c r="B251" s="5">
        <f>18.4/1000*B249</f>
        <v>4.3626399999999996E-2</v>
      </c>
      <c r="C251" t="s">
        <v>25</v>
      </c>
      <c r="D251" t="s">
        <v>7</v>
      </c>
      <c r="F251" t="s">
        <v>14</v>
      </c>
      <c r="G251" t="s">
        <v>24</v>
      </c>
      <c r="H251" t="s">
        <v>20</v>
      </c>
    </row>
    <row r="252" spans="1:9" ht="15.6" x14ac:dyDescent="0.3">
      <c r="A252" s="4" t="s">
        <v>140</v>
      </c>
      <c r="B252" s="5">
        <f>0.01*B249</f>
        <v>2.3710000000000002E-2</v>
      </c>
      <c r="C252" t="s">
        <v>25</v>
      </c>
      <c r="D252" t="s">
        <v>13</v>
      </c>
      <c r="F252" t="s">
        <v>14</v>
      </c>
      <c r="G252" t="s">
        <v>24</v>
      </c>
      <c r="H252" s="4" t="s">
        <v>141</v>
      </c>
      <c r="I252" t="s">
        <v>74</v>
      </c>
    </row>
    <row r="253" spans="1:9" x14ac:dyDescent="0.3">
      <c r="B253" s="5"/>
    </row>
    <row r="254" spans="1:9" x14ac:dyDescent="0.3">
      <c r="A254" s="2" t="s">
        <v>0</v>
      </c>
      <c r="B254" s="2" t="s">
        <v>129</v>
      </c>
    </row>
    <row r="255" spans="1:9" x14ac:dyDescent="0.3">
      <c r="A255" t="s">
        <v>1</v>
      </c>
      <c r="B255">
        <v>1</v>
      </c>
    </row>
    <row r="256" spans="1:9" x14ac:dyDescent="0.3">
      <c r="A256" t="s">
        <v>2</v>
      </c>
      <c r="B256" s="3" t="s">
        <v>81</v>
      </c>
    </row>
    <row r="257" spans="1:9" x14ac:dyDescent="0.3">
      <c r="A257" t="s">
        <v>4</v>
      </c>
      <c r="B257" t="s">
        <v>5</v>
      </c>
    </row>
    <row r="258" spans="1:9" x14ac:dyDescent="0.3">
      <c r="A258" t="s">
        <v>6</v>
      </c>
      <c r="B258" t="s">
        <v>13</v>
      </c>
    </row>
    <row r="259" spans="1:9" x14ac:dyDescent="0.3">
      <c r="A259" t="s">
        <v>11</v>
      </c>
      <c r="B259" t="s">
        <v>25</v>
      </c>
    </row>
    <row r="260" spans="1:9" x14ac:dyDescent="0.3">
      <c r="A260" t="s">
        <v>28</v>
      </c>
      <c r="B260" t="s">
        <v>84</v>
      </c>
    </row>
    <row r="261" spans="1:9" x14ac:dyDescent="0.3">
      <c r="A261" t="s">
        <v>22</v>
      </c>
      <c r="B261" s="8" t="s">
        <v>77</v>
      </c>
    </row>
    <row r="262" spans="1:9" x14ac:dyDescent="0.3">
      <c r="A262" s="2" t="s">
        <v>8</v>
      </c>
    </row>
    <row r="263" spans="1:9" x14ac:dyDescent="0.3">
      <c r="A263" s="2" t="s">
        <v>9</v>
      </c>
      <c r="B263" s="2" t="s">
        <v>10</v>
      </c>
      <c r="C263" s="2" t="s">
        <v>11</v>
      </c>
      <c r="D263" s="2" t="s">
        <v>6</v>
      </c>
      <c r="E263" s="2" t="s">
        <v>12</v>
      </c>
      <c r="F263" s="2" t="s">
        <v>4</v>
      </c>
      <c r="G263" s="2" t="s">
        <v>21</v>
      </c>
      <c r="H263" s="2" t="s">
        <v>2</v>
      </c>
      <c r="I263" s="2" t="s">
        <v>28</v>
      </c>
    </row>
    <row r="264" spans="1:9" x14ac:dyDescent="0.3">
      <c r="A264" s="3" t="s">
        <v>129</v>
      </c>
      <c r="B264" s="3">
        <v>1</v>
      </c>
      <c r="C264" t="s">
        <v>25</v>
      </c>
      <c r="D264" t="s">
        <v>13</v>
      </c>
      <c r="E264" s="2"/>
      <c r="F264" s="3" t="s">
        <v>18</v>
      </c>
      <c r="G264" t="s">
        <v>46</v>
      </c>
      <c r="H264" s="3" t="s">
        <v>81</v>
      </c>
    </row>
    <row r="265" spans="1:9" x14ac:dyDescent="0.3">
      <c r="A265" t="s">
        <v>138</v>
      </c>
      <c r="B265" s="5">
        <v>4.5599999999999996</v>
      </c>
      <c r="C265" t="s">
        <v>25</v>
      </c>
      <c r="D265" t="s">
        <v>13</v>
      </c>
      <c r="F265" t="s">
        <v>14</v>
      </c>
      <c r="G265" t="s">
        <v>46</v>
      </c>
      <c r="H265" t="s">
        <v>119</v>
      </c>
    </row>
    <row r="266" spans="1:9" x14ac:dyDescent="0.3">
      <c r="A266" t="s">
        <v>142</v>
      </c>
      <c r="B266" s="5">
        <v>3.11</v>
      </c>
      <c r="D266" t="s">
        <v>13</v>
      </c>
      <c r="E266" t="s">
        <v>16</v>
      </c>
      <c r="F266" t="s">
        <v>17</v>
      </c>
      <c r="G266" t="s">
        <v>23</v>
      </c>
      <c r="I266" t="s">
        <v>73</v>
      </c>
    </row>
    <row r="267" spans="1:9" x14ac:dyDescent="0.3">
      <c r="A267" t="s">
        <v>34</v>
      </c>
      <c r="B267" s="5">
        <f>18.4/1000*B265</f>
        <v>8.3903999999999992E-2</v>
      </c>
      <c r="C267" t="s">
        <v>25</v>
      </c>
      <c r="D267" t="s">
        <v>7</v>
      </c>
      <c r="F267" t="s">
        <v>14</v>
      </c>
      <c r="G267" t="s">
        <v>24</v>
      </c>
      <c r="H267" t="s">
        <v>20</v>
      </c>
    </row>
    <row r="268" spans="1:9" ht="15.6" x14ac:dyDescent="0.3">
      <c r="A268" s="4" t="s">
        <v>140</v>
      </c>
      <c r="B268" s="5">
        <f>0.01*B265</f>
        <v>4.5599999999999995E-2</v>
      </c>
      <c r="C268" t="s">
        <v>25</v>
      </c>
      <c r="D268" t="s">
        <v>13</v>
      </c>
      <c r="F268" t="s">
        <v>14</v>
      </c>
      <c r="G268" t="s">
        <v>24</v>
      </c>
      <c r="H268" s="4" t="s">
        <v>141</v>
      </c>
      <c r="I268" t="s">
        <v>74</v>
      </c>
    </row>
    <row r="269" spans="1:9" x14ac:dyDescent="0.3">
      <c r="B269" s="5"/>
    </row>
    <row r="270" spans="1:9" x14ac:dyDescent="0.3">
      <c r="B270" s="5"/>
    </row>
    <row r="271" spans="1:9" x14ac:dyDescent="0.3">
      <c r="A271" s="2" t="s">
        <v>0</v>
      </c>
      <c r="B271" s="2" t="s">
        <v>131</v>
      </c>
    </row>
    <row r="272" spans="1:9" x14ac:dyDescent="0.3">
      <c r="A272" t="s">
        <v>1</v>
      </c>
      <c r="B272">
        <v>1</v>
      </c>
    </row>
    <row r="273" spans="1:9" x14ac:dyDescent="0.3">
      <c r="A273" t="s">
        <v>2</v>
      </c>
      <c r="B273" s="3" t="s">
        <v>78</v>
      </c>
    </row>
    <row r="274" spans="1:9" x14ac:dyDescent="0.3">
      <c r="A274" t="s">
        <v>4</v>
      </c>
      <c r="B274" t="s">
        <v>5</v>
      </c>
    </row>
    <row r="275" spans="1:9" x14ac:dyDescent="0.3">
      <c r="A275" t="s">
        <v>6</v>
      </c>
      <c r="B275" t="s">
        <v>13</v>
      </c>
    </row>
    <row r="276" spans="1:9" x14ac:dyDescent="0.3">
      <c r="A276" t="s">
        <v>11</v>
      </c>
      <c r="B276" t="s">
        <v>25</v>
      </c>
    </row>
    <row r="277" spans="1:9" x14ac:dyDescent="0.3">
      <c r="A277" t="s">
        <v>28</v>
      </c>
      <c r="B277" t="s">
        <v>80</v>
      </c>
    </row>
    <row r="278" spans="1:9" x14ac:dyDescent="0.3">
      <c r="A278" t="s">
        <v>22</v>
      </c>
      <c r="B278" s="8" t="s">
        <v>77</v>
      </c>
    </row>
    <row r="279" spans="1:9" x14ac:dyDescent="0.3">
      <c r="A279" s="2" t="s">
        <v>8</v>
      </c>
    </row>
    <row r="280" spans="1:9" x14ac:dyDescent="0.3">
      <c r="A280" s="2" t="s">
        <v>9</v>
      </c>
      <c r="B280" s="2" t="s">
        <v>10</v>
      </c>
      <c r="C280" s="2" t="s">
        <v>11</v>
      </c>
      <c r="D280" s="2" t="s">
        <v>6</v>
      </c>
      <c r="E280" s="2" t="s">
        <v>12</v>
      </c>
      <c r="F280" s="2" t="s">
        <v>4</v>
      </c>
      <c r="G280" s="2" t="s">
        <v>21</v>
      </c>
      <c r="H280" s="2" t="s">
        <v>2</v>
      </c>
      <c r="I280" s="2" t="s">
        <v>28</v>
      </c>
    </row>
    <row r="281" spans="1:9" x14ac:dyDescent="0.3">
      <c r="A281" s="3" t="s">
        <v>131</v>
      </c>
      <c r="B281" s="3">
        <v>1</v>
      </c>
      <c r="C281" t="s">
        <v>25</v>
      </c>
      <c r="D281" t="s">
        <v>13</v>
      </c>
      <c r="E281" s="2"/>
      <c r="F281" s="3" t="s">
        <v>18</v>
      </c>
      <c r="G281" t="s">
        <v>46</v>
      </c>
      <c r="H281" s="3" t="s">
        <v>78</v>
      </c>
    </row>
    <row r="282" spans="1:9" x14ac:dyDescent="0.3">
      <c r="A282" t="s">
        <v>138</v>
      </c>
      <c r="B282" s="5">
        <v>2.5350000000000001</v>
      </c>
      <c r="C282" t="s">
        <v>25</v>
      </c>
      <c r="D282" t="s">
        <v>13</v>
      </c>
      <c r="F282" t="s">
        <v>14</v>
      </c>
      <c r="G282" t="s">
        <v>46</v>
      </c>
      <c r="H282" t="s">
        <v>119</v>
      </c>
    </row>
    <row r="283" spans="1:9" x14ac:dyDescent="0.3">
      <c r="A283" t="s">
        <v>142</v>
      </c>
      <c r="B283" s="5">
        <v>0.46</v>
      </c>
      <c r="D283" t="s">
        <v>13</v>
      </c>
      <c r="E283" t="s">
        <v>16</v>
      </c>
      <c r="F283" t="s">
        <v>17</v>
      </c>
      <c r="G283" t="s">
        <v>23</v>
      </c>
      <c r="I283" t="s">
        <v>73</v>
      </c>
    </row>
    <row r="284" spans="1:9" x14ac:dyDescent="0.3">
      <c r="A284" t="s">
        <v>34</v>
      </c>
      <c r="B284" s="5">
        <f>18.4/1000*B282</f>
        <v>4.6644000000000005E-2</v>
      </c>
      <c r="C284" t="s">
        <v>25</v>
      </c>
      <c r="D284" t="s">
        <v>7</v>
      </c>
      <c r="F284" t="s">
        <v>14</v>
      </c>
      <c r="G284" t="s">
        <v>24</v>
      </c>
      <c r="H284" t="s">
        <v>20</v>
      </c>
    </row>
    <row r="285" spans="1:9" ht="15.6" x14ac:dyDescent="0.3">
      <c r="A285" s="4" t="s">
        <v>140</v>
      </c>
      <c r="B285" s="5">
        <f>0.01*B282</f>
        <v>2.5350000000000001E-2</v>
      </c>
      <c r="C285" t="s">
        <v>25</v>
      </c>
      <c r="D285" t="s">
        <v>13</v>
      </c>
      <c r="F285" t="s">
        <v>14</v>
      </c>
      <c r="G285" t="s">
        <v>24</v>
      </c>
      <c r="H285" s="4" t="s">
        <v>141</v>
      </c>
      <c r="I285" t="s">
        <v>74</v>
      </c>
    </row>
    <row r="286" spans="1:9" x14ac:dyDescent="0.3">
      <c r="B286" s="5"/>
    </row>
    <row r="287" spans="1:9" x14ac:dyDescent="0.3">
      <c r="A287" s="2" t="s">
        <v>0</v>
      </c>
      <c r="B287" s="2" t="s">
        <v>123</v>
      </c>
    </row>
    <row r="288" spans="1:9" x14ac:dyDescent="0.3">
      <c r="A288" t="s">
        <v>1</v>
      </c>
      <c r="B288">
        <v>1</v>
      </c>
    </row>
    <row r="289" spans="1:9" x14ac:dyDescent="0.3">
      <c r="A289" t="s">
        <v>2</v>
      </c>
      <c r="B289" s="3" t="s">
        <v>78</v>
      </c>
    </row>
    <row r="290" spans="1:9" x14ac:dyDescent="0.3">
      <c r="A290" t="s">
        <v>4</v>
      </c>
      <c r="B290" t="s">
        <v>5</v>
      </c>
    </row>
    <row r="291" spans="1:9" x14ac:dyDescent="0.3">
      <c r="A291" t="s">
        <v>6</v>
      </c>
      <c r="B291" t="s">
        <v>13</v>
      </c>
    </row>
    <row r="292" spans="1:9" x14ac:dyDescent="0.3">
      <c r="A292" t="s">
        <v>11</v>
      </c>
      <c r="B292" t="s">
        <v>25</v>
      </c>
    </row>
    <row r="293" spans="1:9" x14ac:dyDescent="0.3">
      <c r="A293" t="s">
        <v>28</v>
      </c>
      <c r="B293" t="s">
        <v>79</v>
      </c>
    </row>
    <row r="294" spans="1:9" x14ac:dyDescent="0.3">
      <c r="A294" t="s">
        <v>22</v>
      </c>
      <c r="B294" s="8" t="s">
        <v>77</v>
      </c>
    </row>
    <row r="295" spans="1:9" x14ac:dyDescent="0.3">
      <c r="A295" s="2" t="s">
        <v>8</v>
      </c>
    </row>
    <row r="296" spans="1:9" x14ac:dyDescent="0.3">
      <c r="A296" s="2" t="s">
        <v>9</v>
      </c>
      <c r="B296" s="2" t="s">
        <v>10</v>
      </c>
      <c r="C296" s="2" t="s">
        <v>11</v>
      </c>
      <c r="D296" s="2" t="s">
        <v>6</v>
      </c>
      <c r="E296" s="2" t="s">
        <v>12</v>
      </c>
      <c r="F296" s="2" t="s">
        <v>4</v>
      </c>
      <c r="G296" s="2" t="s">
        <v>21</v>
      </c>
      <c r="H296" s="2" t="s">
        <v>2</v>
      </c>
      <c r="I296" s="2" t="s">
        <v>28</v>
      </c>
    </row>
    <row r="297" spans="1:9" x14ac:dyDescent="0.3">
      <c r="A297" s="3" t="s">
        <v>123</v>
      </c>
      <c r="B297" s="3">
        <v>1</v>
      </c>
      <c r="C297" t="s">
        <v>25</v>
      </c>
      <c r="D297" t="s">
        <v>13</v>
      </c>
      <c r="E297" s="2"/>
      <c r="F297" s="3" t="s">
        <v>18</v>
      </c>
      <c r="G297" t="s">
        <v>46</v>
      </c>
      <c r="H297" s="3" t="s">
        <v>78</v>
      </c>
    </row>
    <row r="298" spans="1:9" x14ac:dyDescent="0.3">
      <c r="A298" t="s">
        <v>138</v>
      </c>
      <c r="B298" s="5">
        <v>1.77</v>
      </c>
      <c r="C298" t="s">
        <v>25</v>
      </c>
      <c r="D298" t="s">
        <v>13</v>
      </c>
      <c r="F298" t="s">
        <v>14</v>
      </c>
      <c r="G298" t="s">
        <v>46</v>
      </c>
      <c r="H298" t="s">
        <v>119</v>
      </c>
    </row>
    <row r="299" spans="1:9" x14ac:dyDescent="0.3">
      <c r="A299" t="s">
        <v>144</v>
      </c>
      <c r="B299" s="5">
        <v>0.57999999999999996</v>
      </c>
      <c r="D299" t="s">
        <v>13</v>
      </c>
      <c r="E299" t="s">
        <v>143</v>
      </c>
      <c r="F299" t="s">
        <v>17</v>
      </c>
      <c r="G299" t="s">
        <v>23</v>
      </c>
      <c r="I299" t="s">
        <v>73</v>
      </c>
    </row>
    <row r="300" spans="1:9" x14ac:dyDescent="0.3">
      <c r="A300" t="s">
        <v>34</v>
      </c>
      <c r="B300" s="5">
        <f>18.4/1000*B298</f>
        <v>3.2568E-2</v>
      </c>
      <c r="C300" t="s">
        <v>25</v>
      </c>
      <c r="D300" t="s">
        <v>7</v>
      </c>
      <c r="F300" t="s">
        <v>14</v>
      </c>
      <c r="G300" t="s">
        <v>24</v>
      </c>
      <c r="H300" t="s">
        <v>20</v>
      </c>
    </row>
    <row r="301" spans="1:9" ht="15.6" x14ac:dyDescent="0.3">
      <c r="A301" s="4" t="s">
        <v>140</v>
      </c>
      <c r="B301" s="5">
        <f>0.01*B298</f>
        <v>1.77E-2</v>
      </c>
      <c r="C301" t="s">
        <v>25</v>
      </c>
      <c r="D301" t="s">
        <v>13</v>
      </c>
      <c r="F301" t="s">
        <v>14</v>
      </c>
      <c r="G301" t="s">
        <v>24</v>
      </c>
      <c r="H301" s="4" t="s">
        <v>141</v>
      </c>
      <c r="I301" t="s">
        <v>74</v>
      </c>
    </row>
    <row r="302" spans="1:9" x14ac:dyDescent="0.3">
      <c r="B302" s="5"/>
    </row>
    <row r="303" spans="1:9" x14ac:dyDescent="0.3">
      <c r="A303" s="2" t="s">
        <v>0</v>
      </c>
      <c r="B303" s="2" t="s">
        <v>138</v>
      </c>
    </row>
    <row r="304" spans="1:9" x14ac:dyDescent="0.3">
      <c r="A304" t="s">
        <v>1</v>
      </c>
      <c r="B304">
        <v>1</v>
      </c>
    </row>
    <row r="305" spans="1:8" x14ac:dyDescent="0.3">
      <c r="A305" t="s">
        <v>28</v>
      </c>
      <c r="B305" t="s">
        <v>29</v>
      </c>
    </row>
    <row r="306" spans="1:8" x14ac:dyDescent="0.3">
      <c r="A306" t="s">
        <v>2</v>
      </c>
      <c r="B306" t="s">
        <v>119</v>
      </c>
    </row>
    <row r="307" spans="1:8" x14ac:dyDescent="0.3">
      <c r="A307" t="s">
        <v>4</v>
      </c>
      <c r="B307" t="s">
        <v>5</v>
      </c>
    </row>
    <row r="308" spans="1:8" x14ac:dyDescent="0.3">
      <c r="A308" t="s">
        <v>6</v>
      </c>
      <c r="B308" t="s">
        <v>13</v>
      </c>
    </row>
    <row r="309" spans="1:8" x14ac:dyDescent="0.3">
      <c r="A309" t="s">
        <v>22</v>
      </c>
      <c r="B309" t="s">
        <v>44</v>
      </c>
    </row>
    <row r="310" spans="1:8" x14ac:dyDescent="0.3">
      <c r="A310" t="s">
        <v>11</v>
      </c>
      <c r="B310" t="s">
        <v>25</v>
      </c>
    </row>
    <row r="311" spans="1:8" x14ac:dyDescent="0.3">
      <c r="A311" t="s">
        <v>28</v>
      </c>
      <c r="B311" s="7" t="s">
        <v>118</v>
      </c>
    </row>
    <row r="312" spans="1:8" x14ac:dyDescent="0.3">
      <c r="A312" t="s">
        <v>22</v>
      </c>
      <c r="B312" s="7" t="s">
        <v>117</v>
      </c>
    </row>
    <row r="313" spans="1:8" x14ac:dyDescent="0.3">
      <c r="A313" s="2" t="s">
        <v>8</v>
      </c>
    </row>
    <row r="314" spans="1:8" x14ac:dyDescent="0.3">
      <c r="A314" s="2" t="s">
        <v>9</v>
      </c>
      <c r="B314" s="2" t="s">
        <v>10</v>
      </c>
      <c r="C314" s="2" t="s">
        <v>11</v>
      </c>
      <c r="D314" s="2" t="s">
        <v>6</v>
      </c>
      <c r="E314" s="2" t="s">
        <v>12</v>
      </c>
      <c r="F314" s="2" t="s">
        <v>4</v>
      </c>
      <c r="G314" s="2" t="s">
        <v>2</v>
      </c>
      <c r="H314" s="2" t="s">
        <v>21</v>
      </c>
    </row>
    <row r="315" spans="1:8" x14ac:dyDescent="0.3">
      <c r="A315" t="s">
        <v>139</v>
      </c>
      <c r="B315">
        <v>1</v>
      </c>
      <c r="C315" t="s">
        <v>25</v>
      </c>
      <c r="D315" t="s">
        <v>13</v>
      </c>
      <c r="F315" t="s">
        <v>14</v>
      </c>
      <c r="G315" t="s">
        <v>120</v>
      </c>
      <c r="H315" t="s">
        <v>3</v>
      </c>
    </row>
    <row r="316" spans="1:8" x14ac:dyDescent="0.3">
      <c r="A316" t="s">
        <v>138</v>
      </c>
      <c r="B316">
        <v>1</v>
      </c>
      <c r="C316" t="s">
        <v>25</v>
      </c>
      <c r="D316" t="s">
        <v>13</v>
      </c>
      <c r="F316" t="s">
        <v>18</v>
      </c>
      <c r="G316" t="s">
        <v>119</v>
      </c>
      <c r="H316" t="s">
        <v>3</v>
      </c>
    </row>
    <row r="317" spans="1:8" x14ac:dyDescent="0.3">
      <c r="A317" t="s">
        <v>30</v>
      </c>
      <c r="B317">
        <v>3.5098030277376187</v>
      </c>
      <c r="C317" t="s">
        <v>31</v>
      </c>
      <c r="D317" t="s">
        <v>15</v>
      </c>
      <c r="F317" t="s">
        <v>14</v>
      </c>
      <c r="G317" t="s">
        <v>32</v>
      </c>
      <c r="H317" t="s">
        <v>24</v>
      </c>
    </row>
    <row r="318" spans="1:8" x14ac:dyDescent="0.3">
      <c r="A318" t="s">
        <v>142</v>
      </c>
      <c r="B318">
        <v>0.13206758828730655</v>
      </c>
      <c r="D318" t="s">
        <v>13</v>
      </c>
      <c r="E318" t="s">
        <v>16</v>
      </c>
      <c r="F318" t="s">
        <v>17</v>
      </c>
      <c r="H318" t="s">
        <v>23</v>
      </c>
    </row>
    <row r="319" spans="1:8" x14ac:dyDescent="0.3">
      <c r="A319" t="s">
        <v>33</v>
      </c>
      <c r="B319">
        <v>1.6694063119110985E-6</v>
      </c>
      <c r="D319" t="s">
        <v>13</v>
      </c>
      <c r="E319" t="s">
        <v>16</v>
      </c>
      <c r="F319" t="s">
        <v>17</v>
      </c>
      <c r="H319" t="s">
        <v>23</v>
      </c>
    </row>
    <row r="320" spans="1:8" x14ac:dyDescent="0.3">
      <c r="A320" t="s">
        <v>115</v>
      </c>
      <c r="B320">
        <v>12.456827894327896</v>
      </c>
      <c r="C320" t="s">
        <v>25</v>
      </c>
      <c r="D320" t="s">
        <v>6</v>
      </c>
      <c r="F320" t="s">
        <v>14</v>
      </c>
      <c r="G320" t="s">
        <v>115</v>
      </c>
      <c r="H320" t="s">
        <v>3</v>
      </c>
    </row>
    <row r="322" spans="1:8" ht="15.6" x14ac:dyDescent="0.3">
      <c r="A322" s="1" t="s">
        <v>0</v>
      </c>
      <c r="B322" s="2" t="s">
        <v>139</v>
      </c>
    </row>
    <row r="323" spans="1:8" x14ac:dyDescent="0.3">
      <c r="A323" t="s">
        <v>1</v>
      </c>
      <c r="B323">
        <v>1</v>
      </c>
    </row>
    <row r="324" spans="1:8" x14ac:dyDescent="0.3">
      <c r="A324" t="s">
        <v>2</v>
      </c>
      <c r="B324" t="s">
        <v>120</v>
      </c>
    </row>
    <row r="325" spans="1:8" x14ac:dyDescent="0.3">
      <c r="A325" t="s">
        <v>4</v>
      </c>
      <c r="B325" t="s">
        <v>5</v>
      </c>
    </row>
    <row r="326" spans="1:8" x14ac:dyDescent="0.3">
      <c r="A326" t="s">
        <v>6</v>
      </c>
      <c r="B326" t="s">
        <v>13</v>
      </c>
    </row>
    <row r="327" spans="1:8" x14ac:dyDescent="0.3">
      <c r="A327" t="s">
        <v>11</v>
      </c>
      <c r="B327" t="s">
        <v>25</v>
      </c>
    </row>
    <row r="328" spans="1:8" x14ac:dyDescent="0.3">
      <c r="A328" t="s">
        <v>28</v>
      </c>
      <c r="B328" s="7" t="s">
        <v>116</v>
      </c>
    </row>
    <row r="329" spans="1:8" x14ac:dyDescent="0.3">
      <c r="A329" t="s">
        <v>22</v>
      </c>
      <c r="B329" s="7" t="s">
        <v>117</v>
      </c>
    </row>
    <row r="330" spans="1:8" ht="15.6" x14ac:dyDescent="0.3">
      <c r="A330" s="1" t="s">
        <v>8</v>
      </c>
    </row>
    <row r="331" spans="1:8" x14ac:dyDescent="0.3">
      <c r="A331" t="s">
        <v>9</v>
      </c>
      <c r="B331" t="s">
        <v>10</v>
      </c>
      <c r="C331" t="s">
        <v>11</v>
      </c>
      <c r="D331" t="s">
        <v>6</v>
      </c>
      <c r="E331" t="s">
        <v>12</v>
      </c>
      <c r="F331" t="s">
        <v>4</v>
      </c>
      <c r="G331" t="s">
        <v>2</v>
      </c>
      <c r="H331" t="s">
        <v>21</v>
      </c>
    </row>
    <row r="332" spans="1:8" x14ac:dyDescent="0.3">
      <c r="A332" t="s">
        <v>115</v>
      </c>
      <c r="B332">
        <f>12.89</f>
        <v>12.89</v>
      </c>
      <c r="C332" t="s">
        <v>25</v>
      </c>
      <c r="D332" t="s">
        <v>6</v>
      </c>
      <c r="F332" t="s">
        <v>14</v>
      </c>
      <c r="G332" t="s">
        <v>115</v>
      </c>
      <c r="H332" t="s">
        <v>43</v>
      </c>
    </row>
    <row r="333" spans="1:8" x14ac:dyDescent="0.3">
      <c r="A333" t="s">
        <v>139</v>
      </c>
      <c r="B333">
        <v>1</v>
      </c>
      <c r="C333" t="s">
        <v>25</v>
      </c>
      <c r="D333" t="s">
        <v>13</v>
      </c>
      <c r="F333" t="s">
        <v>18</v>
      </c>
      <c r="G333" t="s">
        <v>120</v>
      </c>
      <c r="H333" t="s">
        <v>43</v>
      </c>
    </row>
    <row r="334" spans="1:8" x14ac:dyDescent="0.3">
      <c r="A334" t="s">
        <v>47</v>
      </c>
      <c r="B334" s="5">
        <f>((3090000*1000)/44900000)</f>
        <v>68.819599109131403</v>
      </c>
      <c r="C334" t="s">
        <v>48</v>
      </c>
      <c r="D334" t="s">
        <v>13</v>
      </c>
      <c r="F334" t="s">
        <v>14</v>
      </c>
      <c r="G334" t="s">
        <v>49</v>
      </c>
      <c r="H334" t="s">
        <v>24</v>
      </c>
    </row>
    <row r="335" spans="1:8" x14ac:dyDescent="0.3">
      <c r="A335" t="s">
        <v>34</v>
      </c>
      <c r="B335" s="5">
        <f>(13600*1000)/44900000</f>
        <v>0.30289532293986637</v>
      </c>
      <c r="C335" t="s">
        <v>25</v>
      </c>
      <c r="D335" t="s">
        <v>7</v>
      </c>
      <c r="F335" t="s">
        <v>14</v>
      </c>
      <c r="G335" t="s">
        <v>20</v>
      </c>
      <c r="H335" t="s">
        <v>24</v>
      </c>
    </row>
    <row r="336" spans="1:8" x14ac:dyDescent="0.3">
      <c r="A336" t="s">
        <v>35</v>
      </c>
      <c r="B336" s="5">
        <f>356/44900000</f>
        <v>7.9287305122494425E-6</v>
      </c>
      <c r="C336" t="s">
        <v>26</v>
      </c>
      <c r="D336" t="s">
        <v>13</v>
      </c>
      <c r="F336" t="s">
        <v>14</v>
      </c>
      <c r="G336" t="s">
        <v>36</v>
      </c>
      <c r="H336" t="s">
        <v>24</v>
      </c>
    </row>
    <row r="337" spans="1:10" x14ac:dyDescent="0.3">
      <c r="A337" t="s">
        <v>37</v>
      </c>
      <c r="B337" s="5">
        <f>949/44900000</f>
        <v>2.11358574610245E-5</v>
      </c>
      <c r="C337" t="s">
        <v>26</v>
      </c>
      <c r="D337" t="s">
        <v>13</v>
      </c>
      <c r="F337" t="s">
        <v>14</v>
      </c>
      <c r="G337" t="s">
        <v>38</v>
      </c>
      <c r="H337" t="s">
        <v>24</v>
      </c>
    </row>
    <row r="338" spans="1:10" x14ac:dyDescent="0.3">
      <c r="A338" t="s">
        <v>39</v>
      </c>
      <c r="B338" s="5">
        <f>178/44900000</f>
        <v>3.9643652561247212E-6</v>
      </c>
      <c r="C338" t="s">
        <v>40</v>
      </c>
      <c r="D338" t="s">
        <v>13</v>
      </c>
      <c r="F338" t="s">
        <v>14</v>
      </c>
      <c r="G338" t="s">
        <v>41</v>
      </c>
      <c r="H338" t="s">
        <v>24</v>
      </c>
    </row>
    <row r="339" spans="1:10" ht="15.6" x14ac:dyDescent="0.3">
      <c r="A339" s="4" t="s">
        <v>140</v>
      </c>
      <c r="B339" s="5">
        <f>6240000/44900000</f>
        <v>0.13897550111358575</v>
      </c>
      <c r="C339" t="s">
        <v>25</v>
      </c>
      <c r="D339" t="s">
        <v>13</v>
      </c>
      <c r="F339" t="s">
        <v>14</v>
      </c>
      <c r="G339" s="4" t="s">
        <v>141</v>
      </c>
      <c r="H339" t="s">
        <v>43</v>
      </c>
    </row>
    <row r="340" spans="1:10" ht="15.6" x14ac:dyDescent="0.3">
      <c r="A340" s="4" t="s">
        <v>42</v>
      </c>
      <c r="B340" s="5">
        <f>75900000/44900000</f>
        <v>1.6904231625835189</v>
      </c>
      <c r="C340" t="s">
        <v>25</v>
      </c>
      <c r="D340" t="s">
        <v>13</v>
      </c>
      <c r="F340" t="s">
        <v>14</v>
      </c>
      <c r="G340" s="4" t="s">
        <v>42</v>
      </c>
      <c r="H340" t="s">
        <v>43</v>
      </c>
    </row>
    <row r="341" spans="1:10" x14ac:dyDescent="0.3">
      <c r="A341" s="3" t="s">
        <v>72</v>
      </c>
      <c r="B341" s="34">
        <f>B334</f>
        <v>68.819599109131403</v>
      </c>
      <c r="C341" s="3" t="s">
        <v>48</v>
      </c>
      <c r="D341" s="3" t="s">
        <v>27</v>
      </c>
      <c r="E341" s="3"/>
      <c r="F341" s="3" t="s">
        <v>14</v>
      </c>
      <c r="G341" s="3" t="s">
        <v>69</v>
      </c>
      <c r="H341" s="3"/>
      <c r="I341" s="3"/>
      <c r="J341" s="3"/>
    </row>
  </sheetData>
  <hyperlinks>
    <hyperlink ref="B294" r:id="rId1"/>
    <hyperlink ref="B278" r:id="rId2"/>
    <hyperlink ref="B261" r:id="rId3"/>
    <hyperlink ref="B245" r:id="rId4"/>
    <hyperlink ref="B228" r:id="rId5"/>
    <hyperlink ref="B212" r:id="rId6"/>
    <hyperlink ref="B196" r:id="rId7"/>
    <hyperlink ref="B180" r:id="rId8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2021-11-16T16:31:07Z</dcterms:modified>
</cp:coreProperties>
</file>