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9F53FABE-3A4B-A041-9D08-0BF8BC9776FB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TG Process description" sheetId="2" r:id="rId1"/>
    <sheet name="LCI" sheetId="1" r:id="rId2"/>
  </sheets>
  <definedNames>
    <definedName name="_xlnm._FilterDatabase" localSheetId="1" hidden="1">LCI!$A$1:$K$366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E22" i="2"/>
  <c r="E21" i="2"/>
  <c r="F21" i="2" s="1"/>
  <c r="G21" i="2" s="1"/>
  <c r="H21" i="2" s="1"/>
  <c r="J21" i="2" s="1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24" i="2" l="1"/>
  <c r="G24" i="2" s="1"/>
  <c r="H24" i="2" s="1"/>
  <c r="J24" i="2" s="1"/>
  <c r="G33" i="2"/>
  <c r="H33" i="2" s="1"/>
  <c r="I33" i="2" s="1"/>
  <c r="K33" i="2" s="1"/>
  <c r="F22" i="2"/>
  <c r="G22" i="2" s="1"/>
  <c r="H22" i="2" s="1"/>
  <c r="J22" i="2" s="1"/>
  <c r="F23" i="2"/>
  <c r="G23" i="2" s="1"/>
  <c r="H23" i="2" s="1"/>
  <c r="J23" i="2" s="1"/>
  <c r="F12" i="2"/>
  <c r="G12" i="2" s="1"/>
  <c r="H12" i="2" s="1"/>
  <c r="J12" i="2" s="1"/>
  <c r="G30" i="2"/>
  <c r="H30" i="2" s="1"/>
  <c r="I30" i="2" s="1"/>
  <c r="K30" i="2" s="1"/>
  <c r="F15" i="2"/>
  <c r="G15" i="2" s="1"/>
  <c r="H15" i="2" s="1"/>
  <c r="J15" i="2" s="1"/>
  <c r="G39" i="2"/>
  <c r="H39" i="2" s="1"/>
  <c r="I39" i="2" s="1"/>
  <c r="K39" i="2" s="1"/>
  <c r="G40" i="2"/>
  <c r="H40" i="2" s="1"/>
  <c r="I40" i="2" s="1"/>
  <c r="K40" i="2" s="1"/>
  <c r="F13" i="2"/>
  <c r="G13" i="2" s="1"/>
  <c r="H13" i="2" s="1"/>
  <c r="J13" i="2" s="1"/>
  <c r="G42" i="2"/>
  <c r="H42" i="2" s="1"/>
  <c r="I42" i="2" s="1"/>
  <c r="K42" i="2" s="1"/>
  <c r="B308" i="1"/>
  <c r="B348" i="1"/>
  <c r="B347" i="1"/>
  <c r="B346" i="1"/>
  <c r="B345" i="1"/>
  <c r="B344" i="1"/>
  <c r="B343" i="1"/>
  <c r="B342" i="1"/>
  <c r="B349" i="1" s="1"/>
  <c r="B340" i="1"/>
</calcChain>
</file>

<file path=xl/sharedStrings.xml><?xml version="1.0" encoding="utf-8"?>
<sst xmlns="http://schemas.openxmlformats.org/spreadsheetml/2006/main" count="1432" uniqueCount="159">
  <si>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</si>
  <si>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</si>
  <si>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</si>
  <si>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</si>
  <si>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</si>
  <si>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</si>
  <si>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</si>
  <si>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</si>
  <si>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</si>
  <si>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</si>
  <si>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</si>
  <si>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</si>
  <si>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</si>
  <si>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</si>
  <si>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</si>
  <si>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</si>
  <si>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</si>
  <si>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</si>
  <si>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</si>
  <si>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</si>
  <si>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</si>
  <si>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</si>
  <si>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</si>
  <si>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</si>
  <si>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</si>
  <si>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</si>
  <si>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</si>
  <si>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</si>
  <si>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</si>
  <si>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</si>
  <si>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</si>
  <si>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</si>
  <si>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</si>
  <si>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</si>
  <si>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</si>
  <si>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</si>
  <si>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</si>
  <si>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</si>
  <si>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</si>
  <si>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</si>
  <si>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</si>
  <si>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</si>
  <si>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</si>
  <si>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</si>
  <si>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</si>
  <si>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</si>
  <si>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</si>
  <si>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</si>
  <si>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</si>
  <si>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</si>
  <si>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</si>
  <si>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</si>
  <si>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</si>
  <si>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</si>
  <si>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</si>
  <si>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</si>
  <si>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</si>
  <si>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</si>
  <si>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</si>
  <si>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</si>
  <si>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</si>
  <si>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</si>
  <si>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</si>
  <si>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</si>
  <si>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</si>
  <si>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</si>
  <si>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</si>
  <si>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</si>
  <si>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</si>
  <si>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</si>
  <si>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</si>
  <si>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</si>
  <si>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</si>
  <si>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</si>
  <si>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</si>
  <si>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</si>
  <si>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</si>
  <si>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</si>
  <si>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</si>
  <si>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</si>
  <si>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</si>
  <si>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</si>
  <si>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</si>
  <si>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</si>
  <si>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</si>
  <si>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</si>
  <si>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</si>
  <si>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</si>
  <si>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</si>
  <si>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</si>
  <si>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</si>
  <si>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</si>
  <si>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</si>
  <si>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</si>
  <si>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</si>
  <si>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</si>
  <si>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</si>
  <si>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</si>
  <si>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</si>
  <si>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</si>
  <si>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</si>
  <si>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</si>
  <si>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</si>
  <si>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</si>
  <si>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</si>
  <si>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</si>
  <si>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</si>
  <si>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</si>
  <si>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</si>
  <si>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</si>
  <si>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</si>
  <si>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</si>
  <si>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</si>
  <si>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</si>
  <si>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</si>
  <si>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</si>
  <si>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</si>
  <si>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</si>
  <si>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</si>
  <si>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</si>
  <si>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</si>
  <si>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</si>
  <si>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</si>
  <si>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</si>
  <si>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</si>
  <si>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</si>
  <si>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</si>
  <si>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</si>
  <si>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</si>
  <si>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</si>
  <si>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</si>
  <si>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</si>
  <si>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</si>
  <si>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</si>
  <si>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</si>
  <si>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</si>
  <si>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</si>
  <si>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</si>
  <si>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</si>
  <si>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</si>
  <si>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 production, gaseous, 25 bar, from electrolysis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</si>
  <si>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</si>
  <si>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</si>
  <si>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</si>
  <si>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</si>
  <si>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</si>
  <si>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</si>
  <si>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</si>
  <si>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</si>
  <si>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</si>
  <si>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</si>
  <si>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</si>
  <si>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</si>
  <si>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</si>
  <si>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</si>
  <si>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</si>
  <si>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</si>
  <si>
    <t>Hydrogen, gaseous, 25 bar</t>
  </si>
  <si>
    <t>carbon dioxide, captured from atmosphere, with a solvent-based direct air capture system, 1MtCO2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</si>
</sst>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1" fontId="0" fillId="0" borderId="0" xfId="0" applyNumberFormat="1"/>
    <xf numFmtId="0" fontId="6" fillId="0" borderId="0" xfId="2" applyAlignment="1"/>
    <xf numFmtId="0" fontId="6" fillId="0" borderId="0" xfId="2"/>
    <xf numFmtId="0" fontId="7" fillId="0" borderId="0" xfId="0" applyFont="1"/>
    <xf numFmtId="0" fontId="0" fillId="2" borderId="0" xfId="0" applyFill="1"/>
    <xf numFmtId="2" fontId="2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8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2" fontId="0" fillId="0" borderId="0" xfId="0" applyNumberFormat="1"/>
    <xf numFmtId="9" fontId="0" fillId="0" borderId="0" xfId="1" applyFont="1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vv-net.de/fileadmin/user_upload/medien/materialien/FVV-Kraftstoffstudie_LBST_2013-10-30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J15" sqref="J15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91</v>
      </c>
    </row>
    <row r="2" spans="1:10" x14ac:dyDescent="0.2">
      <c r="A2" t="s">
        <v>92</v>
      </c>
      <c r="B2" t="s">
        <v>93</v>
      </c>
    </row>
    <row r="3" spans="1:10" x14ac:dyDescent="0.2">
      <c r="A3" t="s">
        <v>94</v>
      </c>
      <c r="B3" s="7" t="s">
        <v>78</v>
      </c>
    </row>
    <row r="6" spans="1:10" x14ac:dyDescent="0.2">
      <c r="A6" s="2" t="s">
        <v>95</v>
      </c>
    </row>
    <row r="8" spans="1:10" x14ac:dyDescent="0.2">
      <c r="A8" s="2" t="s">
        <v>96</v>
      </c>
      <c r="B8" s="8" t="s">
        <v>97</v>
      </c>
    </row>
    <row r="9" spans="1:10" x14ac:dyDescent="0.2">
      <c r="A9" s="9"/>
      <c r="B9" s="9"/>
      <c r="C9" s="9" t="s">
        <v>98</v>
      </c>
      <c r="D9" s="9" t="s">
        <v>99</v>
      </c>
      <c r="E9" s="9" t="s">
        <v>100</v>
      </c>
      <c r="F9" s="9" t="s">
        <v>101</v>
      </c>
      <c r="G9" s="9" t="s">
        <v>102</v>
      </c>
      <c r="H9" s="9" t="s">
        <v>103</v>
      </c>
      <c r="I9" s="9" t="s">
        <v>104</v>
      </c>
      <c r="J9" s="9" t="s">
        <v>105</v>
      </c>
    </row>
    <row r="10" spans="1:10" x14ac:dyDescent="0.2">
      <c r="A10" s="9" t="s">
        <v>106</v>
      </c>
      <c r="B10" s="9"/>
      <c r="C10" s="9">
        <v>19</v>
      </c>
      <c r="D10" s="10">
        <v>2.42</v>
      </c>
      <c r="E10" s="9"/>
      <c r="F10" s="9"/>
      <c r="G10" s="9"/>
      <c r="H10" s="9">
        <v>1.37</v>
      </c>
      <c r="I10" s="9"/>
      <c r="J10" s="9"/>
    </row>
    <row r="11" spans="1:10" ht="16" thickBo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">
      <c r="A12" s="9" t="s">
        <v>107</v>
      </c>
      <c r="B12" s="9"/>
      <c r="C12" s="9">
        <v>44</v>
      </c>
      <c r="D12" s="11">
        <v>0.36499999999999999</v>
      </c>
      <c r="E12" s="12">
        <f>D12*C12</f>
        <v>16.059999999999999</v>
      </c>
      <c r="F12" s="13">
        <f>E12/SUM($E$12:$E$15)</f>
        <v>0.36968151224138407</v>
      </c>
      <c r="G12" s="14">
        <f>F12*$D$10/D12</f>
        <v>2.451039067463423</v>
      </c>
      <c r="H12" s="12">
        <f>-$H$10*G12</f>
        <v>-3.35792352242489</v>
      </c>
      <c r="I12" s="12">
        <v>3.16</v>
      </c>
      <c r="J12" s="12">
        <f>I12+H12</f>
        <v>-0.19792352242488986</v>
      </c>
    </row>
    <row r="13" spans="1:10" x14ac:dyDescent="0.2">
      <c r="A13" s="9" t="s">
        <v>3</v>
      </c>
      <c r="B13" s="9"/>
      <c r="C13" s="9">
        <v>45.5</v>
      </c>
      <c r="D13" s="15">
        <v>8.5999999999999993E-2</v>
      </c>
      <c r="E13" s="12">
        <f t="shared" ref="E13:E15" si="0">D13*C13</f>
        <v>3.9129999999999998</v>
      </c>
      <c r="F13" s="13">
        <f t="shared" ref="F13:F15" si="1">E13/SUM($E$12:$E$15)</f>
        <v>9.0072463100905095E-2</v>
      </c>
      <c r="G13" s="16">
        <f t="shared" ref="G13:G15" si="2">F13*$D$10/D13</f>
        <v>2.5345972174905853</v>
      </c>
      <c r="H13" s="12">
        <f t="shared" ref="H13:H15" si="3">-$H$10*G13</f>
        <v>-3.472398187962102</v>
      </c>
      <c r="I13" s="12">
        <v>3.01</v>
      </c>
      <c r="J13" s="12">
        <f t="shared" ref="J13:J15" si="4">I13+H13</f>
        <v>-0.46239818796210219</v>
      </c>
    </row>
    <row r="14" spans="1:10" x14ac:dyDescent="0.2">
      <c r="A14" s="9" t="s">
        <v>108</v>
      </c>
      <c r="B14" s="9"/>
      <c r="C14" s="9">
        <v>43.4</v>
      </c>
      <c r="D14" s="15">
        <v>0.10299999999999999</v>
      </c>
      <c r="E14" s="12">
        <f t="shared" si="0"/>
        <v>4.4701999999999993</v>
      </c>
      <c r="F14" s="13">
        <f t="shared" si="1"/>
        <v>0.10289852403620392</v>
      </c>
      <c r="G14" s="16">
        <f t="shared" si="2"/>
        <v>2.4176158074525582</v>
      </c>
      <c r="H14" s="12">
        <f t="shared" si="3"/>
        <v>-3.3121336562100052</v>
      </c>
      <c r="I14" s="12">
        <v>3.14</v>
      </c>
      <c r="J14" s="12">
        <f t="shared" si="4"/>
        <v>-0.17213365621000509</v>
      </c>
    </row>
    <row r="15" spans="1:10" ht="16" thickBot="1" x14ac:dyDescent="0.25">
      <c r="A15" s="9" t="s">
        <v>109</v>
      </c>
      <c r="B15" s="9"/>
      <c r="C15" s="9">
        <v>42.6</v>
      </c>
      <c r="D15" s="17">
        <v>0.44600000000000001</v>
      </c>
      <c r="E15" s="12">
        <f t="shared" si="0"/>
        <v>18.999600000000001</v>
      </c>
      <c r="F15" s="13">
        <f t="shared" si="1"/>
        <v>0.43734750062150696</v>
      </c>
      <c r="G15" s="14">
        <f t="shared" si="2"/>
        <v>2.3730514607714053</v>
      </c>
      <c r="H15" s="12">
        <f t="shared" si="3"/>
        <v>-3.2510805012568254</v>
      </c>
      <c r="I15" s="12">
        <v>3.14</v>
      </c>
      <c r="J15" s="12">
        <f t="shared" si="4"/>
        <v>-0.11108050125682523</v>
      </c>
    </row>
    <row r="16" spans="1:10" x14ac:dyDescent="0.2">
      <c r="E16" s="18"/>
      <c r="F16" s="19"/>
      <c r="G16" s="18"/>
      <c r="H16" s="18"/>
      <c r="I16" s="18"/>
      <c r="J16" s="18"/>
    </row>
    <row r="17" spans="1:11" x14ac:dyDescent="0.2">
      <c r="A17" s="2" t="s">
        <v>96</v>
      </c>
      <c r="B17" s="8" t="s">
        <v>110</v>
      </c>
    </row>
    <row r="18" spans="1:11" x14ac:dyDescent="0.2">
      <c r="A18" s="9"/>
      <c r="B18" s="9"/>
      <c r="C18" s="9" t="s">
        <v>98</v>
      </c>
      <c r="D18" s="9" t="s">
        <v>99</v>
      </c>
      <c r="E18" s="9" t="s">
        <v>100</v>
      </c>
      <c r="F18" s="9" t="s">
        <v>101</v>
      </c>
      <c r="G18" s="9" t="s">
        <v>102</v>
      </c>
      <c r="H18" s="9" t="s">
        <v>103</v>
      </c>
      <c r="I18" s="9" t="s">
        <v>104</v>
      </c>
      <c r="J18" s="9" t="s">
        <v>105</v>
      </c>
    </row>
    <row r="19" spans="1:11" x14ac:dyDescent="0.2">
      <c r="A19" s="9" t="s">
        <v>106</v>
      </c>
      <c r="B19" s="9"/>
      <c r="C19" s="9">
        <v>19</v>
      </c>
      <c r="D19" s="10">
        <v>2.42</v>
      </c>
      <c r="E19" s="9"/>
      <c r="F19" s="9"/>
      <c r="G19" s="9"/>
      <c r="H19" s="9">
        <v>1.37</v>
      </c>
      <c r="I19" s="9"/>
      <c r="J19" s="9"/>
    </row>
    <row r="20" spans="1:11" ht="16" thickBo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1" x14ac:dyDescent="0.2">
      <c r="A21" s="9" t="s">
        <v>107</v>
      </c>
      <c r="B21" s="9"/>
      <c r="C21" s="9">
        <v>44</v>
      </c>
      <c r="D21" s="11">
        <v>0.183</v>
      </c>
      <c r="E21" s="12">
        <f>D21*C21</f>
        <v>8.0519999999999996</v>
      </c>
      <c r="F21" s="13">
        <f>E21/SUM($E$21:$E$24)</f>
        <v>0.18519540737469639</v>
      </c>
      <c r="G21" s="16">
        <f>F21*$D$19/D21</f>
        <v>2.4490321630970779</v>
      </c>
      <c r="H21" s="12">
        <f>-$H$19*G21</f>
        <v>-3.355174063442997</v>
      </c>
      <c r="I21" s="12">
        <v>3.16</v>
      </c>
      <c r="J21" s="12">
        <f>I21+H21</f>
        <v>-0.19517406344299681</v>
      </c>
    </row>
    <row r="22" spans="1:11" x14ac:dyDescent="0.2">
      <c r="A22" s="9" t="s">
        <v>3</v>
      </c>
      <c r="B22" s="9"/>
      <c r="C22" s="9">
        <v>45.5</v>
      </c>
      <c r="D22" s="15">
        <v>8.5999999999999993E-2</v>
      </c>
      <c r="E22" s="12">
        <f t="shared" ref="E22:E24" si="5">D22*C22</f>
        <v>3.9129999999999998</v>
      </c>
      <c r="F22" s="13">
        <f t="shared" ref="F22:F24" si="6">E22/SUM($E$21:$E$24)</f>
        <v>8.9998712004121587E-2</v>
      </c>
      <c r="G22" s="16">
        <f t="shared" ref="G22:G24" si="7">F22*$D$19/D22</f>
        <v>2.5325218959299334</v>
      </c>
      <c r="H22" s="12">
        <f t="shared" ref="H22:H24" si="8">-$H$19*G22</f>
        <v>-3.4695549974240092</v>
      </c>
      <c r="I22" s="12">
        <v>3.01</v>
      </c>
      <c r="J22" s="12">
        <f t="shared" ref="J22:J24" si="9">I22+H22</f>
        <v>-0.4595549974240094</v>
      </c>
    </row>
    <row r="23" spans="1:11" x14ac:dyDescent="0.2">
      <c r="A23" s="9" t="s">
        <v>108</v>
      </c>
      <c r="B23" s="9"/>
      <c r="C23" s="9">
        <v>43.4</v>
      </c>
      <c r="D23" s="15">
        <v>0.46600000000000003</v>
      </c>
      <c r="E23" s="12">
        <f t="shared" si="5"/>
        <v>20.224399999999999</v>
      </c>
      <c r="F23" s="13">
        <f t="shared" si="6"/>
        <v>0.46515971148892321</v>
      </c>
      <c r="G23" s="14">
        <f t="shared" si="7"/>
        <v>2.4156362699639358</v>
      </c>
      <c r="H23" s="12">
        <f t="shared" si="8"/>
        <v>-3.3094216898505922</v>
      </c>
      <c r="I23" s="12">
        <v>3.14</v>
      </c>
      <c r="J23" s="12">
        <f t="shared" si="9"/>
        <v>-0.16942168985059203</v>
      </c>
    </row>
    <row r="24" spans="1:11" ht="16" thickBot="1" x14ac:dyDescent="0.25">
      <c r="A24" s="9" t="s">
        <v>109</v>
      </c>
      <c r="B24" s="9"/>
      <c r="C24" s="9">
        <v>42.6</v>
      </c>
      <c r="D24" s="17">
        <v>0.26500000000000001</v>
      </c>
      <c r="E24" s="12">
        <f t="shared" si="5"/>
        <v>11.289000000000001</v>
      </c>
      <c r="F24" s="13">
        <f t="shared" si="6"/>
        <v>0.2596461691322588</v>
      </c>
      <c r="G24" s="16">
        <f t="shared" si="7"/>
        <v>2.3711084124530801</v>
      </c>
      <c r="H24" s="12">
        <f t="shared" si="8"/>
        <v>-3.2484185250607198</v>
      </c>
      <c r="I24" s="12">
        <v>3.14</v>
      </c>
      <c r="J24" s="12">
        <f t="shared" si="9"/>
        <v>-0.10841852506071969</v>
      </c>
    </row>
    <row r="26" spans="1:11" x14ac:dyDescent="0.2">
      <c r="A26" s="2" t="s">
        <v>111</v>
      </c>
      <c r="B26" s="8" t="s">
        <v>97</v>
      </c>
    </row>
    <row r="27" spans="1:11" x14ac:dyDescent="0.2">
      <c r="A27" s="20"/>
      <c r="B27" s="20"/>
      <c r="C27" s="20" t="s">
        <v>98</v>
      </c>
      <c r="D27" s="20" t="s">
        <v>99</v>
      </c>
      <c r="E27" s="20" t="s">
        <v>112</v>
      </c>
      <c r="F27" s="20" t="s">
        <v>113</v>
      </c>
      <c r="G27" s="20" t="s">
        <v>114</v>
      </c>
      <c r="H27" s="20" t="s">
        <v>115</v>
      </c>
      <c r="I27" s="20" t="s">
        <v>103</v>
      </c>
      <c r="J27" s="20" t="s">
        <v>104</v>
      </c>
      <c r="K27" s="20" t="s">
        <v>105</v>
      </c>
    </row>
    <row r="28" spans="1:11" x14ac:dyDescent="0.2">
      <c r="A28" s="20" t="s">
        <v>106</v>
      </c>
      <c r="B28" s="20"/>
      <c r="C28" s="20">
        <v>19</v>
      </c>
      <c r="D28" s="21">
        <v>2.42</v>
      </c>
      <c r="E28" s="20"/>
      <c r="F28" s="20"/>
      <c r="G28" s="20"/>
      <c r="H28" s="20"/>
      <c r="I28" s="20">
        <v>1.37</v>
      </c>
      <c r="J28" s="20"/>
      <c r="K28" s="20"/>
    </row>
    <row r="29" spans="1:11" ht="16" thickBo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">
      <c r="A30" s="20" t="s">
        <v>107</v>
      </c>
      <c r="B30" s="20"/>
      <c r="C30" s="20">
        <v>44</v>
      </c>
      <c r="D30" s="22">
        <v>0.36499999999999999</v>
      </c>
      <c r="E30" s="23">
        <v>0.4</v>
      </c>
      <c r="F30" s="23">
        <f t="shared" ref="F30:F33" si="10">E30*D30</f>
        <v>0.14599999999999999</v>
      </c>
      <c r="G30" s="24">
        <f>F30/SUM($F$30:$F$33)</f>
        <v>0.38761130550673545</v>
      </c>
      <c r="H30" s="25">
        <f>G30*$D$28/D30</f>
        <v>2.5699160529487663</v>
      </c>
      <c r="I30" s="26">
        <f>-$I$28*H30</f>
        <v>-3.5207849925398103</v>
      </c>
      <c r="J30" s="20">
        <v>3.16</v>
      </c>
      <c r="K30" s="26">
        <f>J30+I30</f>
        <v>-0.36078499253981011</v>
      </c>
    </row>
    <row r="31" spans="1:11" x14ac:dyDescent="0.2">
      <c r="A31" s="20" t="s">
        <v>3</v>
      </c>
      <c r="B31" s="20"/>
      <c r="C31" s="20">
        <v>45.5</v>
      </c>
      <c r="D31" s="27">
        <v>8.5999999999999993E-2</v>
      </c>
      <c r="E31" s="23">
        <v>0.27600000000000002</v>
      </c>
      <c r="F31" s="23">
        <f t="shared" si="10"/>
        <v>2.3736E-2</v>
      </c>
      <c r="G31" s="24">
        <f t="shared" ref="G31:G33" si="11">F31/SUM($F$30:$F$33)</f>
        <v>6.3016040736355292E-2</v>
      </c>
      <c r="H31" s="26">
        <f t="shared" ref="H31:H33" si="12">G31*$D$28/D31</f>
        <v>1.773242076534649</v>
      </c>
      <c r="I31" s="26">
        <f t="shared" ref="I31:I33" si="13">-$I$28*H31</f>
        <v>-2.4293416448524692</v>
      </c>
      <c r="J31" s="26">
        <v>3.01</v>
      </c>
      <c r="K31" s="26">
        <f t="shared" ref="K31:K33" si="14">J31+I31</f>
        <v>0.58065835514753061</v>
      </c>
    </row>
    <row r="32" spans="1:11" x14ac:dyDescent="0.2">
      <c r="A32" s="20" t="s">
        <v>108</v>
      </c>
      <c r="B32" s="20"/>
      <c r="C32" s="20">
        <v>43.4</v>
      </c>
      <c r="D32" s="27">
        <v>0.10299999999999999</v>
      </c>
      <c r="E32" s="23">
        <v>0.71</v>
      </c>
      <c r="F32" s="23">
        <f t="shared" si="10"/>
        <v>7.3129999999999987E-2</v>
      </c>
      <c r="G32" s="24">
        <f t="shared" si="11"/>
        <v>0.19415078610758602</v>
      </c>
      <c r="H32" s="26">
        <f t="shared" si="12"/>
        <v>4.5616009939840598</v>
      </c>
      <c r="I32" s="26">
        <f t="shared" si="13"/>
        <v>-6.2493933617581625</v>
      </c>
      <c r="J32" s="26">
        <v>3.14</v>
      </c>
      <c r="K32" s="26">
        <f t="shared" si="14"/>
        <v>-3.1093933617581624</v>
      </c>
    </row>
    <row r="33" spans="1:11" ht="16" thickBot="1" x14ac:dyDescent="0.25">
      <c r="A33" s="20" t="s">
        <v>109</v>
      </c>
      <c r="B33" s="20"/>
      <c r="C33" s="20">
        <v>42.6</v>
      </c>
      <c r="D33" s="28">
        <v>0.44600000000000001</v>
      </c>
      <c r="E33" s="23">
        <v>0.3</v>
      </c>
      <c r="F33" s="23">
        <f t="shared" si="10"/>
        <v>0.1338</v>
      </c>
      <c r="G33" s="24">
        <f t="shared" si="11"/>
        <v>0.35522186764932334</v>
      </c>
      <c r="H33" s="25">
        <f t="shared" si="12"/>
        <v>1.927437039711575</v>
      </c>
      <c r="I33" s="26">
        <f t="shared" si="13"/>
        <v>-2.6405887444048579</v>
      </c>
      <c r="J33" s="20">
        <v>3.14</v>
      </c>
      <c r="K33" s="26">
        <f t="shared" si="14"/>
        <v>0.49941125559514221</v>
      </c>
    </row>
    <row r="35" spans="1:11" x14ac:dyDescent="0.2">
      <c r="A35" s="2" t="s">
        <v>111</v>
      </c>
      <c r="B35" s="8" t="s">
        <v>110</v>
      </c>
    </row>
    <row r="36" spans="1:11" x14ac:dyDescent="0.2">
      <c r="A36" s="20"/>
      <c r="B36" s="20"/>
      <c r="C36" s="20" t="s">
        <v>98</v>
      </c>
      <c r="D36" s="20" t="s">
        <v>99</v>
      </c>
      <c r="E36" s="20" t="s">
        <v>112</v>
      </c>
      <c r="F36" s="20" t="s">
        <v>113</v>
      </c>
      <c r="G36" s="20" t="s">
        <v>114</v>
      </c>
      <c r="H36" s="20" t="s">
        <v>115</v>
      </c>
      <c r="I36" s="20" t="s">
        <v>103</v>
      </c>
      <c r="J36" s="20" t="s">
        <v>104</v>
      </c>
      <c r="K36" s="20" t="s">
        <v>105</v>
      </c>
    </row>
    <row r="37" spans="1:11" x14ac:dyDescent="0.2">
      <c r="A37" s="20" t="s">
        <v>106</v>
      </c>
      <c r="B37" s="20"/>
      <c r="C37" s="20">
        <v>19</v>
      </c>
      <c r="D37" s="21">
        <v>2.42</v>
      </c>
      <c r="E37" s="20"/>
      <c r="F37" s="20"/>
      <c r="G37" s="20"/>
      <c r="H37" s="20"/>
      <c r="I37" s="20">
        <v>1.37</v>
      </c>
      <c r="J37" s="20"/>
      <c r="K37" s="20"/>
    </row>
    <row r="38" spans="1:11" ht="16" thickBo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">
      <c r="A39" s="20" t="s">
        <v>107</v>
      </c>
      <c r="B39" s="20"/>
      <c r="C39" s="20">
        <v>44</v>
      </c>
      <c r="D39" s="22">
        <v>0.183</v>
      </c>
      <c r="E39" s="23">
        <v>0.4</v>
      </c>
      <c r="F39" s="23">
        <f t="shared" ref="F39:F42" si="15">E39*D39</f>
        <v>7.3200000000000001E-2</v>
      </c>
      <c r="G39" s="24">
        <f>F39/SUM($F$30:$F$33)</f>
        <v>0.19433662714447286</v>
      </c>
      <c r="H39" s="26">
        <f>G39*$D$37/D39</f>
        <v>2.5699160529487668</v>
      </c>
      <c r="I39" s="26">
        <f>-$I$28*H39</f>
        <v>-3.5207849925398107</v>
      </c>
      <c r="J39" s="20">
        <v>3.16</v>
      </c>
      <c r="K39" s="26">
        <f>J39+I39</f>
        <v>-0.36078499253981056</v>
      </c>
    </row>
    <row r="40" spans="1:11" x14ac:dyDescent="0.2">
      <c r="A40" s="20" t="s">
        <v>3</v>
      </c>
      <c r="B40" s="20"/>
      <c r="C40" s="20">
        <v>45.5</v>
      </c>
      <c r="D40" s="27">
        <v>8.5999999999999993E-2</v>
      </c>
      <c r="E40" s="23">
        <v>0.27600000000000002</v>
      </c>
      <c r="F40" s="23">
        <f t="shared" si="15"/>
        <v>2.3736E-2</v>
      </c>
      <c r="G40" s="24">
        <f t="shared" ref="G40:G42" si="16">F40/SUM($F$30:$F$33)</f>
        <v>6.3016040736355292E-2</v>
      </c>
      <c r="H40" s="26">
        <f t="shared" ref="H40:H42" si="17">G40*$D$37/D40</f>
        <v>1.773242076534649</v>
      </c>
      <c r="I40" s="26">
        <f t="shared" ref="I40:I42" si="18">-$I$28*H40</f>
        <v>-2.4293416448524692</v>
      </c>
      <c r="J40" s="26">
        <v>3.01</v>
      </c>
      <c r="K40" s="26">
        <f t="shared" ref="K40:K42" si="19">J40+I40</f>
        <v>0.58065835514753061</v>
      </c>
    </row>
    <row r="41" spans="1:11" x14ac:dyDescent="0.2">
      <c r="A41" s="20" t="s">
        <v>108</v>
      </c>
      <c r="B41" s="20"/>
      <c r="C41" s="20">
        <v>43.4</v>
      </c>
      <c r="D41" s="27">
        <v>0.46600000000000003</v>
      </c>
      <c r="E41" s="23">
        <v>0.71</v>
      </c>
      <c r="F41" s="23">
        <f t="shared" si="15"/>
        <v>0.33085999999999999</v>
      </c>
      <c r="G41" s="24">
        <f t="shared" si="16"/>
        <v>0.87839093520519518</v>
      </c>
      <c r="H41" s="25">
        <f t="shared" si="17"/>
        <v>4.5616009939840598</v>
      </c>
      <c r="I41" s="26">
        <f t="shared" si="18"/>
        <v>-6.2493933617581625</v>
      </c>
      <c r="J41" s="26">
        <v>3.14</v>
      </c>
      <c r="K41" s="26">
        <f t="shared" si="19"/>
        <v>-3.1093933617581624</v>
      </c>
    </row>
    <row r="42" spans="1:11" ht="16" thickBot="1" x14ac:dyDescent="0.25">
      <c r="A42" s="20" t="s">
        <v>109</v>
      </c>
      <c r="B42" s="20"/>
      <c r="C42" s="20">
        <v>42.6</v>
      </c>
      <c r="D42" s="28">
        <v>0.26500000000000001</v>
      </c>
      <c r="E42" s="23">
        <v>0.3</v>
      </c>
      <c r="F42" s="23">
        <f t="shared" si="15"/>
        <v>7.9500000000000001E-2</v>
      </c>
      <c r="G42" s="24">
        <f t="shared" si="16"/>
        <v>0.21106232046428405</v>
      </c>
      <c r="H42" s="26">
        <f t="shared" si="17"/>
        <v>1.927437039711575</v>
      </c>
      <c r="I42" s="26">
        <f t="shared" si="18"/>
        <v>-2.6405887444048579</v>
      </c>
      <c r="J42" s="20">
        <v>3.14</v>
      </c>
      <c r="K42" s="26">
        <f t="shared" si="19"/>
        <v>0.49941125559514221</v>
      </c>
    </row>
  </sheetData>
  <hyperlinks>
    <hyperlink ref="B3" r:id="rId1" xr:uid="{AB74FF8B-6007-0D49-AD0D-0F84D80538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6"/>
  <sheetViews>
    <sheetView tabSelected="1" topLeftCell="A332" workbookViewId="0">
      <selection activeCell="B348" sqref="B348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77</v>
      </c>
    </row>
    <row r="3" spans="1:11" ht="16" x14ac:dyDescent="0.2">
      <c r="A3" s="1" t="s">
        <v>0</v>
      </c>
      <c r="B3" s="1" t="s">
        <v>132</v>
      </c>
    </row>
    <row r="4" spans="1:11" x14ac:dyDescent="0.2">
      <c r="A4" t="s">
        <v>11</v>
      </c>
      <c r="B4" t="s">
        <v>25</v>
      </c>
    </row>
    <row r="5" spans="1:11" x14ac:dyDescent="0.2">
      <c r="A5" t="s">
        <v>1</v>
      </c>
      <c r="B5">
        <v>1</v>
      </c>
    </row>
    <row r="6" spans="1:11" ht="16" x14ac:dyDescent="0.2">
      <c r="A6" t="s">
        <v>2</v>
      </c>
      <c r="B6" s="3" t="s">
        <v>71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13</v>
      </c>
    </row>
    <row r="9" spans="1:11" ht="16" x14ac:dyDescent="0.2">
      <c r="A9" s="1" t="s">
        <v>8</v>
      </c>
    </row>
    <row r="10" spans="1:1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50</v>
      </c>
      <c r="H10" t="s">
        <v>51</v>
      </c>
      <c r="I10" t="s">
        <v>52</v>
      </c>
      <c r="J10" t="s">
        <v>28</v>
      </c>
      <c r="K10" t="s">
        <v>2</v>
      </c>
    </row>
    <row r="11" spans="1:11" x14ac:dyDescent="0.2">
      <c r="A11" t="s">
        <v>132</v>
      </c>
      <c r="B11">
        <v>1</v>
      </c>
      <c r="C11" t="s">
        <v>25</v>
      </c>
      <c r="D11" t="s">
        <v>13</v>
      </c>
      <c r="F11" t="s">
        <v>18</v>
      </c>
      <c r="I11">
        <v>100</v>
      </c>
      <c r="J11" t="s">
        <v>53</v>
      </c>
      <c r="K11" t="s">
        <v>71</v>
      </c>
    </row>
    <row r="12" spans="1:11" x14ac:dyDescent="0.2">
      <c r="A12" t="s">
        <v>124</v>
      </c>
      <c r="B12">
        <v>1.00057</v>
      </c>
      <c r="C12" t="s">
        <v>25</v>
      </c>
      <c r="D12" t="s">
        <v>13</v>
      </c>
      <c r="F12" t="s">
        <v>14</v>
      </c>
      <c r="K12" t="s">
        <v>79</v>
      </c>
    </row>
    <row r="13" spans="1:11" x14ac:dyDescent="0.2">
      <c r="A13" t="s">
        <v>34</v>
      </c>
      <c r="B13">
        <v>6.7000000000000002E-3</v>
      </c>
      <c r="C13" t="s">
        <v>25</v>
      </c>
      <c r="D13" t="s">
        <v>7</v>
      </c>
      <c r="F13" t="s">
        <v>14</v>
      </c>
      <c r="K13" t="s">
        <v>20</v>
      </c>
    </row>
    <row r="14" spans="1:11" x14ac:dyDescent="0.2">
      <c r="A14" t="s">
        <v>54</v>
      </c>
      <c r="B14">
        <v>-1.6799999999999999E-4</v>
      </c>
      <c r="C14" t="s">
        <v>48</v>
      </c>
      <c r="D14" t="s">
        <v>13</v>
      </c>
      <c r="F14" t="s">
        <v>14</v>
      </c>
      <c r="K14" t="s">
        <v>55</v>
      </c>
    </row>
    <row r="15" spans="1:11" x14ac:dyDescent="0.2">
      <c r="A15" t="s">
        <v>56</v>
      </c>
      <c r="B15" s="5">
        <v>5.8399999999999999E-4</v>
      </c>
      <c r="C15" t="s">
        <v>19</v>
      </c>
      <c r="D15" t="s">
        <v>15</v>
      </c>
      <c r="F15" t="s">
        <v>14</v>
      </c>
      <c r="K15" t="s">
        <v>57</v>
      </c>
    </row>
    <row r="16" spans="1:11" x14ac:dyDescent="0.2">
      <c r="A16" t="s">
        <v>58</v>
      </c>
      <c r="B16" s="5">
        <v>2.5999999999999998E-10</v>
      </c>
      <c r="C16" t="s">
        <v>25</v>
      </c>
      <c r="D16" t="s">
        <v>6</v>
      </c>
      <c r="F16" t="s">
        <v>14</v>
      </c>
      <c r="K16" t="s">
        <v>59</v>
      </c>
    </row>
    <row r="17" spans="1:11" x14ac:dyDescent="0.2">
      <c r="A17" t="s">
        <v>60</v>
      </c>
      <c r="B17" s="5">
        <v>-6.2700000000000001E-6</v>
      </c>
      <c r="C17" t="s">
        <v>19</v>
      </c>
      <c r="D17" t="s">
        <v>13</v>
      </c>
      <c r="F17" t="s">
        <v>14</v>
      </c>
      <c r="K17" t="s">
        <v>61</v>
      </c>
    </row>
    <row r="18" spans="1:11" x14ac:dyDescent="0.2">
      <c r="A18" t="s">
        <v>62</v>
      </c>
      <c r="B18" s="5">
        <v>-7.4999999999999993E-5</v>
      </c>
      <c r="C18" t="s">
        <v>48</v>
      </c>
      <c r="D18" t="s">
        <v>27</v>
      </c>
      <c r="F18" t="s">
        <v>14</v>
      </c>
      <c r="K18" t="s">
        <v>63</v>
      </c>
    </row>
    <row r="19" spans="1:11" x14ac:dyDescent="0.2">
      <c r="A19" t="s">
        <v>47</v>
      </c>
      <c r="B19" s="5">
        <v>6.8900000000000005E-4</v>
      </c>
      <c r="C19" t="s">
        <v>48</v>
      </c>
      <c r="D19" t="s">
        <v>13</v>
      </c>
      <c r="F19" t="s">
        <v>14</v>
      </c>
      <c r="K19" t="s">
        <v>49</v>
      </c>
    </row>
    <row r="20" spans="1:11" x14ac:dyDescent="0.2">
      <c r="A20" t="s">
        <v>64</v>
      </c>
      <c r="B20">
        <v>3.3599999999999998E-2</v>
      </c>
      <c r="C20" t="s">
        <v>48</v>
      </c>
      <c r="D20" t="s">
        <v>65</v>
      </c>
      <c r="F20" t="s">
        <v>14</v>
      </c>
      <c r="K20" t="s">
        <v>66</v>
      </c>
    </row>
    <row r="21" spans="1:11" x14ac:dyDescent="0.2">
      <c r="A21" t="s">
        <v>67</v>
      </c>
      <c r="B21">
        <v>3.2599999999999997E-2</v>
      </c>
      <c r="C21" t="s">
        <v>25</v>
      </c>
      <c r="D21" t="s">
        <v>65</v>
      </c>
      <c r="F21" t="s">
        <v>14</v>
      </c>
      <c r="K21" t="s">
        <v>68</v>
      </c>
    </row>
    <row r="22" spans="1:11" x14ac:dyDescent="0.2">
      <c r="A22" t="s">
        <v>72</v>
      </c>
      <c r="B22" s="5">
        <v>-6.8899999999999999E-7</v>
      </c>
      <c r="C22" t="s">
        <v>48</v>
      </c>
      <c r="D22" t="s">
        <v>27</v>
      </c>
      <c r="F22" t="s">
        <v>14</v>
      </c>
      <c r="K22" t="s">
        <v>69</v>
      </c>
    </row>
    <row r="23" spans="1:11" x14ac:dyDescent="0.2">
      <c r="A23" t="s">
        <v>154</v>
      </c>
      <c r="B23" s="5">
        <f>(B12-1)*3.14</f>
        <v>1.7897999999998727E-3</v>
      </c>
      <c r="D23" t="s">
        <v>13</v>
      </c>
      <c r="E23" t="s">
        <v>16</v>
      </c>
      <c r="F23" t="s">
        <v>17</v>
      </c>
    </row>
    <row r="24" spans="1:11" x14ac:dyDescent="0.2">
      <c r="B24" s="5"/>
    </row>
    <row r="25" spans="1:11" ht="16" x14ac:dyDescent="0.2">
      <c r="A25" s="1" t="s">
        <v>0</v>
      </c>
      <c r="B25" s="1" t="s">
        <v>133</v>
      </c>
    </row>
    <row r="26" spans="1:11" x14ac:dyDescent="0.2">
      <c r="A26" t="s">
        <v>11</v>
      </c>
      <c r="B26" t="s">
        <v>25</v>
      </c>
    </row>
    <row r="27" spans="1:11" x14ac:dyDescent="0.2">
      <c r="A27" t="s">
        <v>1</v>
      </c>
      <c r="B27">
        <v>1</v>
      </c>
    </row>
    <row r="28" spans="1:11" ht="16" x14ac:dyDescent="0.2">
      <c r="A28" t="s">
        <v>2</v>
      </c>
      <c r="B28" s="3" t="s">
        <v>76</v>
      </c>
    </row>
    <row r="29" spans="1:11" x14ac:dyDescent="0.2">
      <c r="A29" t="s">
        <v>4</v>
      </c>
      <c r="B29" t="s">
        <v>5</v>
      </c>
    </row>
    <row r="30" spans="1:11" x14ac:dyDescent="0.2">
      <c r="A30" t="s">
        <v>6</v>
      </c>
      <c r="B30" t="s">
        <v>13</v>
      </c>
    </row>
    <row r="31" spans="1:11" ht="16" x14ac:dyDescent="0.2">
      <c r="A31" s="1" t="s">
        <v>8</v>
      </c>
    </row>
    <row r="32" spans="1:1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50</v>
      </c>
      <c r="H32" t="s">
        <v>51</v>
      </c>
      <c r="I32" t="s">
        <v>52</v>
      </c>
      <c r="J32" t="s">
        <v>28</v>
      </c>
      <c r="K32" t="s">
        <v>2</v>
      </c>
    </row>
    <row r="33" spans="1:11" x14ac:dyDescent="0.2">
      <c r="A33" t="s">
        <v>133</v>
      </c>
      <c r="B33">
        <v>1</v>
      </c>
      <c r="C33" t="s">
        <v>25</v>
      </c>
      <c r="D33" t="s">
        <v>13</v>
      </c>
      <c r="F33" t="s">
        <v>18</v>
      </c>
      <c r="I33">
        <v>100</v>
      </c>
      <c r="J33" t="s">
        <v>53</v>
      </c>
      <c r="K33" t="s">
        <v>76</v>
      </c>
    </row>
    <row r="34" spans="1:11" x14ac:dyDescent="0.2">
      <c r="A34" t="s">
        <v>125</v>
      </c>
      <c r="B34">
        <v>1.00057</v>
      </c>
      <c r="C34" t="s">
        <v>25</v>
      </c>
      <c r="D34" t="s">
        <v>13</v>
      </c>
      <c r="F34" t="s">
        <v>14</v>
      </c>
      <c r="K34" t="s">
        <v>88</v>
      </c>
    </row>
    <row r="35" spans="1:11" x14ac:dyDescent="0.2">
      <c r="A35" t="s">
        <v>34</v>
      </c>
      <c r="B35">
        <v>6.7000000000000002E-3</v>
      </c>
      <c r="C35" t="s">
        <v>25</v>
      </c>
      <c r="D35" t="s">
        <v>7</v>
      </c>
      <c r="F35" t="s">
        <v>14</v>
      </c>
      <c r="K35" t="s">
        <v>20</v>
      </c>
    </row>
    <row r="36" spans="1:11" x14ac:dyDescent="0.2">
      <c r="A36" t="s">
        <v>54</v>
      </c>
      <c r="B36">
        <v>-1.6799999999999999E-4</v>
      </c>
      <c r="C36" t="s">
        <v>48</v>
      </c>
      <c r="D36" t="s">
        <v>13</v>
      </c>
      <c r="F36" t="s">
        <v>14</v>
      </c>
      <c r="K36" t="s">
        <v>55</v>
      </c>
    </row>
    <row r="37" spans="1:11" x14ac:dyDescent="0.2">
      <c r="A37" t="s">
        <v>56</v>
      </c>
      <c r="B37" s="5">
        <v>5.8399999999999999E-4</v>
      </c>
      <c r="C37" t="s">
        <v>19</v>
      </c>
      <c r="D37" t="s">
        <v>15</v>
      </c>
      <c r="F37" t="s">
        <v>14</v>
      </c>
      <c r="K37" t="s">
        <v>57</v>
      </c>
    </row>
    <row r="38" spans="1:11" x14ac:dyDescent="0.2">
      <c r="A38" t="s">
        <v>58</v>
      </c>
      <c r="B38" s="5">
        <v>2.5999999999999998E-10</v>
      </c>
      <c r="C38" t="s">
        <v>25</v>
      </c>
      <c r="D38" t="s">
        <v>6</v>
      </c>
      <c r="F38" t="s">
        <v>14</v>
      </c>
      <c r="K38" t="s">
        <v>59</v>
      </c>
    </row>
    <row r="39" spans="1:11" x14ac:dyDescent="0.2">
      <c r="A39" t="s">
        <v>60</v>
      </c>
      <c r="B39" s="5">
        <v>-6.2700000000000001E-6</v>
      </c>
      <c r="C39" t="s">
        <v>19</v>
      </c>
      <c r="D39" t="s">
        <v>13</v>
      </c>
      <c r="F39" t="s">
        <v>14</v>
      </c>
      <c r="K39" t="s">
        <v>61</v>
      </c>
    </row>
    <row r="40" spans="1:11" x14ac:dyDescent="0.2">
      <c r="A40" t="s">
        <v>62</v>
      </c>
      <c r="B40" s="5">
        <v>-7.4999999999999993E-5</v>
      </c>
      <c r="C40" t="s">
        <v>48</v>
      </c>
      <c r="D40" t="s">
        <v>27</v>
      </c>
      <c r="F40" t="s">
        <v>14</v>
      </c>
      <c r="K40" t="s">
        <v>63</v>
      </c>
    </row>
    <row r="41" spans="1:11" x14ac:dyDescent="0.2">
      <c r="A41" t="s">
        <v>47</v>
      </c>
      <c r="B41" s="5">
        <v>6.8900000000000005E-4</v>
      </c>
      <c r="C41" t="s">
        <v>48</v>
      </c>
      <c r="D41" t="s">
        <v>13</v>
      </c>
      <c r="F41" t="s">
        <v>14</v>
      </c>
      <c r="K41" t="s">
        <v>49</v>
      </c>
    </row>
    <row r="42" spans="1:11" x14ac:dyDescent="0.2">
      <c r="A42" t="s">
        <v>64</v>
      </c>
      <c r="B42">
        <v>3.3599999999999998E-2</v>
      </c>
      <c r="C42" t="s">
        <v>48</v>
      </c>
      <c r="D42" t="s">
        <v>65</v>
      </c>
      <c r="F42" t="s">
        <v>14</v>
      </c>
      <c r="K42" t="s">
        <v>66</v>
      </c>
    </row>
    <row r="43" spans="1:11" x14ac:dyDescent="0.2">
      <c r="A43" t="s">
        <v>67</v>
      </c>
      <c r="B43">
        <v>3.2599999999999997E-2</v>
      </c>
      <c r="C43" t="s">
        <v>25</v>
      </c>
      <c r="D43" t="s">
        <v>65</v>
      </c>
      <c r="F43" t="s">
        <v>14</v>
      </c>
      <c r="K43" t="s">
        <v>68</v>
      </c>
    </row>
    <row r="44" spans="1:11" x14ac:dyDescent="0.2">
      <c r="A44" t="s">
        <v>72</v>
      </c>
      <c r="B44" s="5">
        <v>-6.8899999999999999E-7</v>
      </c>
      <c r="C44" t="s">
        <v>48</v>
      </c>
      <c r="D44" t="s">
        <v>27</v>
      </c>
      <c r="F44" t="s">
        <v>14</v>
      </c>
      <c r="K44" t="s">
        <v>69</v>
      </c>
    </row>
    <row r="45" spans="1:11" x14ac:dyDescent="0.2">
      <c r="A45" t="s">
        <v>154</v>
      </c>
      <c r="B45" s="5">
        <f>(B34-1)*3.14</f>
        <v>1.7897999999998727E-3</v>
      </c>
      <c r="D45" t="s">
        <v>13</v>
      </c>
      <c r="E45" t="s">
        <v>16</v>
      </c>
      <c r="F45" t="s">
        <v>17</v>
      </c>
    </row>
    <row r="46" spans="1:11" x14ac:dyDescent="0.2">
      <c r="B46" s="5"/>
    </row>
    <row r="47" spans="1:11" ht="16" x14ac:dyDescent="0.2">
      <c r="A47" s="1" t="s">
        <v>0</v>
      </c>
      <c r="B47" s="1" t="s">
        <v>134</v>
      </c>
    </row>
    <row r="48" spans="1:11" x14ac:dyDescent="0.2">
      <c r="A48" t="s">
        <v>11</v>
      </c>
      <c r="B48" t="s">
        <v>25</v>
      </c>
    </row>
    <row r="49" spans="1:11" x14ac:dyDescent="0.2">
      <c r="A49" t="s">
        <v>1</v>
      </c>
      <c r="B49">
        <v>1</v>
      </c>
    </row>
    <row r="50" spans="1:11" ht="16" x14ac:dyDescent="0.2">
      <c r="A50" t="s">
        <v>2</v>
      </c>
      <c r="B50" s="3" t="s">
        <v>75</v>
      </c>
    </row>
    <row r="51" spans="1:11" x14ac:dyDescent="0.2">
      <c r="A51" t="s">
        <v>4</v>
      </c>
      <c r="B51" t="s">
        <v>5</v>
      </c>
    </row>
    <row r="52" spans="1:11" x14ac:dyDescent="0.2">
      <c r="A52" t="s">
        <v>6</v>
      </c>
      <c r="B52" t="s">
        <v>13</v>
      </c>
    </row>
    <row r="53" spans="1:11" ht="16" x14ac:dyDescent="0.2">
      <c r="A53" s="1" t="s">
        <v>8</v>
      </c>
    </row>
    <row r="54" spans="1:1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50</v>
      </c>
      <c r="H54" t="s">
        <v>51</v>
      </c>
      <c r="I54" t="s">
        <v>52</v>
      </c>
      <c r="J54" t="s">
        <v>28</v>
      </c>
      <c r="K54" t="s">
        <v>2</v>
      </c>
    </row>
    <row r="55" spans="1:11" x14ac:dyDescent="0.2">
      <c r="A55" t="s">
        <v>134</v>
      </c>
      <c r="B55">
        <v>1</v>
      </c>
      <c r="C55" t="s">
        <v>25</v>
      </c>
      <c r="D55" t="s">
        <v>13</v>
      </c>
      <c r="F55" t="s">
        <v>18</v>
      </c>
      <c r="I55">
        <v>100</v>
      </c>
      <c r="J55" t="s">
        <v>53</v>
      </c>
      <c r="K55" t="s">
        <v>75</v>
      </c>
    </row>
    <row r="56" spans="1:11" x14ac:dyDescent="0.2">
      <c r="A56" t="s">
        <v>126</v>
      </c>
      <c r="B56">
        <v>1.00057</v>
      </c>
      <c r="C56" t="s">
        <v>25</v>
      </c>
      <c r="D56" t="s">
        <v>13</v>
      </c>
      <c r="F56" t="s">
        <v>14</v>
      </c>
      <c r="K56" t="s">
        <v>83</v>
      </c>
    </row>
    <row r="57" spans="1:11" x14ac:dyDescent="0.2">
      <c r="A57" t="s">
        <v>34</v>
      </c>
      <c r="B57">
        <v>6.7000000000000002E-3</v>
      </c>
      <c r="C57" t="s">
        <v>25</v>
      </c>
      <c r="D57" t="s">
        <v>7</v>
      </c>
      <c r="F57" t="s">
        <v>14</v>
      </c>
      <c r="K57" t="s">
        <v>20</v>
      </c>
    </row>
    <row r="58" spans="1:11" x14ac:dyDescent="0.2">
      <c r="A58" t="s">
        <v>54</v>
      </c>
      <c r="B58">
        <v>-1.6799999999999999E-4</v>
      </c>
      <c r="C58" t="s">
        <v>48</v>
      </c>
      <c r="D58" t="s">
        <v>13</v>
      </c>
      <c r="F58" t="s">
        <v>14</v>
      </c>
      <c r="K58" t="s">
        <v>55</v>
      </c>
    </row>
    <row r="59" spans="1:11" x14ac:dyDescent="0.2">
      <c r="A59" t="s">
        <v>56</v>
      </c>
      <c r="B59" s="5">
        <v>5.8399999999999999E-4</v>
      </c>
      <c r="C59" t="s">
        <v>19</v>
      </c>
      <c r="D59" t="s">
        <v>15</v>
      </c>
      <c r="F59" t="s">
        <v>14</v>
      </c>
      <c r="K59" t="s">
        <v>57</v>
      </c>
    </row>
    <row r="60" spans="1:11" x14ac:dyDescent="0.2">
      <c r="A60" t="s">
        <v>58</v>
      </c>
      <c r="B60" s="5">
        <v>2.5999999999999998E-10</v>
      </c>
      <c r="C60" t="s">
        <v>25</v>
      </c>
      <c r="D60" t="s">
        <v>6</v>
      </c>
      <c r="F60" t="s">
        <v>14</v>
      </c>
      <c r="K60" t="s">
        <v>59</v>
      </c>
    </row>
    <row r="61" spans="1:11" x14ac:dyDescent="0.2">
      <c r="A61" t="s">
        <v>60</v>
      </c>
      <c r="B61" s="5">
        <v>-6.2700000000000001E-6</v>
      </c>
      <c r="C61" t="s">
        <v>19</v>
      </c>
      <c r="D61" t="s">
        <v>13</v>
      </c>
      <c r="F61" t="s">
        <v>14</v>
      </c>
      <c r="K61" t="s">
        <v>61</v>
      </c>
    </row>
    <row r="62" spans="1:11" x14ac:dyDescent="0.2">
      <c r="A62" t="s">
        <v>62</v>
      </c>
      <c r="B62" s="5">
        <v>-7.4999999999999993E-5</v>
      </c>
      <c r="C62" t="s">
        <v>48</v>
      </c>
      <c r="D62" t="s">
        <v>27</v>
      </c>
      <c r="F62" t="s">
        <v>14</v>
      </c>
      <c r="K62" t="s">
        <v>63</v>
      </c>
    </row>
    <row r="63" spans="1:11" x14ac:dyDescent="0.2">
      <c r="A63" t="s">
        <v>47</v>
      </c>
      <c r="B63" s="5">
        <v>6.8900000000000005E-4</v>
      </c>
      <c r="C63" t="s">
        <v>48</v>
      </c>
      <c r="D63" t="s">
        <v>13</v>
      </c>
      <c r="F63" t="s">
        <v>14</v>
      </c>
      <c r="K63" t="s">
        <v>49</v>
      </c>
    </row>
    <row r="64" spans="1:11" x14ac:dyDescent="0.2">
      <c r="A64" t="s">
        <v>64</v>
      </c>
      <c r="B64">
        <v>3.3599999999999998E-2</v>
      </c>
      <c r="C64" t="s">
        <v>48</v>
      </c>
      <c r="D64" t="s">
        <v>65</v>
      </c>
      <c r="F64" t="s">
        <v>14</v>
      </c>
      <c r="K64" t="s">
        <v>66</v>
      </c>
    </row>
    <row r="65" spans="1:11" x14ac:dyDescent="0.2">
      <c r="A65" t="s">
        <v>67</v>
      </c>
      <c r="B65">
        <v>3.2599999999999997E-2</v>
      </c>
      <c r="C65" t="s">
        <v>25</v>
      </c>
      <c r="D65" t="s">
        <v>65</v>
      </c>
      <c r="F65" t="s">
        <v>14</v>
      </c>
      <c r="K65" t="s">
        <v>68</v>
      </c>
    </row>
    <row r="66" spans="1:11" x14ac:dyDescent="0.2">
      <c r="A66" t="s">
        <v>72</v>
      </c>
      <c r="B66" s="5">
        <v>-6.8899999999999999E-7</v>
      </c>
      <c r="C66" t="s">
        <v>48</v>
      </c>
      <c r="D66" t="s">
        <v>27</v>
      </c>
      <c r="F66" t="s">
        <v>14</v>
      </c>
      <c r="K66" t="s">
        <v>69</v>
      </c>
    </row>
    <row r="67" spans="1:11" x14ac:dyDescent="0.2">
      <c r="A67" t="s">
        <v>154</v>
      </c>
      <c r="B67" s="5">
        <f>(B56-1)*3.14</f>
        <v>1.7897999999998727E-3</v>
      </c>
      <c r="D67" t="s">
        <v>13</v>
      </c>
      <c r="E67" t="s">
        <v>16</v>
      </c>
      <c r="F67" t="s">
        <v>17</v>
      </c>
    </row>
    <row r="68" spans="1:11" x14ac:dyDescent="0.2">
      <c r="B68" s="5"/>
    </row>
    <row r="69" spans="1:11" ht="16" x14ac:dyDescent="0.2">
      <c r="A69" s="1" t="s">
        <v>0</v>
      </c>
      <c r="B69" s="1" t="s">
        <v>135</v>
      </c>
    </row>
    <row r="70" spans="1:11" x14ac:dyDescent="0.2">
      <c r="A70" t="s">
        <v>11</v>
      </c>
      <c r="B70" t="s">
        <v>25</v>
      </c>
    </row>
    <row r="71" spans="1:11" x14ac:dyDescent="0.2">
      <c r="A71" t="s">
        <v>1</v>
      </c>
      <c r="B71">
        <v>1</v>
      </c>
    </row>
    <row r="72" spans="1:11" ht="16" x14ac:dyDescent="0.2">
      <c r="A72" t="s">
        <v>2</v>
      </c>
      <c r="B72" s="3" t="s">
        <v>70</v>
      </c>
    </row>
    <row r="73" spans="1:11" x14ac:dyDescent="0.2">
      <c r="A73" t="s">
        <v>4</v>
      </c>
      <c r="B73" t="s">
        <v>5</v>
      </c>
    </row>
    <row r="74" spans="1:11" x14ac:dyDescent="0.2">
      <c r="A74" t="s">
        <v>6</v>
      </c>
      <c r="B74" t="s">
        <v>13</v>
      </c>
    </row>
    <row r="75" spans="1:11" ht="16" x14ac:dyDescent="0.2">
      <c r="A75" s="1" t="s">
        <v>8</v>
      </c>
    </row>
    <row r="76" spans="1:1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50</v>
      </c>
      <c r="H76" t="s">
        <v>51</v>
      </c>
      <c r="I76" t="s">
        <v>52</v>
      </c>
      <c r="J76" t="s">
        <v>28</v>
      </c>
      <c r="K76" t="s">
        <v>2</v>
      </c>
    </row>
    <row r="77" spans="1:11" x14ac:dyDescent="0.2">
      <c r="A77" t="s">
        <v>135</v>
      </c>
      <c r="B77">
        <v>1</v>
      </c>
      <c r="C77" t="s">
        <v>25</v>
      </c>
      <c r="D77" t="s">
        <v>13</v>
      </c>
      <c r="F77" t="s">
        <v>18</v>
      </c>
      <c r="I77">
        <v>100</v>
      </c>
      <c r="J77" t="s">
        <v>53</v>
      </c>
      <c r="K77" t="s">
        <v>70</v>
      </c>
    </row>
    <row r="78" spans="1:11" x14ac:dyDescent="0.2">
      <c r="A78" t="s">
        <v>127</v>
      </c>
      <c r="B78">
        <v>1.00057</v>
      </c>
      <c r="C78" t="s">
        <v>25</v>
      </c>
      <c r="D78" t="s">
        <v>13</v>
      </c>
      <c r="F78" t="s">
        <v>14</v>
      </c>
      <c r="K78" t="s">
        <v>45</v>
      </c>
    </row>
    <row r="79" spans="1:11" x14ac:dyDescent="0.2">
      <c r="A79" t="s">
        <v>34</v>
      </c>
      <c r="B79">
        <v>6.7000000000000002E-3</v>
      </c>
      <c r="C79" t="s">
        <v>25</v>
      </c>
      <c r="D79" t="s">
        <v>7</v>
      </c>
      <c r="F79" t="s">
        <v>14</v>
      </c>
      <c r="K79" t="s">
        <v>20</v>
      </c>
    </row>
    <row r="80" spans="1:11" x14ac:dyDescent="0.2">
      <c r="A80" t="s">
        <v>54</v>
      </c>
      <c r="B80">
        <v>-1.6799999999999999E-4</v>
      </c>
      <c r="C80" t="s">
        <v>48</v>
      </c>
      <c r="D80" t="s">
        <v>13</v>
      </c>
      <c r="F80" t="s">
        <v>14</v>
      </c>
      <c r="K80" t="s">
        <v>55</v>
      </c>
    </row>
    <row r="81" spans="1:11" x14ac:dyDescent="0.2">
      <c r="A81" t="s">
        <v>56</v>
      </c>
      <c r="B81" s="5">
        <v>5.8399999999999999E-4</v>
      </c>
      <c r="C81" t="s">
        <v>19</v>
      </c>
      <c r="D81" t="s">
        <v>15</v>
      </c>
      <c r="F81" t="s">
        <v>14</v>
      </c>
      <c r="K81" t="s">
        <v>57</v>
      </c>
    </row>
    <row r="82" spans="1:11" x14ac:dyDescent="0.2">
      <c r="A82" t="s">
        <v>58</v>
      </c>
      <c r="B82" s="5">
        <v>2.5999999999999998E-10</v>
      </c>
      <c r="C82" t="s">
        <v>25</v>
      </c>
      <c r="D82" t="s">
        <v>6</v>
      </c>
      <c r="F82" t="s">
        <v>14</v>
      </c>
      <c r="K82" t="s">
        <v>59</v>
      </c>
    </row>
    <row r="83" spans="1:11" x14ac:dyDescent="0.2">
      <c r="A83" t="s">
        <v>60</v>
      </c>
      <c r="B83" s="5">
        <v>-6.2700000000000001E-6</v>
      </c>
      <c r="C83" t="s">
        <v>19</v>
      </c>
      <c r="D83" t="s">
        <v>13</v>
      </c>
      <c r="F83" t="s">
        <v>14</v>
      </c>
      <c r="K83" t="s">
        <v>61</v>
      </c>
    </row>
    <row r="84" spans="1:11" x14ac:dyDescent="0.2">
      <c r="A84" t="s">
        <v>62</v>
      </c>
      <c r="B84" s="5">
        <v>-7.4999999999999993E-5</v>
      </c>
      <c r="C84" t="s">
        <v>48</v>
      </c>
      <c r="D84" t="s">
        <v>27</v>
      </c>
      <c r="F84" t="s">
        <v>14</v>
      </c>
      <c r="K84" t="s">
        <v>63</v>
      </c>
    </row>
    <row r="85" spans="1:11" x14ac:dyDescent="0.2">
      <c r="A85" t="s">
        <v>47</v>
      </c>
      <c r="B85" s="5">
        <v>6.8900000000000005E-4</v>
      </c>
      <c r="C85" t="s">
        <v>48</v>
      </c>
      <c r="D85" t="s">
        <v>13</v>
      </c>
      <c r="F85" t="s">
        <v>14</v>
      </c>
      <c r="K85" t="s">
        <v>49</v>
      </c>
    </row>
    <row r="86" spans="1:11" x14ac:dyDescent="0.2">
      <c r="A86" t="s">
        <v>64</v>
      </c>
      <c r="B86">
        <v>3.3599999999999998E-2</v>
      </c>
      <c r="C86" t="s">
        <v>48</v>
      </c>
      <c r="D86" t="s">
        <v>65</v>
      </c>
      <c r="F86" t="s">
        <v>14</v>
      </c>
      <c r="K86" t="s">
        <v>66</v>
      </c>
    </row>
    <row r="87" spans="1:11" x14ac:dyDescent="0.2">
      <c r="A87" t="s">
        <v>67</v>
      </c>
      <c r="B87">
        <v>3.2599999999999997E-2</v>
      </c>
      <c r="C87" t="s">
        <v>25</v>
      </c>
      <c r="D87" t="s">
        <v>65</v>
      </c>
      <c r="F87" t="s">
        <v>14</v>
      </c>
      <c r="K87" t="s">
        <v>68</v>
      </c>
    </row>
    <row r="88" spans="1:11" x14ac:dyDescent="0.2">
      <c r="A88" t="s">
        <v>72</v>
      </c>
      <c r="B88" s="5">
        <v>-6.8899999999999999E-7</v>
      </c>
      <c r="C88" t="s">
        <v>48</v>
      </c>
      <c r="D88" t="s">
        <v>27</v>
      </c>
      <c r="F88" t="s">
        <v>14</v>
      </c>
      <c r="K88" t="s">
        <v>69</v>
      </c>
    </row>
    <row r="89" spans="1:11" x14ac:dyDescent="0.2">
      <c r="A89" t="s">
        <v>154</v>
      </c>
      <c r="B89" s="5">
        <f>(B78-1)*3.14</f>
        <v>1.7897999999998727E-3</v>
      </c>
      <c r="D89" t="s">
        <v>13</v>
      </c>
      <c r="E89" t="s">
        <v>16</v>
      </c>
      <c r="F89" t="s">
        <v>17</v>
      </c>
    </row>
    <row r="90" spans="1:11" x14ac:dyDescent="0.2">
      <c r="B90" s="5"/>
    </row>
    <row r="91" spans="1:11" x14ac:dyDescent="0.2">
      <c r="B91" s="5"/>
    </row>
    <row r="92" spans="1:11" ht="16" x14ac:dyDescent="0.2">
      <c r="A92" s="1" t="s">
        <v>0</v>
      </c>
      <c r="B92" s="1" t="s">
        <v>136</v>
      </c>
    </row>
    <row r="93" spans="1:11" x14ac:dyDescent="0.2">
      <c r="A93" t="s">
        <v>11</v>
      </c>
      <c r="B93" t="s">
        <v>25</v>
      </c>
    </row>
    <row r="94" spans="1:11" x14ac:dyDescent="0.2">
      <c r="A94" t="s">
        <v>1</v>
      </c>
      <c r="B94">
        <v>1</v>
      </c>
    </row>
    <row r="95" spans="1:11" ht="16" x14ac:dyDescent="0.2">
      <c r="A95" t="s">
        <v>2</v>
      </c>
      <c r="B95" s="3" t="s">
        <v>71</v>
      </c>
    </row>
    <row r="96" spans="1:11" x14ac:dyDescent="0.2">
      <c r="A96" t="s">
        <v>4</v>
      </c>
      <c r="B96" t="s">
        <v>5</v>
      </c>
    </row>
    <row r="97" spans="1:11" x14ac:dyDescent="0.2">
      <c r="A97" t="s">
        <v>6</v>
      </c>
      <c r="B97" t="s">
        <v>13</v>
      </c>
    </row>
    <row r="98" spans="1:11" ht="16" x14ac:dyDescent="0.2">
      <c r="A98" s="1" t="s">
        <v>8</v>
      </c>
    </row>
    <row r="99" spans="1:1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50</v>
      </c>
      <c r="H99" t="s">
        <v>51</v>
      </c>
      <c r="I99" t="s">
        <v>52</v>
      </c>
      <c r="J99" t="s">
        <v>28</v>
      </c>
      <c r="K99" t="s">
        <v>2</v>
      </c>
    </row>
    <row r="100" spans="1:11" x14ac:dyDescent="0.2">
      <c r="A100" t="s">
        <v>136</v>
      </c>
      <c r="B100">
        <v>1</v>
      </c>
      <c r="C100" t="s">
        <v>25</v>
      </c>
      <c r="D100" t="s">
        <v>13</v>
      </c>
      <c r="F100" t="s">
        <v>18</v>
      </c>
      <c r="I100">
        <v>100</v>
      </c>
      <c r="J100" t="s">
        <v>53</v>
      </c>
      <c r="K100" t="s">
        <v>71</v>
      </c>
    </row>
    <row r="101" spans="1:11" x14ac:dyDescent="0.2">
      <c r="A101" t="s">
        <v>128</v>
      </c>
      <c r="B101">
        <v>1.00057</v>
      </c>
      <c r="C101" t="s">
        <v>25</v>
      </c>
      <c r="D101" t="s">
        <v>13</v>
      </c>
      <c r="F101" t="s">
        <v>14</v>
      </c>
      <c r="K101" t="s">
        <v>79</v>
      </c>
    </row>
    <row r="102" spans="1:11" x14ac:dyDescent="0.2">
      <c r="A102" t="s">
        <v>34</v>
      </c>
      <c r="B102">
        <v>6.7000000000000002E-3</v>
      </c>
      <c r="C102" t="s">
        <v>25</v>
      </c>
      <c r="D102" t="s">
        <v>7</v>
      </c>
      <c r="F102" t="s">
        <v>14</v>
      </c>
      <c r="K102" t="s">
        <v>20</v>
      </c>
    </row>
    <row r="103" spans="1:11" x14ac:dyDescent="0.2">
      <c r="A103" t="s">
        <v>54</v>
      </c>
      <c r="B103">
        <v>-1.6799999999999999E-4</v>
      </c>
      <c r="C103" t="s">
        <v>48</v>
      </c>
      <c r="D103" t="s">
        <v>13</v>
      </c>
      <c r="F103" t="s">
        <v>14</v>
      </c>
      <c r="K103" t="s">
        <v>55</v>
      </c>
    </row>
    <row r="104" spans="1:11" x14ac:dyDescent="0.2">
      <c r="A104" t="s">
        <v>56</v>
      </c>
      <c r="B104" s="5">
        <v>5.8399999999999999E-4</v>
      </c>
      <c r="C104" t="s">
        <v>19</v>
      </c>
      <c r="D104" t="s">
        <v>15</v>
      </c>
      <c r="F104" t="s">
        <v>14</v>
      </c>
      <c r="K104" t="s">
        <v>57</v>
      </c>
    </row>
    <row r="105" spans="1:11" x14ac:dyDescent="0.2">
      <c r="A105" t="s">
        <v>58</v>
      </c>
      <c r="B105" s="5">
        <v>2.5999999999999998E-10</v>
      </c>
      <c r="C105" t="s">
        <v>25</v>
      </c>
      <c r="D105" t="s">
        <v>6</v>
      </c>
      <c r="F105" t="s">
        <v>14</v>
      </c>
      <c r="K105" t="s">
        <v>59</v>
      </c>
    </row>
    <row r="106" spans="1:11" x14ac:dyDescent="0.2">
      <c r="A106" t="s">
        <v>60</v>
      </c>
      <c r="B106" s="5">
        <v>-6.2700000000000001E-6</v>
      </c>
      <c r="C106" t="s">
        <v>19</v>
      </c>
      <c r="D106" t="s">
        <v>13</v>
      </c>
      <c r="F106" t="s">
        <v>14</v>
      </c>
      <c r="K106" t="s">
        <v>61</v>
      </c>
    </row>
    <row r="107" spans="1:11" x14ac:dyDescent="0.2">
      <c r="A107" t="s">
        <v>62</v>
      </c>
      <c r="B107" s="5">
        <v>-7.4999999999999993E-5</v>
      </c>
      <c r="C107" t="s">
        <v>48</v>
      </c>
      <c r="D107" t="s">
        <v>27</v>
      </c>
      <c r="F107" t="s">
        <v>14</v>
      </c>
      <c r="K107" t="s">
        <v>63</v>
      </c>
    </row>
    <row r="108" spans="1:11" x14ac:dyDescent="0.2">
      <c r="A108" t="s">
        <v>47</v>
      </c>
      <c r="B108" s="5">
        <v>6.8900000000000005E-4</v>
      </c>
      <c r="C108" t="s">
        <v>48</v>
      </c>
      <c r="D108" t="s">
        <v>13</v>
      </c>
      <c r="F108" t="s">
        <v>14</v>
      </c>
      <c r="K108" t="s">
        <v>49</v>
      </c>
    </row>
    <row r="109" spans="1:11" x14ac:dyDescent="0.2">
      <c r="A109" t="s">
        <v>64</v>
      </c>
      <c r="B109">
        <v>3.3599999999999998E-2</v>
      </c>
      <c r="C109" t="s">
        <v>48</v>
      </c>
      <c r="D109" t="s">
        <v>65</v>
      </c>
      <c r="F109" t="s">
        <v>14</v>
      </c>
      <c r="K109" t="s">
        <v>66</v>
      </c>
    </row>
    <row r="110" spans="1:11" x14ac:dyDescent="0.2">
      <c r="A110" t="s">
        <v>67</v>
      </c>
      <c r="B110">
        <v>3.2599999999999997E-2</v>
      </c>
      <c r="C110" t="s">
        <v>25</v>
      </c>
      <c r="D110" t="s">
        <v>65</v>
      </c>
      <c r="F110" t="s">
        <v>14</v>
      </c>
      <c r="K110" t="s">
        <v>68</v>
      </c>
    </row>
    <row r="111" spans="1:11" x14ac:dyDescent="0.2">
      <c r="A111" t="s">
        <v>72</v>
      </c>
      <c r="B111" s="5">
        <v>-6.8899999999999999E-7</v>
      </c>
      <c r="C111" t="s">
        <v>48</v>
      </c>
      <c r="D111" t="s">
        <v>27</v>
      </c>
      <c r="F111" t="s">
        <v>14</v>
      </c>
      <c r="K111" t="s">
        <v>69</v>
      </c>
    </row>
    <row r="112" spans="1:11" x14ac:dyDescent="0.2">
      <c r="A112" t="s">
        <v>154</v>
      </c>
      <c r="B112" s="5">
        <f>(B101-1)*3.14</f>
        <v>1.7897999999998727E-3</v>
      </c>
      <c r="D112" t="s">
        <v>13</v>
      </c>
      <c r="E112" t="s">
        <v>16</v>
      </c>
      <c r="F112" t="s">
        <v>17</v>
      </c>
    </row>
    <row r="113" spans="1:11" x14ac:dyDescent="0.2">
      <c r="B113" s="5"/>
    </row>
    <row r="114" spans="1:11" ht="16" x14ac:dyDescent="0.2">
      <c r="A114" s="1" t="s">
        <v>0</v>
      </c>
      <c r="B114" s="1" t="s">
        <v>137</v>
      </c>
    </row>
    <row r="115" spans="1:11" x14ac:dyDescent="0.2">
      <c r="A115" t="s">
        <v>11</v>
      </c>
      <c r="B115" t="s">
        <v>25</v>
      </c>
    </row>
    <row r="116" spans="1:11" x14ac:dyDescent="0.2">
      <c r="A116" t="s">
        <v>1</v>
      </c>
      <c r="B116">
        <v>1</v>
      </c>
    </row>
    <row r="117" spans="1:11" ht="16" x14ac:dyDescent="0.2">
      <c r="A117" t="s">
        <v>2</v>
      </c>
      <c r="B117" s="3" t="s">
        <v>76</v>
      </c>
    </row>
    <row r="118" spans="1:11" x14ac:dyDescent="0.2">
      <c r="A118" t="s">
        <v>4</v>
      </c>
      <c r="B118" t="s">
        <v>5</v>
      </c>
    </row>
    <row r="119" spans="1:11" x14ac:dyDescent="0.2">
      <c r="A119" t="s">
        <v>6</v>
      </c>
      <c r="B119" t="s">
        <v>13</v>
      </c>
    </row>
    <row r="120" spans="1:11" ht="16" x14ac:dyDescent="0.2">
      <c r="A120" s="1" t="s">
        <v>8</v>
      </c>
    </row>
    <row r="121" spans="1:1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50</v>
      </c>
      <c r="H121" t="s">
        <v>51</v>
      </c>
      <c r="I121" t="s">
        <v>52</v>
      </c>
      <c r="J121" t="s">
        <v>28</v>
      </c>
      <c r="K121" t="s">
        <v>2</v>
      </c>
    </row>
    <row r="122" spans="1:11" x14ac:dyDescent="0.2">
      <c r="A122" t="s">
        <v>137</v>
      </c>
      <c r="B122">
        <v>1</v>
      </c>
      <c r="C122" t="s">
        <v>25</v>
      </c>
      <c r="D122" t="s">
        <v>13</v>
      </c>
      <c r="F122" t="s">
        <v>18</v>
      </c>
      <c r="I122">
        <v>100</v>
      </c>
      <c r="J122" t="s">
        <v>53</v>
      </c>
      <c r="K122" t="s">
        <v>76</v>
      </c>
    </row>
    <row r="123" spans="1:11" x14ac:dyDescent="0.2">
      <c r="A123" t="s">
        <v>129</v>
      </c>
      <c r="B123">
        <v>1.00057</v>
      </c>
      <c r="C123" t="s">
        <v>25</v>
      </c>
      <c r="D123" t="s">
        <v>13</v>
      </c>
      <c r="F123" t="s">
        <v>14</v>
      </c>
      <c r="K123" t="s">
        <v>88</v>
      </c>
    </row>
    <row r="124" spans="1:11" x14ac:dyDescent="0.2">
      <c r="A124" t="s">
        <v>34</v>
      </c>
      <c r="B124">
        <v>6.7000000000000002E-3</v>
      </c>
      <c r="C124" t="s">
        <v>25</v>
      </c>
      <c r="D124" t="s">
        <v>7</v>
      </c>
      <c r="F124" t="s">
        <v>14</v>
      </c>
      <c r="K124" t="s">
        <v>20</v>
      </c>
    </row>
    <row r="125" spans="1:11" x14ac:dyDescent="0.2">
      <c r="A125" t="s">
        <v>54</v>
      </c>
      <c r="B125">
        <v>-1.6799999999999999E-4</v>
      </c>
      <c r="C125" t="s">
        <v>48</v>
      </c>
      <c r="D125" t="s">
        <v>13</v>
      </c>
      <c r="F125" t="s">
        <v>14</v>
      </c>
      <c r="K125" t="s">
        <v>55</v>
      </c>
    </row>
    <row r="126" spans="1:11" x14ac:dyDescent="0.2">
      <c r="A126" t="s">
        <v>56</v>
      </c>
      <c r="B126" s="5">
        <v>5.8399999999999999E-4</v>
      </c>
      <c r="C126" t="s">
        <v>19</v>
      </c>
      <c r="D126" t="s">
        <v>15</v>
      </c>
      <c r="F126" t="s">
        <v>14</v>
      </c>
      <c r="K126" t="s">
        <v>57</v>
      </c>
    </row>
    <row r="127" spans="1:11" x14ac:dyDescent="0.2">
      <c r="A127" t="s">
        <v>58</v>
      </c>
      <c r="B127" s="5">
        <v>2.5999999999999998E-10</v>
      </c>
      <c r="C127" t="s">
        <v>25</v>
      </c>
      <c r="D127" t="s">
        <v>6</v>
      </c>
      <c r="F127" t="s">
        <v>14</v>
      </c>
      <c r="K127" t="s">
        <v>59</v>
      </c>
    </row>
    <row r="128" spans="1:11" x14ac:dyDescent="0.2">
      <c r="A128" t="s">
        <v>60</v>
      </c>
      <c r="B128" s="5">
        <v>-6.2700000000000001E-6</v>
      </c>
      <c r="C128" t="s">
        <v>19</v>
      </c>
      <c r="D128" t="s">
        <v>13</v>
      </c>
      <c r="F128" t="s">
        <v>14</v>
      </c>
      <c r="K128" t="s">
        <v>61</v>
      </c>
    </row>
    <row r="129" spans="1:11" x14ac:dyDescent="0.2">
      <c r="A129" t="s">
        <v>62</v>
      </c>
      <c r="B129" s="5">
        <v>-7.4999999999999993E-5</v>
      </c>
      <c r="C129" t="s">
        <v>48</v>
      </c>
      <c r="D129" t="s">
        <v>27</v>
      </c>
      <c r="F129" t="s">
        <v>14</v>
      </c>
      <c r="K129" t="s">
        <v>63</v>
      </c>
    </row>
    <row r="130" spans="1:11" x14ac:dyDescent="0.2">
      <c r="A130" t="s">
        <v>47</v>
      </c>
      <c r="B130" s="5">
        <v>6.8900000000000005E-4</v>
      </c>
      <c r="C130" t="s">
        <v>48</v>
      </c>
      <c r="D130" t="s">
        <v>13</v>
      </c>
      <c r="F130" t="s">
        <v>14</v>
      </c>
      <c r="K130" t="s">
        <v>49</v>
      </c>
    </row>
    <row r="131" spans="1:11" x14ac:dyDescent="0.2">
      <c r="A131" t="s">
        <v>64</v>
      </c>
      <c r="B131">
        <v>3.3599999999999998E-2</v>
      </c>
      <c r="C131" t="s">
        <v>48</v>
      </c>
      <c r="D131" t="s">
        <v>65</v>
      </c>
      <c r="F131" t="s">
        <v>14</v>
      </c>
      <c r="K131" t="s">
        <v>66</v>
      </c>
    </row>
    <row r="132" spans="1:11" x14ac:dyDescent="0.2">
      <c r="A132" t="s">
        <v>67</v>
      </c>
      <c r="B132">
        <v>3.2599999999999997E-2</v>
      </c>
      <c r="C132" t="s">
        <v>25</v>
      </c>
      <c r="D132" t="s">
        <v>65</v>
      </c>
      <c r="F132" t="s">
        <v>14</v>
      </c>
      <c r="K132" t="s">
        <v>68</v>
      </c>
    </row>
    <row r="133" spans="1:11" x14ac:dyDescent="0.2">
      <c r="A133" t="s">
        <v>72</v>
      </c>
      <c r="B133" s="5">
        <v>-6.8899999999999999E-7</v>
      </c>
      <c r="C133" t="s">
        <v>48</v>
      </c>
      <c r="D133" t="s">
        <v>27</v>
      </c>
      <c r="F133" t="s">
        <v>14</v>
      </c>
      <c r="K133" t="s">
        <v>69</v>
      </c>
    </row>
    <row r="134" spans="1:11" x14ac:dyDescent="0.2">
      <c r="A134" t="s">
        <v>154</v>
      </c>
      <c r="B134" s="5">
        <f>(B123-1)*3.14</f>
        <v>1.7897999999998727E-3</v>
      </c>
      <c r="D134" t="s">
        <v>13</v>
      </c>
      <c r="E134" t="s">
        <v>16</v>
      </c>
      <c r="F134" t="s">
        <v>17</v>
      </c>
    </row>
    <row r="135" spans="1:11" x14ac:dyDescent="0.2">
      <c r="B135" s="5"/>
    </row>
    <row r="136" spans="1:11" ht="16" x14ac:dyDescent="0.2">
      <c r="A136" s="1" t="s">
        <v>0</v>
      </c>
      <c r="B136" s="1" t="s">
        <v>138</v>
      </c>
    </row>
    <row r="137" spans="1:11" x14ac:dyDescent="0.2">
      <c r="A137" t="s">
        <v>11</v>
      </c>
      <c r="B137" t="s">
        <v>25</v>
      </c>
    </row>
    <row r="138" spans="1:11" x14ac:dyDescent="0.2">
      <c r="A138" t="s">
        <v>1</v>
      </c>
      <c r="B138">
        <v>1</v>
      </c>
    </row>
    <row r="139" spans="1:11" ht="16" x14ac:dyDescent="0.2">
      <c r="A139" t="s">
        <v>2</v>
      </c>
      <c r="B139" s="3" t="s">
        <v>75</v>
      </c>
    </row>
    <row r="140" spans="1:11" x14ac:dyDescent="0.2">
      <c r="A140" t="s">
        <v>4</v>
      </c>
      <c r="B140" t="s">
        <v>5</v>
      </c>
    </row>
    <row r="141" spans="1:11" x14ac:dyDescent="0.2">
      <c r="A141" t="s">
        <v>6</v>
      </c>
      <c r="B141" t="s">
        <v>13</v>
      </c>
    </row>
    <row r="142" spans="1:11" ht="16" x14ac:dyDescent="0.2">
      <c r="A142" s="1" t="s">
        <v>8</v>
      </c>
    </row>
    <row r="143" spans="1:1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50</v>
      </c>
      <c r="H143" t="s">
        <v>51</v>
      </c>
      <c r="I143" t="s">
        <v>52</v>
      </c>
      <c r="J143" t="s">
        <v>28</v>
      </c>
      <c r="K143" t="s">
        <v>2</v>
      </c>
    </row>
    <row r="144" spans="1:11" x14ac:dyDescent="0.2">
      <c r="A144" t="s">
        <v>138</v>
      </c>
      <c r="B144">
        <v>1</v>
      </c>
      <c r="C144" t="s">
        <v>25</v>
      </c>
      <c r="D144" t="s">
        <v>13</v>
      </c>
      <c r="F144" t="s">
        <v>18</v>
      </c>
      <c r="I144">
        <v>100</v>
      </c>
      <c r="J144" t="s">
        <v>53</v>
      </c>
      <c r="K144" t="s">
        <v>75</v>
      </c>
    </row>
    <row r="145" spans="1:11" x14ac:dyDescent="0.2">
      <c r="A145" t="s">
        <v>130</v>
      </c>
      <c r="B145">
        <v>1.00057</v>
      </c>
      <c r="C145" t="s">
        <v>25</v>
      </c>
      <c r="D145" t="s">
        <v>13</v>
      </c>
      <c r="F145" t="s">
        <v>14</v>
      </c>
      <c r="K145" t="s">
        <v>83</v>
      </c>
    </row>
    <row r="146" spans="1:11" x14ac:dyDescent="0.2">
      <c r="A146" t="s">
        <v>34</v>
      </c>
      <c r="B146">
        <v>6.7000000000000002E-3</v>
      </c>
      <c r="C146" t="s">
        <v>25</v>
      </c>
      <c r="D146" t="s">
        <v>7</v>
      </c>
      <c r="F146" t="s">
        <v>14</v>
      </c>
      <c r="K146" t="s">
        <v>20</v>
      </c>
    </row>
    <row r="147" spans="1:11" x14ac:dyDescent="0.2">
      <c r="A147" t="s">
        <v>54</v>
      </c>
      <c r="B147">
        <v>-1.6799999999999999E-4</v>
      </c>
      <c r="C147" t="s">
        <v>48</v>
      </c>
      <c r="D147" t="s">
        <v>13</v>
      </c>
      <c r="F147" t="s">
        <v>14</v>
      </c>
      <c r="K147" t="s">
        <v>55</v>
      </c>
    </row>
    <row r="148" spans="1:11" x14ac:dyDescent="0.2">
      <c r="A148" t="s">
        <v>56</v>
      </c>
      <c r="B148" s="5">
        <v>5.8399999999999999E-4</v>
      </c>
      <c r="C148" t="s">
        <v>19</v>
      </c>
      <c r="D148" t="s">
        <v>15</v>
      </c>
      <c r="F148" t="s">
        <v>14</v>
      </c>
      <c r="K148" t="s">
        <v>57</v>
      </c>
    </row>
    <row r="149" spans="1:11" x14ac:dyDescent="0.2">
      <c r="A149" t="s">
        <v>58</v>
      </c>
      <c r="B149" s="5">
        <v>2.5999999999999998E-10</v>
      </c>
      <c r="C149" t="s">
        <v>25</v>
      </c>
      <c r="D149" t="s">
        <v>6</v>
      </c>
      <c r="F149" t="s">
        <v>14</v>
      </c>
      <c r="K149" t="s">
        <v>59</v>
      </c>
    </row>
    <row r="150" spans="1:11" x14ac:dyDescent="0.2">
      <c r="A150" t="s">
        <v>60</v>
      </c>
      <c r="B150" s="5">
        <v>-6.2700000000000001E-6</v>
      </c>
      <c r="C150" t="s">
        <v>19</v>
      </c>
      <c r="D150" t="s">
        <v>13</v>
      </c>
      <c r="F150" t="s">
        <v>14</v>
      </c>
      <c r="K150" t="s">
        <v>61</v>
      </c>
    </row>
    <row r="151" spans="1:11" x14ac:dyDescent="0.2">
      <c r="A151" t="s">
        <v>62</v>
      </c>
      <c r="B151" s="5">
        <v>-7.4999999999999993E-5</v>
      </c>
      <c r="C151" t="s">
        <v>48</v>
      </c>
      <c r="D151" t="s">
        <v>27</v>
      </c>
      <c r="F151" t="s">
        <v>14</v>
      </c>
      <c r="K151" t="s">
        <v>63</v>
      </c>
    </row>
    <row r="152" spans="1:11" x14ac:dyDescent="0.2">
      <c r="A152" t="s">
        <v>47</v>
      </c>
      <c r="B152" s="5">
        <v>6.8900000000000005E-4</v>
      </c>
      <c r="C152" t="s">
        <v>48</v>
      </c>
      <c r="D152" t="s">
        <v>13</v>
      </c>
      <c r="F152" t="s">
        <v>14</v>
      </c>
      <c r="K152" t="s">
        <v>49</v>
      </c>
    </row>
    <row r="153" spans="1:11" x14ac:dyDescent="0.2">
      <c r="A153" t="s">
        <v>64</v>
      </c>
      <c r="B153">
        <v>3.3599999999999998E-2</v>
      </c>
      <c r="C153" t="s">
        <v>48</v>
      </c>
      <c r="D153" t="s">
        <v>65</v>
      </c>
      <c r="F153" t="s">
        <v>14</v>
      </c>
      <c r="K153" t="s">
        <v>66</v>
      </c>
    </row>
    <row r="154" spans="1:11" x14ac:dyDescent="0.2">
      <c r="A154" t="s">
        <v>67</v>
      </c>
      <c r="B154">
        <v>3.2599999999999997E-2</v>
      </c>
      <c r="C154" t="s">
        <v>25</v>
      </c>
      <c r="D154" t="s">
        <v>65</v>
      </c>
      <c r="F154" t="s">
        <v>14</v>
      </c>
      <c r="K154" t="s">
        <v>68</v>
      </c>
    </row>
    <row r="155" spans="1:11" x14ac:dyDescent="0.2">
      <c r="A155" t="s">
        <v>72</v>
      </c>
      <c r="B155" s="5">
        <v>-6.8899999999999999E-7</v>
      </c>
      <c r="C155" t="s">
        <v>48</v>
      </c>
      <c r="D155" t="s">
        <v>27</v>
      </c>
      <c r="F155" t="s">
        <v>14</v>
      </c>
      <c r="K155" t="s">
        <v>69</v>
      </c>
    </row>
    <row r="156" spans="1:11" x14ac:dyDescent="0.2">
      <c r="A156" t="s">
        <v>154</v>
      </c>
      <c r="B156" s="5">
        <f>(B145-1)*3.14</f>
        <v>1.7897999999998727E-3</v>
      </c>
      <c r="D156" t="s">
        <v>13</v>
      </c>
      <c r="E156" t="s">
        <v>16</v>
      </c>
      <c r="F156" t="s">
        <v>17</v>
      </c>
    </row>
    <row r="157" spans="1:11" x14ac:dyDescent="0.2">
      <c r="B157" s="5"/>
    </row>
    <row r="158" spans="1:11" ht="16" x14ac:dyDescent="0.2">
      <c r="A158" s="1" t="s">
        <v>0</v>
      </c>
      <c r="B158" s="1" t="s">
        <v>139</v>
      </c>
    </row>
    <row r="159" spans="1:11" x14ac:dyDescent="0.2">
      <c r="A159" t="s">
        <v>11</v>
      </c>
      <c r="B159" t="s">
        <v>25</v>
      </c>
    </row>
    <row r="160" spans="1:11" x14ac:dyDescent="0.2">
      <c r="A160" t="s">
        <v>1</v>
      </c>
      <c r="B160">
        <v>1</v>
      </c>
    </row>
    <row r="161" spans="1:11" ht="16" x14ac:dyDescent="0.2">
      <c r="A161" t="s">
        <v>2</v>
      </c>
      <c r="B161" s="3" t="s">
        <v>70</v>
      </c>
    </row>
    <row r="162" spans="1:11" x14ac:dyDescent="0.2">
      <c r="A162" t="s">
        <v>4</v>
      </c>
      <c r="B162" t="s">
        <v>5</v>
      </c>
    </row>
    <row r="163" spans="1:11" x14ac:dyDescent="0.2">
      <c r="A163" t="s">
        <v>6</v>
      </c>
      <c r="B163" t="s">
        <v>13</v>
      </c>
    </row>
    <row r="164" spans="1:11" ht="16" x14ac:dyDescent="0.2">
      <c r="A164" s="1" t="s">
        <v>8</v>
      </c>
    </row>
    <row r="165" spans="1:1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50</v>
      </c>
      <c r="H165" t="s">
        <v>51</v>
      </c>
      <c r="I165" t="s">
        <v>52</v>
      </c>
      <c r="J165" t="s">
        <v>28</v>
      </c>
      <c r="K165" t="s">
        <v>2</v>
      </c>
    </row>
    <row r="166" spans="1:11" x14ac:dyDescent="0.2">
      <c r="A166" t="s">
        <v>139</v>
      </c>
      <c r="B166">
        <v>1</v>
      </c>
      <c r="C166" t="s">
        <v>25</v>
      </c>
      <c r="D166" t="s">
        <v>13</v>
      </c>
      <c r="F166" t="s">
        <v>18</v>
      </c>
      <c r="I166">
        <v>100</v>
      </c>
      <c r="J166" t="s">
        <v>53</v>
      </c>
      <c r="K166" t="s">
        <v>70</v>
      </c>
    </row>
    <row r="167" spans="1:11" x14ac:dyDescent="0.2">
      <c r="A167" t="s">
        <v>131</v>
      </c>
      <c r="B167">
        <v>1.00057</v>
      </c>
      <c r="C167" t="s">
        <v>25</v>
      </c>
      <c r="D167" t="s">
        <v>13</v>
      </c>
      <c r="F167" t="s">
        <v>14</v>
      </c>
      <c r="K167" t="s">
        <v>45</v>
      </c>
    </row>
    <row r="168" spans="1:11" x14ac:dyDescent="0.2">
      <c r="A168" t="s">
        <v>34</v>
      </c>
      <c r="B168">
        <v>6.7000000000000002E-3</v>
      </c>
      <c r="C168" t="s">
        <v>25</v>
      </c>
      <c r="D168" t="s">
        <v>7</v>
      </c>
      <c r="F168" t="s">
        <v>14</v>
      </c>
      <c r="K168" t="s">
        <v>20</v>
      </c>
    </row>
    <row r="169" spans="1:11" x14ac:dyDescent="0.2">
      <c r="A169" t="s">
        <v>54</v>
      </c>
      <c r="B169">
        <v>-1.6799999999999999E-4</v>
      </c>
      <c r="C169" t="s">
        <v>48</v>
      </c>
      <c r="D169" t="s">
        <v>13</v>
      </c>
      <c r="F169" t="s">
        <v>14</v>
      </c>
      <c r="K169" t="s">
        <v>55</v>
      </c>
    </row>
    <row r="170" spans="1:11" x14ac:dyDescent="0.2">
      <c r="A170" t="s">
        <v>56</v>
      </c>
      <c r="B170" s="5">
        <v>5.8399999999999999E-4</v>
      </c>
      <c r="C170" t="s">
        <v>19</v>
      </c>
      <c r="D170" t="s">
        <v>15</v>
      </c>
      <c r="F170" t="s">
        <v>14</v>
      </c>
      <c r="K170" t="s">
        <v>57</v>
      </c>
    </row>
    <row r="171" spans="1:11" x14ac:dyDescent="0.2">
      <c r="A171" t="s">
        <v>58</v>
      </c>
      <c r="B171" s="5">
        <v>2.5999999999999998E-10</v>
      </c>
      <c r="C171" t="s">
        <v>25</v>
      </c>
      <c r="D171" t="s">
        <v>6</v>
      </c>
      <c r="F171" t="s">
        <v>14</v>
      </c>
      <c r="K171" t="s">
        <v>59</v>
      </c>
    </row>
    <row r="172" spans="1:11" x14ac:dyDescent="0.2">
      <c r="A172" t="s">
        <v>60</v>
      </c>
      <c r="B172" s="5">
        <v>-6.2700000000000001E-6</v>
      </c>
      <c r="C172" t="s">
        <v>19</v>
      </c>
      <c r="D172" t="s">
        <v>13</v>
      </c>
      <c r="F172" t="s">
        <v>14</v>
      </c>
      <c r="K172" t="s">
        <v>61</v>
      </c>
    </row>
    <row r="173" spans="1:11" x14ac:dyDescent="0.2">
      <c r="A173" t="s">
        <v>62</v>
      </c>
      <c r="B173" s="5">
        <v>-7.4999999999999993E-5</v>
      </c>
      <c r="C173" t="s">
        <v>48</v>
      </c>
      <c r="D173" t="s">
        <v>27</v>
      </c>
      <c r="F173" t="s">
        <v>14</v>
      </c>
      <c r="K173" t="s">
        <v>63</v>
      </c>
    </row>
    <row r="174" spans="1:11" x14ac:dyDescent="0.2">
      <c r="A174" t="s">
        <v>47</v>
      </c>
      <c r="B174" s="5">
        <v>6.8900000000000005E-4</v>
      </c>
      <c r="C174" t="s">
        <v>48</v>
      </c>
      <c r="D174" t="s">
        <v>13</v>
      </c>
      <c r="F174" t="s">
        <v>14</v>
      </c>
      <c r="K174" t="s">
        <v>49</v>
      </c>
    </row>
    <row r="175" spans="1:11" x14ac:dyDescent="0.2">
      <c r="A175" t="s">
        <v>64</v>
      </c>
      <c r="B175">
        <v>3.3599999999999998E-2</v>
      </c>
      <c r="C175" t="s">
        <v>48</v>
      </c>
      <c r="D175" t="s">
        <v>65</v>
      </c>
      <c r="F175" t="s">
        <v>14</v>
      </c>
      <c r="K175" t="s">
        <v>66</v>
      </c>
    </row>
    <row r="176" spans="1:11" x14ac:dyDescent="0.2">
      <c r="A176" t="s">
        <v>67</v>
      </c>
      <c r="B176">
        <v>3.2599999999999997E-2</v>
      </c>
      <c r="C176" t="s">
        <v>25</v>
      </c>
      <c r="D176" t="s">
        <v>65</v>
      </c>
      <c r="F176" t="s">
        <v>14</v>
      </c>
      <c r="K176" t="s">
        <v>68</v>
      </c>
    </row>
    <row r="177" spans="1:11" x14ac:dyDescent="0.2">
      <c r="A177" t="s">
        <v>72</v>
      </c>
      <c r="B177" s="5">
        <v>-6.8899999999999999E-7</v>
      </c>
      <c r="C177" t="s">
        <v>48</v>
      </c>
      <c r="D177" t="s">
        <v>27</v>
      </c>
      <c r="F177" t="s">
        <v>14</v>
      </c>
      <c r="K177" t="s">
        <v>69</v>
      </c>
    </row>
    <row r="178" spans="1:11" x14ac:dyDescent="0.2">
      <c r="A178" t="s">
        <v>154</v>
      </c>
      <c r="B178" s="5">
        <f>(B167-1)*3.14</f>
        <v>1.7897999999998727E-3</v>
      </c>
      <c r="D178" t="s">
        <v>13</v>
      </c>
      <c r="E178" t="s">
        <v>16</v>
      </c>
      <c r="F178" t="s">
        <v>17</v>
      </c>
    </row>
    <row r="179" spans="1:11" x14ac:dyDescent="0.2">
      <c r="B179" s="5"/>
    </row>
    <row r="180" spans="1:11" x14ac:dyDescent="0.2">
      <c r="B180" s="5"/>
    </row>
    <row r="181" spans="1:11" x14ac:dyDescent="0.2">
      <c r="A181" s="2" t="s">
        <v>0</v>
      </c>
      <c r="B181" s="2" t="s">
        <v>129</v>
      </c>
    </row>
    <row r="182" spans="1:11" x14ac:dyDescent="0.2">
      <c r="A182" t="s">
        <v>1</v>
      </c>
      <c r="B182">
        <v>1</v>
      </c>
    </row>
    <row r="183" spans="1:11" x14ac:dyDescent="0.2">
      <c r="A183" t="s">
        <v>2</v>
      </c>
      <c r="B183" t="s">
        <v>88</v>
      </c>
    </row>
    <row r="184" spans="1:11" x14ac:dyDescent="0.2">
      <c r="A184" t="s">
        <v>4</v>
      </c>
      <c r="B184" t="s">
        <v>5</v>
      </c>
    </row>
    <row r="185" spans="1:11" x14ac:dyDescent="0.2">
      <c r="A185" t="s">
        <v>6</v>
      </c>
      <c r="B185" t="s">
        <v>13</v>
      </c>
    </row>
    <row r="186" spans="1:11" x14ac:dyDescent="0.2">
      <c r="A186" t="s">
        <v>11</v>
      </c>
      <c r="B186" t="s">
        <v>25</v>
      </c>
    </row>
    <row r="187" spans="1:11" x14ac:dyDescent="0.2">
      <c r="A187" t="s">
        <v>28</v>
      </c>
      <c r="B187" t="s">
        <v>89</v>
      </c>
    </row>
    <row r="188" spans="1:11" x14ac:dyDescent="0.2">
      <c r="A188" t="s">
        <v>22</v>
      </c>
      <c r="B188" s="6" t="s">
        <v>78</v>
      </c>
    </row>
    <row r="189" spans="1:11" x14ac:dyDescent="0.2">
      <c r="A189" s="2" t="s">
        <v>8</v>
      </c>
    </row>
    <row r="190" spans="1:1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2">
      <c r="A191" t="s">
        <v>129</v>
      </c>
      <c r="B191">
        <v>1</v>
      </c>
      <c r="C191" t="s">
        <v>25</v>
      </c>
      <c r="D191" t="s">
        <v>13</v>
      </c>
      <c r="E191" s="2"/>
      <c r="F191" t="s">
        <v>18</v>
      </c>
      <c r="G191" t="s">
        <v>46</v>
      </c>
      <c r="H191" t="s">
        <v>88</v>
      </c>
    </row>
    <row r="192" spans="1:11" x14ac:dyDescent="0.2">
      <c r="A192" t="s">
        <v>121</v>
      </c>
      <c r="B192" s="4">
        <v>2.3730000000000002</v>
      </c>
      <c r="C192" t="s">
        <v>25</v>
      </c>
      <c r="D192" t="s">
        <v>13</v>
      </c>
      <c r="F192" t="s">
        <v>14</v>
      </c>
      <c r="G192" t="s">
        <v>46</v>
      </c>
      <c r="H192" t="s">
        <v>122</v>
      </c>
    </row>
    <row r="193" spans="1:9" x14ac:dyDescent="0.2">
      <c r="A193" t="s">
        <v>154</v>
      </c>
      <c r="B193" s="4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73</v>
      </c>
    </row>
    <row r="194" spans="1:9" x14ac:dyDescent="0.2">
      <c r="A194" t="s">
        <v>34</v>
      </c>
      <c r="B194" s="4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3" t="s">
        <v>140</v>
      </c>
      <c r="B195" s="4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29" t="s">
        <v>157</v>
      </c>
      <c r="I195" t="s">
        <v>74</v>
      </c>
    </row>
    <row r="196" spans="1:9" x14ac:dyDescent="0.2">
      <c r="B196" s="4"/>
    </row>
    <row r="197" spans="1:9" x14ac:dyDescent="0.2">
      <c r="A197" s="2" t="s">
        <v>0</v>
      </c>
      <c r="B197" s="2" t="s">
        <v>125</v>
      </c>
    </row>
    <row r="198" spans="1:9" x14ac:dyDescent="0.2">
      <c r="A198" t="s">
        <v>1</v>
      </c>
      <c r="B198">
        <v>1</v>
      </c>
    </row>
    <row r="199" spans="1:9" x14ac:dyDescent="0.2">
      <c r="A199" t="s">
        <v>2</v>
      </c>
      <c r="B199" t="s">
        <v>88</v>
      </c>
    </row>
    <row r="200" spans="1:9" x14ac:dyDescent="0.2">
      <c r="A200" t="s">
        <v>4</v>
      </c>
      <c r="B200" t="s">
        <v>5</v>
      </c>
    </row>
    <row r="201" spans="1:9" x14ac:dyDescent="0.2">
      <c r="A201" t="s">
        <v>6</v>
      </c>
      <c r="B201" t="s">
        <v>13</v>
      </c>
    </row>
    <row r="202" spans="1:9" x14ac:dyDescent="0.2">
      <c r="A202" t="s">
        <v>11</v>
      </c>
      <c r="B202" t="s">
        <v>25</v>
      </c>
    </row>
    <row r="203" spans="1:9" x14ac:dyDescent="0.2">
      <c r="A203" t="s">
        <v>28</v>
      </c>
      <c r="B203" t="s">
        <v>90</v>
      </c>
    </row>
    <row r="204" spans="1:9" x14ac:dyDescent="0.2">
      <c r="A204" t="s">
        <v>22</v>
      </c>
      <c r="B204" s="6" t="s">
        <v>78</v>
      </c>
    </row>
    <row r="205" spans="1:9" x14ac:dyDescent="0.2">
      <c r="A205" s="2" t="s">
        <v>8</v>
      </c>
    </row>
    <row r="206" spans="1:9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2">
      <c r="A207" t="s">
        <v>125</v>
      </c>
      <c r="B207">
        <v>1</v>
      </c>
      <c r="C207" t="s">
        <v>25</v>
      </c>
      <c r="D207" t="s">
        <v>13</v>
      </c>
      <c r="E207" s="2"/>
      <c r="F207" t="s">
        <v>18</v>
      </c>
      <c r="G207" t="s">
        <v>46</v>
      </c>
      <c r="H207" t="s">
        <v>88</v>
      </c>
    </row>
    <row r="208" spans="1:9" x14ac:dyDescent="0.2">
      <c r="A208" t="s">
        <v>121</v>
      </c>
      <c r="B208" s="4">
        <v>1.93</v>
      </c>
      <c r="C208" t="s">
        <v>25</v>
      </c>
      <c r="D208" t="s">
        <v>13</v>
      </c>
      <c r="F208" t="s">
        <v>14</v>
      </c>
      <c r="G208" t="s">
        <v>46</v>
      </c>
      <c r="H208" t="s">
        <v>122</v>
      </c>
    </row>
    <row r="209" spans="1:9" x14ac:dyDescent="0.2">
      <c r="A209" t="s">
        <v>156</v>
      </c>
      <c r="B209" s="4">
        <v>0.5</v>
      </c>
      <c r="D209" t="s">
        <v>13</v>
      </c>
      <c r="E209" t="s">
        <v>155</v>
      </c>
      <c r="F209" t="s">
        <v>17</v>
      </c>
      <c r="G209" t="s">
        <v>23</v>
      </c>
      <c r="I209" t="s">
        <v>73</v>
      </c>
    </row>
    <row r="210" spans="1:9" x14ac:dyDescent="0.2">
      <c r="A210" t="s">
        <v>34</v>
      </c>
      <c r="B210" s="4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3" t="s">
        <v>140</v>
      </c>
      <c r="B211" s="4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29" t="s">
        <v>157</v>
      </c>
      <c r="I211" t="s">
        <v>74</v>
      </c>
    </row>
    <row r="212" spans="1:9" x14ac:dyDescent="0.2">
      <c r="B212" s="4"/>
    </row>
    <row r="213" spans="1:9" x14ac:dyDescent="0.2">
      <c r="A213" s="2" t="s">
        <v>0</v>
      </c>
      <c r="B213" s="2" t="s">
        <v>130</v>
      </c>
    </row>
    <row r="214" spans="1:9" x14ac:dyDescent="0.2">
      <c r="A214" t="s">
        <v>1</v>
      </c>
      <c r="B214">
        <v>1</v>
      </c>
    </row>
    <row r="215" spans="1:9" x14ac:dyDescent="0.2">
      <c r="A215" t="s">
        <v>2</v>
      </c>
      <c r="B215" t="s">
        <v>83</v>
      </c>
    </row>
    <row r="216" spans="1:9" x14ac:dyDescent="0.2">
      <c r="A216" t="s">
        <v>4</v>
      </c>
      <c r="B216" t="s">
        <v>5</v>
      </c>
    </row>
    <row r="217" spans="1:9" x14ac:dyDescent="0.2">
      <c r="A217" t="s">
        <v>6</v>
      </c>
      <c r="B217" t="s">
        <v>13</v>
      </c>
    </row>
    <row r="218" spans="1:9" x14ac:dyDescent="0.2">
      <c r="A218" t="s">
        <v>11</v>
      </c>
      <c r="B218" t="s">
        <v>25</v>
      </c>
    </row>
    <row r="219" spans="1:9" x14ac:dyDescent="0.2">
      <c r="A219" t="s">
        <v>28</v>
      </c>
      <c r="B219" t="s">
        <v>86</v>
      </c>
    </row>
    <row r="220" spans="1:9" x14ac:dyDescent="0.2">
      <c r="A220" t="s">
        <v>22</v>
      </c>
      <c r="B220" s="6" t="s">
        <v>78</v>
      </c>
    </row>
    <row r="221" spans="1:9" x14ac:dyDescent="0.2">
      <c r="A221" s="2" t="s">
        <v>8</v>
      </c>
    </row>
    <row r="222" spans="1:9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2">
      <c r="A223" t="s">
        <v>130</v>
      </c>
      <c r="B223">
        <v>1</v>
      </c>
      <c r="C223" t="s">
        <v>25</v>
      </c>
      <c r="D223" t="s">
        <v>13</v>
      </c>
      <c r="E223" s="2"/>
      <c r="F223" t="s">
        <v>18</v>
      </c>
      <c r="G223" t="s">
        <v>46</v>
      </c>
      <c r="H223" t="s">
        <v>83</v>
      </c>
    </row>
    <row r="224" spans="1:9" x14ac:dyDescent="0.2">
      <c r="A224" t="s">
        <v>121</v>
      </c>
      <c r="B224" s="4">
        <v>2.4510000000000001</v>
      </c>
      <c r="C224" t="s">
        <v>25</v>
      </c>
      <c r="D224" t="s">
        <v>13</v>
      </c>
      <c r="F224" t="s">
        <v>14</v>
      </c>
      <c r="G224" t="s">
        <v>46</v>
      </c>
      <c r="H224" t="s">
        <v>122</v>
      </c>
    </row>
    <row r="225" spans="1:9" x14ac:dyDescent="0.2">
      <c r="A225" t="s">
        <v>154</v>
      </c>
      <c r="B225" s="4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73</v>
      </c>
    </row>
    <row r="226" spans="1:9" x14ac:dyDescent="0.2">
      <c r="A226" t="s">
        <v>34</v>
      </c>
      <c r="B226" s="4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3" t="s">
        <v>140</v>
      </c>
      <c r="B227" s="4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29" t="s">
        <v>157</v>
      </c>
      <c r="I227" t="s">
        <v>74</v>
      </c>
    </row>
    <row r="228" spans="1:9" x14ac:dyDescent="0.2">
      <c r="B228" s="4"/>
    </row>
    <row r="229" spans="1:9" x14ac:dyDescent="0.2">
      <c r="A229" s="2" t="s">
        <v>0</v>
      </c>
      <c r="B229" s="2" t="s">
        <v>126</v>
      </c>
    </row>
    <row r="230" spans="1:9" x14ac:dyDescent="0.2">
      <c r="A230" t="s">
        <v>1</v>
      </c>
      <c r="B230">
        <v>1</v>
      </c>
    </row>
    <row r="231" spans="1:9" x14ac:dyDescent="0.2">
      <c r="A231" t="s">
        <v>2</v>
      </c>
      <c r="B231" t="s">
        <v>83</v>
      </c>
    </row>
    <row r="232" spans="1:9" x14ac:dyDescent="0.2">
      <c r="A232" t="s">
        <v>4</v>
      </c>
      <c r="B232" t="s">
        <v>5</v>
      </c>
    </row>
    <row r="233" spans="1:9" x14ac:dyDescent="0.2">
      <c r="A233" t="s">
        <v>6</v>
      </c>
      <c r="B233" t="s">
        <v>13</v>
      </c>
    </row>
    <row r="234" spans="1:9" x14ac:dyDescent="0.2">
      <c r="A234" t="s">
        <v>11</v>
      </c>
      <c r="B234" t="s">
        <v>25</v>
      </c>
    </row>
    <row r="235" spans="1:9" x14ac:dyDescent="0.2">
      <c r="A235" t="s">
        <v>28</v>
      </c>
      <c r="B235" t="s">
        <v>87</v>
      </c>
    </row>
    <row r="236" spans="1:9" x14ac:dyDescent="0.2">
      <c r="A236" t="s">
        <v>22</v>
      </c>
      <c r="B236" s="6" t="s">
        <v>78</v>
      </c>
    </row>
    <row r="237" spans="1:9" x14ac:dyDescent="0.2">
      <c r="A237" s="2" t="s">
        <v>8</v>
      </c>
    </row>
    <row r="238" spans="1:9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2">
      <c r="A239" t="s">
        <v>126</v>
      </c>
      <c r="B239">
        <v>1</v>
      </c>
      <c r="C239" t="s">
        <v>25</v>
      </c>
      <c r="D239" t="s">
        <v>13</v>
      </c>
      <c r="E239" s="2"/>
      <c r="F239" t="s">
        <v>18</v>
      </c>
      <c r="G239" t="s">
        <v>46</v>
      </c>
      <c r="H239" t="s">
        <v>83</v>
      </c>
    </row>
    <row r="240" spans="1:9" x14ac:dyDescent="0.2">
      <c r="A240" t="s">
        <v>121</v>
      </c>
      <c r="B240" s="4">
        <v>2.57</v>
      </c>
      <c r="C240" t="s">
        <v>25</v>
      </c>
      <c r="D240" t="s">
        <v>13</v>
      </c>
      <c r="F240" t="s">
        <v>14</v>
      </c>
      <c r="G240" t="s">
        <v>46</v>
      </c>
      <c r="H240" t="s">
        <v>122</v>
      </c>
    </row>
    <row r="241" spans="1:9" x14ac:dyDescent="0.2">
      <c r="A241" t="s">
        <v>154</v>
      </c>
      <c r="B241" s="4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73</v>
      </c>
    </row>
    <row r="242" spans="1:9" x14ac:dyDescent="0.2">
      <c r="A242" t="s">
        <v>34</v>
      </c>
      <c r="B242" s="4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3" t="s">
        <v>140</v>
      </c>
      <c r="B243" s="4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29" t="s">
        <v>157</v>
      </c>
      <c r="I243" t="s">
        <v>74</v>
      </c>
    </row>
    <row r="244" spans="1:9" x14ac:dyDescent="0.2">
      <c r="B244" s="4"/>
    </row>
    <row r="245" spans="1:9" x14ac:dyDescent="0.2">
      <c r="B245" s="4"/>
    </row>
    <row r="246" spans="1:9" x14ac:dyDescent="0.2">
      <c r="A246" s="2" t="s">
        <v>0</v>
      </c>
      <c r="B246" s="2" t="s">
        <v>131</v>
      </c>
    </row>
    <row r="247" spans="1:9" x14ac:dyDescent="0.2">
      <c r="A247" t="s">
        <v>1</v>
      </c>
      <c r="B247">
        <v>1</v>
      </c>
    </row>
    <row r="248" spans="1:9" x14ac:dyDescent="0.2">
      <c r="A248" t="s">
        <v>2</v>
      </c>
      <c r="B248" t="s">
        <v>82</v>
      </c>
    </row>
    <row r="249" spans="1:9" x14ac:dyDescent="0.2">
      <c r="A249" t="s">
        <v>4</v>
      </c>
      <c r="B249" t="s">
        <v>5</v>
      </c>
    </row>
    <row r="250" spans="1:9" x14ac:dyDescent="0.2">
      <c r="A250" t="s">
        <v>6</v>
      </c>
      <c r="B250" t="s">
        <v>13</v>
      </c>
    </row>
    <row r="251" spans="1:9" x14ac:dyDescent="0.2">
      <c r="A251" t="s">
        <v>11</v>
      </c>
      <c r="B251" t="s">
        <v>25</v>
      </c>
    </row>
    <row r="252" spans="1:9" x14ac:dyDescent="0.2">
      <c r="A252" t="s">
        <v>28</v>
      </c>
      <c r="B252" t="s">
        <v>84</v>
      </c>
    </row>
    <row r="253" spans="1:9" x14ac:dyDescent="0.2">
      <c r="A253" t="s">
        <v>22</v>
      </c>
      <c r="B253" s="6" t="s">
        <v>78</v>
      </c>
    </row>
    <row r="254" spans="1:9" x14ac:dyDescent="0.2">
      <c r="A254" s="2" t="s">
        <v>8</v>
      </c>
    </row>
    <row r="255" spans="1:9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2">
      <c r="A256" t="s">
        <v>131</v>
      </c>
      <c r="B256">
        <v>1</v>
      </c>
      <c r="C256" t="s">
        <v>25</v>
      </c>
      <c r="D256" t="s">
        <v>13</v>
      </c>
      <c r="E256" s="2"/>
      <c r="F256" t="s">
        <v>18</v>
      </c>
      <c r="G256" t="s">
        <v>46</v>
      </c>
      <c r="H256" t="s">
        <v>82</v>
      </c>
    </row>
    <row r="257" spans="1:9" x14ac:dyDescent="0.2">
      <c r="A257" t="s">
        <v>121</v>
      </c>
      <c r="B257" s="4">
        <v>2.371</v>
      </c>
      <c r="C257" t="s">
        <v>25</v>
      </c>
      <c r="D257" t="s">
        <v>13</v>
      </c>
      <c r="F257" t="s">
        <v>14</v>
      </c>
      <c r="G257" t="s">
        <v>46</v>
      </c>
      <c r="H257" t="s">
        <v>122</v>
      </c>
    </row>
    <row r="258" spans="1:9" x14ac:dyDescent="0.2">
      <c r="A258" t="s">
        <v>154</v>
      </c>
      <c r="B258" s="4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73</v>
      </c>
    </row>
    <row r="259" spans="1:9" x14ac:dyDescent="0.2">
      <c r="A259" t="s">
        <v>34</v>
      </c>
      <c r="B259" s="4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3" t="s">
        <v>140</v>
      </c>
      <c r="B260" s="4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29" t="s">
        <v>157</v>
      </c>
      <c r="I260" t="s">
        <v>74</v>
      </c>
    </row>
    <row r="261" spans="1:9" x14ac:dyDescent="0.2">
      <c r="B261" s="4"/>
    </row>
    <row r="262" spans="1:9" x14ac:dyDescent="0.2">
      <c r="A262" s="2" t="s">
        <v>0</v>
      </c>
      <c r="B262" s="2" t="s">
        <v>127</v>
      </c>
    </row>
    <row r="263" spans="1:9" x14ac:dyDescent="0.2">
      <c r="A263" t="s">
        <v>1</v>
      </c>
      <c r="B263">
        <v>1</v>
      </c>
    </row>
    <row r="264" spans="1:9" x14ac:dyDescent="0.2">
      <c r="A264" t="s">
        <v>2</v>
      </c>
      <c r="B264" t="s">
        <v>82</v>
      </c>
    </row>
    <row r="265" spans="1:9" x14ac:dyDescent="0.2">
      <c r="A265" t="s">
        <v>4</v>
      </c>
      <c r="B265" t="s">
        <v>5</v>
      </c>
    </row>
    <row r="266" spans="1:9" x14ac:dyDescent="0.2">
      <c r="A266" t="s">
        <v>6</v>
      </c>
      <c r="B266" t="s">
        <v>13</v>
      </c>
    </row>
    <row r="267" spans="1:9" x14ac:dyDescent="0.2">
      <c r="A267" t="s">
        <v>11</v>
      </c>
      <c r="B267" t="s">
        <v>25</v>
      </c>
    </row>
    <row r="268" spans="1:9" x14ac:dyDescent="0.2">
      <c r="A268" t="s">
        <v>28</v>
      </c>
      <c r="B268" t="s">
        <v>85</v>
      </c>
    </row>
    <row r="269" spans="1:9" x14ac:dyDescent="0.2">
      <c r="A269" t="s">
        <v>22</v>
      </c>
      <c r="B269" s="6" t="s">
        <v>78</v>
      </c>
    </row>
    <row r="270" spans="1:9" x14ac:dyDescent="0.2">
      <c r="A270" s="2" t="s">
        <v>8</v>
      </c>
    </row>
    <row r="271" spans="1:9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2">
      <c r="A272" t="s">
        <v>127</v>
      </c>
      <c r="B272">
        <v>1</v>
      </c>
      <c r="C272" t="s">
        <v>25</v>
      </c>
      <c r="D272" t="s">
        <v>13</v>
      </c>
      <c r="E272" s="2"/>
      <c r="F272" t="s">
        <v>18</v>
      </c>
      <c r="G272" t="s">
        <v>46</v>
      </c>
      <c r="H272" t="s">
        <v>82</v>
      </c>
    </row>
    <row r="273" spans="1:9" x14ac:dyDescent="0.2">
      <c r="A273" t="s">
        <v>121</v>
      </c>
      <c r="B273" s="4">
        <v>4.5599999999999996</v>
      </c>
      <c r="C273" t="s">
        <v>25</v>
      </c>
      <c r="D273" t="s">
        <v>13</v>
      </c>
      <c r="F273" t="s">
        <v>14</v>
      </c>
      <c r="G273" t="s">
        <v>46</v>
      </c>
      <c r="H273" t="s">
        <v>122</v>
      </c>
    </row>
    <row r="274" spans="1:9" x14ac:dyDescent="0.2">
      <c r="A274" t="s">
        <v>154</v>
      </c>
      <c r="B274" s="4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73</v>
      </c>
    </row>
    <row r="275" spans="1:9" x14ac:dyDescent="0.2">
      <c r="A275" t="s">
        <v>34</v>
      </c>
      <c r="B275" s="4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3" t="s">
        <v>140</v>
      </c>
      <c r="B276" s="4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29" t="s">
        <v>157</v>
      </c>
      <c r="I276" t="s">
        <v>74</v>
      </c>
    </row>
    <row r="277" spans="1:9" x14ac:dyDescent="0.2">
      <c r="B277" s="4"/>
    </row>
    <row r="278" spans="1:9" x14ac:dyDescent="0.2">
      <c r="B278" s="4"/>
    </row>
    <row r="279" spans="1:9" x14ac:dyDescent="0.2">
      <c r="A279" s="2" t="s">
        <v>0</v>
      </c>
      <c r="B279" s="2" t="s">
        <v>128</v>
      </c>
    </row>
    <row r="280" spans="1:9" x14ac:dyDescent="0.2">
      <c r="A280" t="s">
        <v>1</v>
      </c>
      <c r="B280">
        <v>1</v>
      </c>
    </row>
    <row r="281" spans="1:9" x14ac:dyDescent="0.2">
      <c r="A281" t="s">
        <v>2</v>
      </c>
      <c r="B281" t="s">
        <v>79</v>
      </c>
    </row>
    <row r="282" spans="1:9" x14ac:dyDescent="0.2">
      <c r="A282" t="s">
        <v>4</v>
      </c>
      <c r="B282" t="s">
        <v>5</v>
      </c>
    </row>
    <row r="283" spans="1:9" x14ac:dyDescent="0.2">
      <c r="A283" t="s">
        <v>6</v>
      </c>
      <c r="B283" t="s">
        <v>13</v>
      </c>
    </row>
    <row r="284" spans="1:9" x14ac:dyDescent="0.2">
      <c r="A284" t="s">
        <v>11</v>
      </c>
      <c r="B284" t="s">
        <v>25</v>
      </c>
    </row>
    <row r="285" spans="1:9" x14ac:dyDescent="0.2">
      <c r="A285" t="s">
        <v>28</v>
      </c>
      <c r="B285" t="s">
        <v>81</v>
      </c>
    </row>
    <row r="286" spans="1:9" x14ac:dyDescent="0.2">
      <c r="A286" t="s">
        <v>22</v>
      </c>
      <c r="B286" s="6" t="s">
        <v>78</v>
      </c>
    </row>
    <row r="287" spans="1:9" x14ac:dyDescent="0.2">
      <c r="A287" s="2" t="s">
        <v>8</v>
      </c>
    </row>
    <row r="288" spans="1:9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2">
      <c r="A289" t="s">
        <v>128</v>
      </c>
      <c r="B289">
        <v>1</v>
      </c>
      <c r="C289" t="s">
        <v>25</v>
      </c>
      <c r="D289" t="s">
        <v>13</v>
      </c>
      <c r="E289" s="2"/>
      <c r="F289" t="s">
        <v>18</v>
      </c>
      <c r="G289" t="s">
        <v>46</v>
      </c>
      <c r="H289" t="s">
        <v>79</v>
      </c>
    </row>
    <row r="290" spans="1:9" x14ac:dyDescent="0.2">
      <c r="A290" t="s">
        <v>121</v>
      </c>
      <c r="B290" s="4">
        <v>2.5350000000000001</v>
      </c>
      <c r="C290" t="s">
        <v>25</v>
      </c>
      <c r="D290" t="s">
        <v>13</v>
      </c>
      <c r="F290" t="s">
        <v>14</v>
      </c>
      <c r="G290" t="s">
        <v>46</v>
      </c>
      <c r="H290" t="s">
        <v>122</v>
      </c>
    </row>
    <row r="291" spans="1:9" x14ac:dyDescent="0.2">
      <c r="A291" t="s">
        <v>154</v>
      </c>
      <c r="B291" s="4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73</v>
      </c>
    </row>
    <row r="292" spans="1:9" x14ac:dyDescent="0.2">
      <c r="A292" t="s">
        <v>34</v>
      </c>
      <c r="B292" s="4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3" t="s">
        <v>140</v>
      </c>
      <c r="B293" s="4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29" t="s">
        <v>157</v>
      </c>
      <c r="I293" t="s">
        <v>74</v>
      </c>
    </row>
    <row r="294" spans="1:9" x14ac:dyDescent="0.2">
      <c r="B294" s="4"/>
    </row>
    <row r="295" spans="1:9" x14ac:dyDescent="0.2">
      <c r="A295" s="2" t="s">
        <v>0</v>
      </c>
      <c r="B295" s="2" t="s">
        <v>124</v>
      </c>
    </row>
    <row r="296" spans="1:9" x14ac:dyDescent="0.2">
      <c r="A296" t="s">
        <v>1</v>
      </c>
      <c r="B296">
        <v>1</v>
      </c>
    </row>
    <row r="297" spans="1:9" x14ac:dyDescent="0.2">
      <c r="A297" t="s">
        <v>2</v>
      </c>
      <c r="B297" t="s">
        <v>79</v>
      </c>
    </row>
    <row r="298" spans="1:9" x14ac:dyDescent="0.2">
      <c r="A298" t="s">
        <v>4</v>
      </c>
      <c r="B298" t="s">
        <v>5</v>
      </c>
    </row>
    <row r="299" spans="1:9" x14ac:dyDescent="0.2">
      <c r="A299" t="s">
        <v>6</v>
      </c>
      <c r="B299" t="s">
        <v>13</v>
      </c>
    </row>
    <row r="300" spans="1:9" x14ac:dyDescent="0.2">
      <c r="A300" t="s">
        <v>11</v>
      </c>
      <c r="B300" t="s">
        <v>25</v>
      </c>
    </row>
    <row r="301" spans="1:9" x14ac:dyDescent="0.2">
      <c r="A301" t="s">
        <v>28</v>
      </c>
      <c r="B301" t="s">
        <v>80</v>
      </c>
    </row>
    <row r="302" spans="1:9" x14ac:dyDescent="0.2">
      <c r="A302" t="s">
        <v>22</v>
      </c>
      <c r="B302" s="6" t="s">
        <v>78</v>
      </c>
    </row>
    <row r="303" spans="1:9" x14ac:dyDescent="0.2">
      <c r="A303" s="2" t="s">
        <v>8</v>
      </c>
    </row>
    <row r="304" spans="1:9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2">
      <c r="A305" t="s">
        <v>124</v>
      </c>
      <c r="B305">
        <v>1</v>
      </c>
      <c r="C305" t="s">
        <v>25</v>
      </c>
      <c r="D305" t="s">
        <v>13</v>
      </c>
      <c r="E305" s="2"/>
      <c r="F305" t="s">
        <v>18</v>
      </c>
      <c r="G305" t="s">
        <v>46</v>
      </c>
      <c r="H305" t="s">
        <v>79</v>
      </c>
    </row>
    <row r="306" spans="1:9" x14ac:dyDescent="0.2">
      <c r="A306" t="s">
        <v>121</v>
      </c>
      <c r="B306" s="4">
        <v>1.77</v>
      </c>
      <c r="C306" t="s">
        <v>25</v>
      </c>
      <c r="D306" t="s">
        <v>13</v>
      </c>
      <c r="F306" t="s">
        <v>14</v>
      </c>
      <c r="G306" t="s">
        <v>46</v>
      </c>
      <c r="H306" t="s">
        <v>122</v>
      </c>
    </row>
    <row r="307" spans="1:9" x14ac:dyDescent="0.2">
      <c r="A307" t="s">
        <v>156</v>
      </c>
      <c r="B307" s="4">
        <v>0.57999999999999996</v>
      </c>
      <c r="D307" t="s">
        <v>13</v>
      </c>
      <c r="E307" t="s">
        <v>155</v>
      </c>
      <c r="F307" t="s">
        <v>17</v>
      </c>
      <c r="G307" t="s">
        <v>23</v>
      </c>
      <c r="I307" t="s">
        <v>73</v>
      </c>
    </row>
    <row r="308" spans="1:9" x14ac:dyDescent="0.2">
      <c r="A308" t="s">
        <v>34</v>
      </c>
      <c r="B308" s="4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3" t="s">
        <v>140</v>
      </c>
      <c r="B309" s="4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29" t="s">
        <v>157</v>
      </c>
      <c r="I309" t="s">
        <v>74</v>
      </c>
    </row>
    <row r="310" spans="1:9" x14ac:dyDescent="0.2">
      <c r="B310" s="4"/>
    </row>
    <row r="311" spans="1:9" x14ac:dyDescent="0.2">
      <c r="A311" s="2" t="s">
        <v>0</v>
      </c>
      <c r="B311" s="2" t="s">
        <v>121</v>
      </c>
    </row>
    <row r="312" spans="1:9" x14ac:dyDescent="0.2">
      <c r="A312" t="s">
        <v>1</v>
      </c>
      <c r="B312">
        <v>1</v>
      </c>
    </row>
    <row r="313" spans="1:9" x14ac:dyDescent="0.2">
      <c r="A313" t="s">
        <v>28</v>
      </c>
      <c r="B313" t="s">
        <v>29</v>
      </c>
    </row>
    <row r="314" spans="1:9" x14ac:dyDescent="0.2">
      <c r="A314" t="s">
        <v>2</v>
      </c>
      <c r="B314" t="s">
        <v>122</v>
      </c>
    </row>
    <row r="315" spans="1:9" x14ac:dyDescent="0.2">
      <c r="A315" t="s">
        <v>4</v>
      </c>
      <c r="B315" t="s">
        <v>5</v>
      </c>
    </row>
    <row r="316" spans="1:9" x14ac:dyDescent="0.2">
      <c r="A316" t="s">
        <v>6</v>
      </c>
      <c r="B316" t="s">
        <v>13</v>
      </c>
    </row>
    <row r="317" spans="1:9" x14ac:dyDescent="0.2">
      <c r="A317" t="s">
        <v>22</v>
      </c>
      <c r="B317" t="s">
        <v>44</v>
      </c>
    </row>
    <row r="318" spans="1:9" x14ac:dyDescent="0.2">
      <c r="A318" t="s">
        <v>11</v>
      </c>
      <c r="B318" t="s">
        <v>25</v>
      </c>
    </row>
    <row r="319" spans="1:9" x14ac:dyDescent="0.2">
      <c r="A319" t="s">
        <v>28</v>
      </c>
      <c r="B319" t="s">
        <v>120</v>
      </c>
    </row>
    <row r="320" spans="1:9" x14ac:dyDescent="0.2">
      <c r="A320" t="s">
        <v>22</v>
      </c>
      <c r="B320" t="s">
        <v>119</v>
      </c>
    </row>
    <row r="321" spans="1:8" x14ac:dyDescent="0.2">
      <c r="A321" s="2" t="s">
        <v>8</v>
      </c>
    </row>
    <row r="322" spans="1:8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x14ac:dyDescent="0.2">
      <c r="A323" t="s">
        <v>117</v>
      </c>
      <c r="B323">
        <v>1</v>
      </c>
      <c r="C323" t="s">
        <v>25</v>
      </c>
      <c r="D323" t="s">
        <v>13</v>
      </c>
      <c r="F323" t="s">
        <v>14</v>
      </c>
      <c r="G323" t="s">
        <v>123</v>
      </c>
      <c r="H323" t="s">
        <v>3</v>
      </c>
    </row>
    <row r="324" spans="1:8" x14ac:dyDescent="0.2">
      <c r="A324" t="s">
        <v>121</v>
      </c>
      <c r="B324">
        <v>1</v>
      </c>
      <c r="C324" t="s">
        <v>25</v>
      </c>
      <c r="D324" t="s">
        <v>13</v>
      </c>
      <c r="F324" t="s">
        <v>18</v>
      </c>
      <c r="G324" t="s">
        <v>122</v>
      </c>
      <c r="H324" t="s">
        <v>3</v>
      </c>
    </row>
    <row r="325" spans="1:8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x14ac:dyDescent="0.2">
      <c r="A326" t="s">
        <v>154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x14ac:dyDescent="0.2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x14ac:dyDescent="0.2">
      <c r="A328" t="s">
        <v>116</v>
      </c>
      <c r="B328">
        <v>12.456827894327896</v>
      </c>
      <c r="C328" t="s">
        <v>25</v>
      </c>
      <c r="D328" t="s">
        <v>6</v>
      </c>
      <c r="F328" t="s">
        <v>14</v>
      </c>
      <c r="G328" t="s">
        <v>116</v>
      </c>
      <c r="H328" t="s">
        <v>3</v>
      </c>
    </row>
    <row r="330" spans="1:8" ht="16" x14ac:dyDescent="0.2">
      <c r="A330" s="1" t="s">
        <v>0</v>
      </c>
      <c r="B330" s="2" t="s">
        <v>117</v>
      </c>
    </row>
    <row r="331" spans="1:8" x14ac:dyDescent="0.2">
      <c r="A331" t="s">
        <v>1</v>
      </c>
      <c r="B331">
        <v>1</v>
      </c>
    </row>
    <row r="332" spans="1:8" x14ac:dyDescent="0.2">
      <c r="A332" t="s">
        <v>2</v>
      </c>
      <c r="B332" t="s">
        <v>123</v>
      </c>
    </row>
    <row r="333" spans="1:8" x14ac:dyDescent="0.2">
      <c r="A333" t="s">
        <v>4</v>
      </c>
      <c r="B333" t="s">
        <v>5</v>
      </c>
    </row>
    <row r="334" spans="1:8" x14ac:dyDescent="0.2">
      <c r="A334" t="s">
        <v>6</v>
      </c>
      <c r="B334" t="s">
        <v>13</v>
      </c>
    </row>
    <row r="335" spans="1:8" x14ac:dyDescent="0.2">
      <c r="A335" t="s">
        <v>11</v>
      </c>
      <c r="B335" t="s">
        <v>25</v>
      </c>
    </row>
    <row r="336" spans="1:8" x14ac:dyDescent="0.2">
      <c r="A336" t="s">
        <v>28</v>
      </c>
      <c r="B336" t="s">
        <v>118</v>
      </c>
    </row>
    <row r="337" spans="1:8" x14ac:dyDescent="0.2">
      <c r="A337" t="s">
        <v>22</v>
      </c>
      <c r="B337" t="s">
        <v>119</v>
      </c>
    </row>
    <row r="338" spans="1:8" ht="16" x14ac:dyDescent="0.2">
      <c r="A338" s="1" t="s">
        <v>8</v>
      </c>
    </row>
    <row r="339" spans="1:8" x14ac:dyDescent="0.2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8" x14ac:dyDescent="0.2">
      <c r="A340" t="s">
        <v>116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116</v>
      </c>
      <c r="H340" t="s">
        <v>43</v>
      </c>
    </row>
    <row r="341" spans="1:8" x14ac:dyDescent="0.2">
      <c r="A341" t="s">
        <v>117</v>
      </c>
      <c r="B341">
        <v>1</v>
      </c>
      <c r="C341" t="s">
        <v>25</v>
      </c>
      <c r="D341" t="s">
        <v>13</v>
      </c>
      <c r="F341" t="s">
        <v>18</v>
      </c>
      <c r="G341" t="s">
        <v>123</v>
      </c>
      <c r="H341" t="s">
        <v>43</v>
      </c>
    </row>
    <row r="342" spans="1:8" x14ac:dyDescent="0.2">
      <c r="A342" t="s">
        <v>47</v>
      </c>
      <c r="B342" s="4">
        <f>((3090000*1000)/44900000)</f>
        <v>68.819599109131403</v>
      </c>
      <c r="C342" t="s">
        <v>48</v>
      </c>
      <c r="D342" t="s">
        <v>13</v>
      </c>
      <c r="F342" t="s">
        <v>14</v>
      </c>
      <c r="G342" t="s">
        <v>49</v>
      </c>
      <c r="H342" t="s">
        <v>24</v>
      </c>
    </row>
    <row r="343" spans="1:8" x14ac:dyDescent="0.2">
      <c r="A343" t="s">
        <v>34</v>
      </c>
      <c r="B343" s="4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8" x14ac:dyDescent="0.2">
      <c r="A344" t="s">
        <v>35</v>
      </c>
      <c r="B344" s="4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8" x14ac:dyDescent="0.2">
      <c r="A345" t="s">
        <v>37</v>
      </c>
      <c r="B345" s="4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8" x14ac:dyDescent="0.2">
      <c r="A346" t="s">
        <v>39</v>
      </c>
      <c r="B346" s="4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8" ht="16" x14ac:dyDescent="0.2">
      <c r="A347" s="3" t="s">
        <v>140</v>
      </c>
      <c r="B347" s="4">
        <f>6240000/44900000</f>
        <v>0.13897550111358575</v>
      </c>
      <c r="C347" t="s">
        <v>25</v>
      </c>
      <c r="D347" t="s">
        <v>13</v>
      </c>
      <c r="F347" t="s">
        <v>14</v>
      </c>
      <c r="G347" s="29" t="s">
        <v>157</v>
      </c>
      <c r="H347" t="s">
        <v>43</v>
      </c>
    </row>
    <row r="348" spans="1:8" x14ac:dyDescent="0.2">
      <c r="A348" t="s">
        <v>158</v>
      </c>
      <c r="B348" s="4">
        <f>75900000/44900000</f>
        <v>1.6904231625835189</v>
      </c>
      <c r="C348" t="s">
        <v>25</v>
      </c>
      <c r="D348" t="s">
        <v>13</v>
      </c>
      <c r="F348" t="s">
        <v>14</v>
      </c>
      <c r="G348" t="s">
        <v>42</v>
      </c>
      <c r="H348" t="s">
        <v>43</v>
      </c>
    </row>
    <row r="349" spans="1:8" x14ac:dyDescent="0.2">
      <c r="A349" t="s">
        <v>72</v>
      </c>
      <c r="B349" s="5">
        <f>-B342/1000</f>
        <v>-6.8819599109131407E-2</v>
      </c>
      <c r="C349" t="s">
        <v>48</v>
      </c>
      <c r="D349" t="s">
        <v>27</v>
      </c>
      <c r="F349" t="s">
        <v>14</v>
      </c>
      <c r="G349" t="s">
        <v>69</v>
      </c>
      <c r="H349" t="s">
        <v>24</v>
      </c>
    </row>
    <row r="351" spans="1:8" ht="16" x14ac:dyDescent="0.2">
      <c r="A351" s="1" t="s">
        <v>0</v>
      </c>
      <c r="B351" s="2" t="s">
        <v>116</v>
      </c>
    </row>
    <row r="352" spans="1:8" x14ac:dyDescent="0.2">
      <c r="A352" t="s">
        <v>1</v>
      </c>
      <c r="B352">
        <v>1</v>
      </c>
    </row>
    <row r="353" spans="1:8" x14ac:dyDescent="0.2">
      <c r="A353" t="s">
        <v>2</v>
      </c>
      <c r="B353" t="s">
        <v>116</v>
      </c>
    </row>
    <row r="354" spans="1:8" x14ac:dyDescent="0.2">
      <c r="A354" t="s">
        <v>4</v>
      </c>
      <c r="B354" t="s">
        <v>5</v>
      </c>
    </row>
    <row r="355" spans="1:8" x14ac:dyDescent="0.2">
      <c r="A355" t="s">
        <v>6</v>
      </c>
      <c r="B355" t="s">
        <v>6</v>
      </c>
    </row>
    <row r="356" spans="1:8" x14ac:dyDescent="0.2">
      <c r="A356" t="s">
        <v>22</v>
      </c>
      <c r="B356" t="s">
        <v>44</v>
      </c>
    </row>
    <row r="357" spans="1:8" x14ac:dyDescent="0.2">
      <c r="A357" t="s">
        <v>11</v>
      </c>
      <c r="B357" t="s">
        <v>25</v>
      </c>
    </row>
    <row r="358" spans="1:8" ht="16" x14ac:dyDescent="0.2">
      <c r="A358" s="1" t="s">
        <v>8</v>
      </c>
    </row>
    <row r="359" spans="1:8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x14ac:dyDescent="0.2">
      <c r="A360" t="s">
        <v>141</v>
      </c>
      <c r="B360">
        <v>7.2924747866563216E-6</v>
      </c>
      <c r="C360" t="s">
        <v>26</v>
      </c>
      <c r="D360" t="s">
        <v>13</v>
      </c>
      <c r="F360" t="s">
        <v>142</v>
      </c>
      <c r="G360" t="s">
        <v>143</v>
      </c>
      <c r="H360" t="s">
        <v>24</v>
      </c>
    </row>
    <row r="361" spans="1:8" x14ac:dyDescent="0.2">
      <c r="A361" t="s">
        <v>144</v>
      </c>
      <c r="B361">
        <v>7.4243599689681927E-4</v>
      </c>
      <c r="C361" t="s">
        <v>25</v>
      </c>
      <c r="D361" t="s">
        <v>13</v>
      </c>
      <c r="F361" t="s">
        <v>142</v>
      </c>
      <c r="G361" t="s">
        <v>145</v>
      </c>
      <c r="H361" t="s">
        <v>24</v>
      </c>
    </row>
    <row r="362" spans="1:8" x14ac:dyDescent="0.2">
      <c r="A362" t="s">
        <v>146</v>
      </c>
      <c r="B362">
        <v>4.1349883630721488E-7</v>
      </c>
      <c r="C362" t="s">
        <v>26</v>
      </c>
      <c r="D362" t="s">
        <v>13</v>
      </c>
      <c r="F362" t="s">
        <v>142</v>
      </c>
      <c r="G362" t="s">
        <v>147</v>
      </c>
      <c r="H362" t="s">
        <v>24</v>
      </c>
    </row>
    <row r="363" spans="1:8" x14ac:dyDescent="0.2">
      <c r="A363" t="s">
        <v>148</v>
      </c>
      <c r="B363">
        <f>0.00273079906904577/2300</f>
        <v>1.1873039430633782E-6</v>
      </c>
      <c r="C363" t="s">
        <v>19</v>
      </c>
      <c r="D363" t="s">
        <v>27</v>
      </c>
      <c r="F363" t="s">
        <v>142</v>
      </c>
      <c r="G363" t="s">
        <v>149</v>
      </c>
      <c r="H363" t="s">
        <v>24</v>
      </c>
    </row>
    <row r="364" spans="1:8" x14ac:dyDescent="0.2">
      <c r="A364" t="s">
        <v>150</v>
      </c>
      <c r="B364">
        <v>1.3045108429904572E-9</v>
      </c>
      <c r="C364" t="s">
        <v>26</v>
      </c>
      <c r="D364" t="s">
        <v>6</v>
      </c>
      <c r="F364" t="s">
        <v>142</v>
      </c>
      <c r="G364" t="s">
        <v>151</v>
      </c>
      <c r="H364" t="s">
        <v>24</v>
      </c>
    </row>
    <row r="365" spans="1:8" x14ac:dyDescent="0.2">
      <c r="A365" t="s">
        <v>152</v>
      </c>
      <c r="B365">
        <v>1.5533182090707562E-11</v>
      </c>
      <c r="C365" t="s">
        <v>31</v>
      </c>
      <c r="D365" t="s">
        <v>6</v>
      </c>
      <c r="F365" t="s">
        <v>142</v>
      </c>
      <c r="G365" t="s">
        <v>153</v>
      </c>
      <c r="H365" t="s">
        <v>24</v>
      </c>
    </row>
    <row r="366" spans="1:8" x14ac:dyDescent="0.2">
      <c r="A366" t="s">
        <v>116</v>
      </c>
      <c r="B366">
        <v>1</v>
      </c>
      <c r="C366" t="s">
        <v>25</v>
      </c>
      <c r="D366" t="s">
        <v>6</v>
      </c>
      <c r="F366" t="s">
        <v>18</v>
      </c>
      <c r="G366" t="s">
        <v>116</v>
      </c>
      <c r="H366" t="s">
        <v>3</v>
      </c>
    </row>
  </sheetData>
  <autoFilter ref="A1:K366" xr:uid="{00000000-0001-0000-0100-000000000000}"/>
  <hyperlinks>
    <hyperlink ref="B302" r:id="rId1" xr:uid="{00000000-0004-0000-0100-000000000000}"/>
    <hyperlink ref="B286" r:id="rId2" xr:uid="{00000000-0004-0000-0100-000001000000}"/>
    <hyperlink ref="B269" r:id="rId3" xr:uid="{00000000-0004-0000-0100-000002000000}"/>
    <hyperlink ref="B253" r:id="rId4" xr:uid="{00000000-0004-0000-0100-000003000000}"/>
    <hyperlink ref="B236" r:id="rId5" xr:uid="{00000000-0004-0000-0100-000004000000}"/>
    <hyperlink ref="B220" r:id="rId6" xr:uid="{00000000-0004-0000-0100-000005000000}"/>
    <hyperlink ref="B204" r:id="rId7" xr:uid="{00000000-0004-0000-0100-000006000000}"/>
    <hyperlink ref="B188" r:id="rId8" xr:uid="{00000000-0004-0000-01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2020-03-27T18:42:39Z</dcterms:created>
  <dcterms:modified xsi:type="dcterms:W3CDTF">2023-06-02T12:30:11Z</dcterms:modified>
</cp:coreProperties>
</file>