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4FBEE40-DC5B-694A-B7EE-F1958159E842}" xr6:coauthVersionLast="47" xr6:coauthVersionMax="47" xr10:uidLastSave="{00000000-0000-0000-0000-000000000000}"/>
  <bookViews>
    <workbookView xWindow="0" yWindow="760" windowWidth="23040" windowHeight="171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4" i="1" l="1"/>
  <c r="B69" i="1" l="1"/>
  <c r="A15" i="1" l="1"/>
  <c r="D15" i="1"/>
  <c r="E15" i="1"/>
  <c r="F15" i="1"/>
  <c r="I14" i="1"/>
  <c r="D14" i="1"/>
  <c r="E14" i="1"/>
  <c r="F14" i="1"/>
  <c r="A14" i="1"/>
  <c r="B15" i="1" l="1"/>
  <c r="B16" i="1" l="1"/>
  <c r="C13" i="1"/>
  <c r="E13" i="1"/>
  <c r="D13" i="1"/>
  <c r="C62" i="1" l="1"/>
  <c r="B71" i="1"/>
  <c r="B72" i="1" s="1"/>
  <c r="B73" i="1" s="1"/>
  <c r="B48" i="1" l="1"/>
  <c r="B49" i="1" s="1"/>
  <c r="B30" i="1" l="1"/>
  <c r="B14" i="1" s="1"/>
  <c r="B34" i="1" l="1"/>
  <c r="B37" i="1" s="1"/>
  <c r="E42" i="1" l="1"/>
  <c r="D42" i="1"/>
  <c r="G31" i="1"/>
  <c r="G15" i="1" s="1"/>
  <c r="G30" i="1"/>
  <c r="G14" i="1" s="1"/>
  <c r="E29" i="1"/>
  <c r="D29" i="1"/>
  <c r="C29" i="1"/>
  <c r="C30" i="1" s="1"/>
  <c r="C14" i="1" s="1"/>
  <c r="B24" i="1"/>
  <c r="C31" i="1" l="1"/>
  <c r="A29" i="1"/>
  <c r="G29" i="1"/>
  <c r="A42" i="1"/>
  <c r="G42" i="1"/>
  <c r="C42" i="1" l="1"/>
  <c r="C15" i="1"/>
</calcChain>
</file>

<file path=xl/sharedStrings.xml><?xml version="1.0" encoding="utf-8"?>
<sst xmlns="http://schemas.openxmlformats.org/spreadsheetml/2006/main" count="333" uniqueCount="113">
  <si>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</si>
  <si>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</si>
  <si>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</si>
  <si>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</si>
  <si>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</si>
  <si>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</si>
  <si>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</si>
  <si>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</si>
  <si>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</si>
  <si>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</si>
  <si>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</si>
  <si>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</si>
  <si>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</si>
  <si>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</si>
  <si>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</si>
  <si>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</si>
  <si>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</si>
  <si>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</si>
  <si>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</si>
  <si>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</si>
  <si>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</si>
  <si>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</si>
  <si>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</si>
  <si>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</si>
  <si>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</si>
  <si>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RoW</t>
  </si>
  <si>
    <t>market for aluminium, wrought alloy</t>
  </si>
  <si>
    <t>aluminium, wrought alloy</t>
  </si>
  <si>
    <t>market for steel, chromium steel 18/8, hot rolled</t>
  </si>
  <si>
    <t>market for copper, anode</t>
  </si>
  <si>
    <t>copper, anode</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</si>
  <si>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</si>
  <si>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</si>
  <si>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</si>
  <si>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</si>
  <si>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</si>
  <si>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</si>
  <si>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</si>
  <si>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</si>
  <si>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</si>
  <si>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</si>
  <si>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</si>
  <si>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</si>
  <si>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</si>
  <si>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</si>
  <si>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</si>
  <si>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</si>
  <si>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</si>
  <si>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</si>
  <si>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</si>
  <si>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</si>
  <si>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</si>
  <si>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</si>
  <si>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</si>
  <si>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</si>
  <si>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</si>
  <si>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</si>
  <si>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</si>
  <si>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</si>
  <si>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</si>
  <si>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</si>
  <si>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</si>
  <si>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</si>
  <si>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</si>
  <si>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</si>
  <si>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</si>
  <si>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</si>
  <si>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</si>
  <si>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</si>
  <si>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</si>
  <si>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</si>
  <si>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market group for electricity, low voltage</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</si>
  <si>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</si>
  <si>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</si>
  <si>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</si>
  <si>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</si>
  <si>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</si>
  <si>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</si>
  <si>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</si>
  <si>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</si>
  <si>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</si>
  <si>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</si>
  <si>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</si>
  <si>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</si>
  <si>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</si>
  <si>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</si>
  <si>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</si>
  <si>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</si>
  <si>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</si>
  <si>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</si>
  <si>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</si>
  <si>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</si>
  <si>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</si>
  <si>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</si>
  <si>
    <t>transformer and rectifier unit, for electrolyzer</t>
  </si>
  <si>
    <t>process</t>
  </si>
  <si>
    <t>worksheet name</t>
  </si>
  <si>
    <t>hydrogen</t>
  </si>
  <si>
    <t>ecoinvent</t>
  </si>
  <si>
    <t>market for transport, freight, lorry 16-32 metric ton, EURO5</t>
  </si>
  <si>
    <t>ton kilometer</t>
  </si>
  <si>
    <t>transport, freight, lorry 16-32 metric ton, EURO5</t>
  </si>
  <si>
    <t>reinforcing steel production</t>
  </si>
  <si>
    <t>reinforcing steel</t>
  </si>
  <si>
    <t>sheet rolling, aluminium</t>
  </si>
  <si>
    <t>sheet rolling, steel</t>
  </si>
  <si>
    <t>tube insulation production, elastomere</t>
  </si>
  <si>
    <t>tube insulation, elastomere</t>
  </si>
  <si>
    <t>wire drawing, copper</t>
  </si>
  <si>
    <t>market for activated carbon, granular</t>
  </si>
  <si>
    <t>activated carbon, granular</t>
  </si>
  <si>
    <t>market for titanium, primary</t>
  </si>
  <si>
    <t>titanium,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</si>
</sst>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55">
    <xf numFmtId="0" fontId="0" fillId="0" borderId="0" xfId="0"/>
    <xf numFmtId="0" fontId="1" fillId="0" borderId="0" xfId="2" applyFont="1"/>
    <xf numFmtId="0" fontId="2" fillId="0" borderId="0" xfId="1" applyFont="1"/>
    <xf numFmtId="0" fontId="1" fillId="0" borderId="0" xfId="1" applyFont="1"/>
    <xf numFmtId="0" fontId="1" fillId="0" borderId="0" xfId="0" applyFont="1"/>
    <xf numFmtId="0" fontId="3" fillId="2" borderId="0" xfId="0" applyFont="1" applyFill="1"/>
    <xf numFmtId="0" fontId="4" fillId="0" borderId="0" xfId="0" applyFont="1"/>
    <xf numFmtId="0" fontId="3" fillId="0" borderId="0" xfId="0" applyFont="1"/>
    <xf numFmtId="0" fontId="1" fillId="0" borderId="0" xfId="2"/>
    <xf numFmtId="0" fontId="0" fillId="0" borderId="0" xfId="2"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0" fontId="0" fillId="0" borderId="0" xfId="2" applyFont="1" applyFill="1"/>
    <xf numFmtId="11" fontId="0" fillId="0" borderId="0" xfId="0" applyNumberFormat="1"/>
    <xf numFmtId="0" fontId="0" fillId="0" borderId="0" xfId="0" applyFont="1"/>
    <xf numFmtId="0" fontId="0" fillId="0" borderId="1" xfId="0" applyBorder="1"/>
    <xf numFmtId="0" fontId="1" fillId="0" borderId="1" xfId="1" applyFont="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Font="1"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Fon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0" fontId="0" fillId="0" borderId="0" xfId="0" applyNumberFormat="1"/>
    <xf numFmtId="0" fontId="0" fillId="0" borderId="0" xfId="2" applyFont="1" applyFill="1" applyBorder="1"/>
    <xf numFmtId="0" fontId="0" fillId="0" borderId="0" xfId="0" applyFill="1" applyBorder="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1" fillId="0" borderId="0" xfId="1"/>
    <xf numFmtId="0" fontId="7" fillId="3" borderId="1" xfId="4" applyBorder="1"/>
    <xf numFmtId="0" fontId="0" fillId="0" borderId="0" xfId="0"/>
    <xf numFmtId="0" fontId="8" fillId="0" borderId="0" xfId="0" applyFon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2"/>
  <sheetViews>
    <sheetView tabSelected="1" topLeftCell="B28" zoomScaleNormal="100" workbookViewId="0">
      <selection activeCell="G44" sqref="G44"/>
    </sheetView>
  </sheetViews>
  <sheetFormatPr baseColWidth="10" defaultColWidth="8.83203125" defaultRowHeight="15" x14ac:dyDescent="0.2"/>
  <cols>
    <col min="1" max="1" width="41.1640625" customWidth="1"/>
    <col min="2" max="2" width="40.83203125" style="27"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29" customWidth="1"/>
    <col min="10" max="10" width="31" customWidth="1"/>
  </cols>
  <sheetData>
    <row r="1" spans="1:13" x14ac:dyDescent="0.2">
      <c r="A1" t="s">
        <v>16</v>
      </c>
      <c r="B1" s="44">
        <v>9</v>
      </c>
    </row>
    <row r="2" spans="1:13" x14ac:dyDescent="0.2">
      <c r="A2" s="2" t="s">
        <v>0</v>
      </c>
      <c r="B2" s="37" t="s">
        <v>60</v>
      </c>
      <c r="C2" s="3"/>
      <c r="D2" s="3"/>
      <c r="E2" s="3"/>
      <c r="F2" s="3"/>
      <c r="G2" s="3"/>
      <c r="H2" s="3"/>
      <c r="I2" s="30"/>
      <c r="K2" s="4"/>
    </row>
    <row r="3" spans="1:13" s="20" customFormat="1" x14ac:dyDescent="0.2">
      <c r="A3" s="2"/>
      <c r="B3" s="37"/>
      <c r="C3" s="3"/>
      <c r="D3" s="3"/>
      <c r="E3" s="3"/>
      <c r="F3" s="3"/>
      <c r="G3" s="3"/>
      <c r="H3" s="3"/>
      <c r="I3" s="30"/>
      <c r="K3" s="4"/>
    </row>
    <row r="4" spans="1:13" s="20" customFormat="1" x14ac:dyDescent="0.2">
      <c r="A4" s="5"/>
      <c r="B4" s="38"/>
      <c r="C4" s="5"/>
      <c r="D4" s="5"/>
      <c r="E4" s="5"/>
      <c r="F4" s="5"/>
      <c r="G4" s="5"/>
      <c r="H4" s="5"/>
      <c r="I4" s="31"/>
      <c r="K4" s="4"/>
    </row>
    <row r="5" spans="1:13" s="20" customFormat="1" x14ac:dyDescent="0.2">
      <c r="A5" s="2" t="s">
        <v>1</v>
      </c>
      <c r="B5" s="39" t="s">
        <v>90</v>
      </c>
      <c r="C5" s="8"/>
      <c r="D5" s="7"/>
      <c r="E5" s="7"/>
      <c r="F5" s="7"/>
      <c r="G5" s="7"/>
      <c r="H5" s="7"/>
      <c r="I5" s="32"/>
      <c r="K5" s="4"/>
    </row>
    <row r="6" spans="1:13" s="20" customFormat="1" x14ac:dyDescent="0.2">
      <c r="A6" s="3" t="s">
        <v>3</v>
      </c>
      <c r="B6" s="40">
        <v>1</v>
      </c>
      <c r="C6" s="7"/>
      <c r="D6" s="7"/>
      <c r="E6" s="7"/>
      <c r="F6" s="7"/>
      <c r="G6" s="7"/>
      <c r="H6" s="7"/>
      <c r="I6" s="32"/>
      <c r="K6" s="4"/>
    </row>
    <row r="7" spans="1:13" s="20" customFormat="1" x14ac:dyDescent="0.2">
      <c r="A7" s="3" t="s">
        <v>11</v>
      </c>
      <c r="B7" s="41" t="s">
        <v>92</v>
      </c>
      <c r="C7" s="7"/>
      <c r="D7" s="7"/>
      <c r="E7" s="7"/>
      <c r="F7" s="7"/>
      <c r="G7" s="7"/>
      <c r="H7" s="7"/>
      <c r="I7" s="32"/>
      <c r="K7" s="4"/>
    </row>
    <row r="8" spans="1:13" s="20" customFormat="1" x14ac:dyDescent="0.2">
      <c r="A8" s="3" t="s">
        <v>4</v>
      </c>
      <c r="B8" s="49" t="s">
        <v>91</v>
      </c>
      <c r="C8" s="7"/>
      <c r="D8" s="7"/>
      <c r="E8" s="7"/>
      <c r="F8" s="7"/>
      <c r="G8" s="7"/>
      <c r="H8" s="7"/>
      <c r="I8" s="32"/>
      <c r="K8" s="4"/>
    </row>
    <row r="9" spans="1:13" s="20" customFormat="1" x14ac:dyDescent="0.2">
      <c r="A9" s="3" t="s">
        <v>2</v>
      </c>
      <c r="B9" s="41" t="s">
        <v>72</v>
      </c>
      <c r="C9" s="7"/>
      <c r="D9" s="7"/>
      <c r="E9" s="7"/>
      <c r="F9" s="7"/>
      <c r="G9" s="7"/>
      <c r="H9" s="7"/>
      <c r="I9" s="32"/>
      <c r="K9" s="4"/>
    </row>
    <row r="10" spans="1:13" s="20" customFormat="1" x14ac:dyDescent="0.2">
      <c r="A10" s="3" t="s">
        <v>6</v>
      </c>
      <c r="B10" s="42" t="s">
        <v>14</v>
      </c>
      <c r="C10" s="7"/>
      <c r="D10" s="7"/>
      <c r="E10" s="7"/>
      <c r="F10" s="7"/>
      <c r="G10" s="7"/>
      <c r="H10" s="6"/>
      <c r="I10" s="33"/>
      <c r="K10" s="4"/>
    </row>
    <row r="11" spans="1:13" s="20" customFormat="1" x14ac:dyDescent="0.2">
      <c r="A11" s="6" t="s">
        <v>7</v>
      </c>
      <c r="B11" s="39"/>
      <c r="C11" s="6"/>
      <c r="D11" s="6"/>
      <c r="E11" s="6"/>
      <c r="F11" s="6"/>
      <c r="G11" s="6"/>
      <c r="H11" s="1"/>
      <c r="I11" s="34"/>
      <c r="J11" s="20" t="s">
        <v>80</v>
      </c>
      <c r="K11" s="4"/>
      <c r="M11" s="20" t="s">
        <v>89</v>
      </c>
    </row>
    <row r="12" spans="1:13" s="20" customFormat="1" x14ac:dyDescent="0.2">
      <c r="A12" s="20" t="s">
        <v>8</v>
      </c>
      <c r="B12" s="27" t="s">
        <v>9</v>
      </c>
      <c r="C12" s="20" t="s">
        <v>12</v>
      </c>
      <c r="D12" s="20" t="s">
        <v>2</v>
      </c>
      <c r="E12" s="20" t="s">
        <v>6</v>
      </c>
      <c r="F12" s="20" t="s">
        <v>5</v>
      </c>
      <c r="G12" s="20" t="s">
        <v>4</v>
      </c>
      <c r="H12" s="20" t="s">
        <v>10</v>
      </c>
      <c r="I12" s="35" t="s">
        <v>11</v>
      </c>
      <c r="J12" s="26" t="s">
        <v>70</v>
      </c>
      <c r="K12" s="4">
        <v>120</v>
      </c>
      <c r="L12" s="28" t="s">
        <v>66</v>
      </c>
    </row>
    <row r="13" spans="1:13" s="20" customFormat="1" x14ac:dyDescent="0.2">
      <c r="A13" s="27" t="s">
        <v>90</v>
      </c>
      <c r="B13" s="27">
        <v>1</v>
      </c>
      <c r="C13" s="20" t="str">
        <f>$B$2</f>
        <v>h2_pem</v>
      </c>
      <c r="D13" s="20" t="str">
        <f>B9</f>
        <v>RER</v>
      </c>
      <c r="E13" s="20" t="str">
        <f>B10</f>
        <v>kilogram</v>
      </c>
      <c r="F13" s="20" t="s">
        <v>23</v>
      </c>
      <c r="G13" s="20" t="s">
        <v>91</v>
      </c>
      <c r="H13" s="8"/>
      <c r="I13" s="34"/>
      <c r="J13" s="20" t="s">
        <v>65</v>
      </c>
      <c r="K13" s="4">
        <v>0.61</v>
      </c>
      <c r="L13" s="20" t="s">
        <v>67</v>
      </c>
    </row>
    <row r="14" spans="1:13" s="20" customFormat="1" x14ac:dyDescent="0.2">
      <c r="A14" s="20" t="str">
        <f>A30</f>
        <v>electrolyzer, PEM, Balance of Plant</v>
      </c>
      <c r="B14" s="20">
        <f>B30*1/(1000*K15*K14/(K12/(3.6*K13)))</f>
        <v>3.2831536135045292E-7</v>
      </c>
      <c r="C14" s="20" t="str">
        <f t="shared" ref="C14:G15" si="0">C30</f>
        <v>h2_pem</v>
      </c>
      <c r="D14" s="20" t="str">
        <f t="shared" si="0"/>
        <v>GLO</v>
      </c>
      <c r="E14" s="20" t="str">
        <f t="shared" si="0"/>
        <v>unit</v>
      </c>
      <c r="F14" s="20" t="str">
        <f t="shared" si="0"/>
        <v>technosphere</v>
      </c>
      <c r="G14" s="20" t="str">
        <f t="shared" si="0"/>
        <v>electrolyzer, PEM, Balance of Plant</v>
      </c>
      <c r="I14" s="29" t="str">
        <f>I30</f>
        <v>Assuming lifetime of electrolyzer stack of 7 years, BOP 20 years</v>
      </c>
      <c r="J14" s="20" t="s">
        <v>78</v>
      </c>
      <c r="K14" s="20">
        <f>7*8760</f>
        <v>61320</v>
      </c>
      <c r="L14" s="20" t="s">
        <v>68</v>
      </c>
    </row>
    <row r="15" spans="1:13" s="20" customFormat="1" x14ac:dyDescent="0.2">
      <c r="A15" s="20" t="str">
        <f>A31</f>
        <v>electrolyzer, PEM, Stack</v>
      </c>
      <c r="B15" s="47">
        <f>1/(1000*K15*K14/(K12/(3.6*K13)))</f>
        <v>9.3804388957272273E-7</v>
      </c>
      <c r="C15" s="20" t="str">
        <f t="shared" si="0"/>
        <v>h2_pem</v>
      </c>
      <c r="D15" s="20" t="str">
        <f t="shared" si="0"/>
        <v>GLO</v>
      </c>
      <c r="E15" s="20" t="str">
        <f t="shared" si="0"/>
        <v>unit</v>
      </c>
      <c r="F15" s="20" t="str">
        <f t="shared" si="0"/>
        <v>technosphere</v>
      </c>
      <c r="G15" s="20" t="str">
        <f t="shared" si="0"/>
        <v>electrolyzer, PEM, Stack</v>
      </c>
      <c r="I15" s="29"/>
      <c r="J15" s="45" t="s">
        <v>79</v>
      </c>
      <c r="K15" s="20">
        <v>0.95</v>
      </c>
      <c r="L15" s="46" t="s">
        <v>67</v>
      </c>
      <c r="M15" s="48" t="s">
        <v>86</v>
      </c>
    </row>
    <row r="16" spans="1:13" s="20" customFormat="1" x14ac:dyDescent="0.2">
      <c r="A16" s="51" t="s">
        <v>71</v>
      </c>
      <c r="B16" s="27">
        <f>(K12/3.6)/K13</f>
        <v>54.644808743169406</v>
      </c>
      <c r="C16" s="20" t="s">
        <v>81</v>
      </c>
      <c r="D16" s="20" t="s">
        <v>72</v>
      </c>
      <c r="E16" s="20" t="s">
        <v>73</v>
      </c>
      <c r="F16" s="20" t="s">
        <v>13</v>
      </c>
      <c r="G16" s="20" t="s">
        <v>74</v>
      </c>
      <c r="H16" s="8"/>
      <c r="I16" s="35" t="s">
        <v>69</v>
      </c>
      <c r="M16"/>
    </row>
    <row r="17" spans="1:13" s="20" customFormat="1" x14ac:dyDescent="0.2">
      <c r="A17" s="51" t="s">
        <v>75</v>
      </c>
      <c r="B17" s="27">
        <v>12</v>
      </c>
      <c r="C17" s="20" t="s">
        <v>81</v>
      </c>
      <c r="D17" s="20" t="s">
        <v>76</v>
      </c>
      <c r="E17" s="20" t="s">
        <v>14</v>
      </c>
      <c r="F17" s="20" t="s">
        <v>13</v>
      </c>
      <c r="G17" s="20" t="s">
        <v>77</v>
      </c>
      <c r="I17" s="35" t="s">
        <v>82</v>
      </c>
      <c r="J17" s="20" t="s">
        <v>83</v>
      </c>
      <c r="M17" s="50" t="s">
        <v>87</v>
      </c>
    </row>
    <row r="18" spans="1:13" s="20" customFormat="1" x14ac:dyDescent="0.2">
      <c r="A18" s="48" t="s">
        <v>84</v>
      </c>
      <c r="B18" s="49">
        <v>8</v>
      </c>
      <c r="C18" s="48" t="s">
        <v>15</v>
      </c>
      <c r="D18" s="48"/>
      <c r="E18" s="48" t="s">
        <v>14</v>
      </c>
      <c r="F18" s="48" t="s">
        <v>17</v>
      </c>
      <c r="G18" s="48"/>
      <c r="H18" s="48" t="s">
        <v>85</v>
      </c>
      <c r="I18" s="52" t="s">
        <v>88</v>
      </c>
    </row>
    <row r="19" spans="1:13" s="20" customFormat="1" x14ac:dyDescent="0.2">
      <c r="I19" s="29"/>
    </row>
    <row r="20" spans="1:13" x14ac:dyDescent="0.2">
      <c r="A20" s="5"/>
      <c r="B20" s="38"/>
      <c r="C20" s="5"/>
      <c r="D20" s="5"/>
      <c r="E20" s="5"/>
      <c r="F20" s="5"/>
      <c r="G20" s="5"/>
      <c r="H20" s="5"/>
      <c r="I20" s="31"/>
    </row>
    <row r="21" spans="1:13" x14ac:dyDescent="0.2">
      <c r="A21" s="2" t="s">
        <v>1</v>
      </c>
      <c r="B21" s="39" t="s">
        <v>53</v>
      </c>
      <c r="C21" s="7"/>
      <c r="D21" s="7"/>
      <c r="E21" s="7"/>
      <c r="F21" s="7"/>
      <c r="G21" s="7"/>
      <c r="H21" s="7"/>
      <c r="I21" s="32"/>
    </row>
    <row r="22" spans="1:13" x14ac:dyDescent="0.2">
      <c r="A22" s="3" t="s">
        <v>3</v>
      </c>
      <c r="B22" s="40">
        <v>1</v>
      </c>
      <c r="C22" s="7"/>
      <c r="D22" s="7"/>
      <c r="E22" s="7"/>
      <c r="F22" s="7"/>
      <c r="G22" s="7"/>
      <c r="H22" s="7"/>
      <c r="I22" s="32"/>
    </row>
    <row r="23" spans="1:13" x14ac:dyDescent="0.2">
      <c r="A23" s="3" t="s">
        <v>11</v>
      </c>
      <c r="B23" s="41" t="s">
        <v>93</v>
      </c>
      <c r="C23" s="7"/>
      <c r="D23" s="7"/>
      <c r="E23" s="7"/>
      <c r="F23" s="7"/>
      <c r="G23" s="7"/>
      <c r="H23" s="7"/>
      <c r="I23" s="32"/>
    </row>
    <row r="24" spans="1:13" x14ac:dyDescent="0.2">
      <c r="A24" s="3" t="s">
        <v>4</v>
      </c>
      <c r="B24" s="42" t="str">
        <f>B21</f>
        <v>electrolyzer, PEM</v>
      </c>
      <c r="C24" s="7"/>
      <c r="D24" s="7"/>
      <c r="E24" s="7"/>
      <c r="F24" s="7"/>
      <c r="G24" s="7"/>
      <c r="H24" s="7"/>
      <c r="I24" s="32"/>
    </row>
    <row r="25" spans="1:13" x14ac:dyDescent="0.2">
      <c r="A25" s="3" t="s">
        <v>2</v>
      </c>
      <c r="B25" s="41" t="s">
        <v>24</v>
      </c>
      <c r="C25" s="7"/>
      <c r="D25" s="7"/>
      <c r="E25" s="7"/>
      <c r="F25" s="7"/>
      <c r="G25" s="7"/>
      <c r="H25" s="7"/>
      <c r="I25" s="32"/>
    </row>
    <row r="26" spans="1:13" x14ac:dyDescent="0.2">
      <c r="A26" s="3" t="s">
        <v>6</v>
      </c>
      <c r="B26" s="42" t="s">
        <v>6</v>
      </c>
      <c r="C26" s="7"/>
      <c r="D26" s="7"/>
      <c r="E26" s="7"/>
      <c r="F26" s="7"/>
      <c r="G26" s="7"/>
      <c r="H26" s="6"/>
      <c r="I26" s="33"/>
    </row>
    <row r="27" spans="1:13" x14ac:dyDescent="0.2">
      <c r="A27" s="6" t="s">
        <v>7</v>
      </c>
      <c r="B27" s="39"/>
      <c r="C27" s="6"/>
      <c r="D27" s="6"/>
      <c r="E27" s="6"/>
      <c r="F27" s="6"/>
      <c r="G27" s="6"/>
      <c r="H27" s="1"/>
      <c r="I27" s="34"/>
    </row>
    <row r="28" spans="1:13" x14ac:dyDescent="0.2">
      <c r="A28" s="10" t="s">
        <v>8</v>
      </c>
      <c r="B28" s="27" t="s">
        <v>9</v>
      </c>
      <c r="C28" s="10" t="s">
        <v>12</v>
      </c>
      <c r="D28" s="10" t="s">
        <v>2</v>
      </c>
      <c r="E28" s="10" t="s">
        <v>6</v>
      </c>
      <c r="F28" s="10" t="s">
        <v>5</v>
      </c>
      <c r="G28" s="10" t="s">
        <v>4</v>
      </c>
      <c r="H28" s="10" t="s">
        <v>10</v>
      </c>
      <c r="I28" s="35" t="s">
        <v>11</v>
      </c>
    </row>
    <row r="29" spans="1:13" x14ac:dyDescent="0.2">
      <c r="A29" s="10" t="str">
        <f>B24</f>
        <v>electrolyzer, PEM</v>
      </c>
      <c r="B29" s="27">
        <v>1</v>
      </c>
      <c r="C29" s="10" t="str">
        <f>B2</f>
        <v>h2_pem</v>
      </c>
      <c r="D29" s="10" t="str">
        <f>B25</f>
        <v>GLO</v>
      </c>
      <c r="E29" s="10" t="str">
        <f>B26</f>
        <v>unit</v>
      </c>
      <c r="F29" s="10" t="s">
        <v>23</v>
      </c>
      <c r="G29" s="10" t="str">
        <f>B24</f>
        <v>electrolyzer, PEM</v>
      </c>
      <c r="H29" s="8"/>
      <c r="I29" s="34"/>
    </row>
    <row r="30" spans="1:13" x14ac:dyDescent="0.2">
      <c r="A30" s="11" t="s">
        <v>55</v>
      </c>
      <c r="B30" s="27">
        <f>1*7/20</f>
        <v>0.35</v>
      </c>
      <c r="C30" s="11" t="str">
        <f>C29</f>
        <v>h2_pem</v>
      </c>
      <c r="D30" s="11" t="s">
        <v>24</v>
      </c>
      <c r="E30" s="11" t="s">
        <v>6</v>
      </c>
      <c r="F30" s="12" t="s">
        <v>13</v>
      </c>
      <c r="G30" s="8" t="str">
        <f>A30</f>
        <v>electrolyzer, PEM, Balance of Plant</v>
      </c>
      <c r="H30" s="8"/>
      <c r="I30" s="35" t="s">
        <v>57</v>
      </c>
    </row>
    <row r="31" spans="1:13" x14ac:dyDescent="0.2">
      <c r="A31" s="11" t="s">
        <v>54</v>
      </c>
      <c r="B31" s="27">
        <v>1</v>
      </c>
      <c r="C31" s="11" t="str">
        <f>C29</f>
        <v>h2_pem</v>
      </c>
      <c r="D31" s="11" t="s">
        <v>24</v>
      </c>
      <c r="E31" s="11" t="s">
        <v>6</v>
      </c>
      <c r="F31" s="12" t="s">
        <v>13</v>
      </c>
      <c r="G31" s="9" t="str">
        <f>A31</f>
        <v>electrolyzer, PEM, Stack</v>
      </c>
      <c r="J31" s="20"/>
      <c r="K31" s="20"/>
    </row>
    <row r="32" spans="1:13" s="20" customFormat="1" ht="16.25" customHeight="1" x14ac:dyDescent="0.2">
      <c r="B32" s="27"/>
      <c r="G32" s="9"/>
      <c r="I32" s="29"/>
    </row>
    <row r="33" spans="1:16" x14ac:dyDescent="0.2">
      <c r="A33" s="5"/>
      <c r="B33" s="38"/>
      <c r="C33" s="5"/>
      <c r="D33" s="5"/>
      <c r="E33" s="5"/>
      <c r="F33" s="5"/>
      <c r="G33" s="5"/>
      <c r="H33" s="5"/>
      <c r="I33" s="31"/>
    </row>
    <row r="34" spans="1:16" x14ac:dyDescent="0.2">
      <c r="A34" s="2" t="s">
        <v>1</v>
      </c>
      <c r="B34" s="39" t="str">
        <f>A31</f>
        <v>electrolyzer, PEM, Stack</v>
      </c>
      <c r="C34" s="7"/>
      <c r="D34" s="7"/>
      <c r="E34" s="7"/>
      <c r="F34" s="7"/>
      <c r="G34" s="7"/>
      <c r="H34" s="7"/>
      <c r="I34" s="32"/>
    </row>
    <row r="35" spans="1:16" x14ac:dyDescent="0.2">
      <c r="A35" s="3" t="s">
        <v>3</v>
      </c>
      <c r="B35" s="40">
        <v>1</v>
      </c>
      <c r="C35" s="7"/>
      <c r="D35" s="7"/>
      <c r="E35" s="7"/>
      <c r="F35" s="7"/>
      <c r="G35" s="7"/>
      <c r="H35" s="7"/>
      <c r="I35" s="32"/>
    </row>
    <row r="36" spans="1:16" x14ac:dyDescent="0.2">
      <c r="A36" s="3" t="s">
        <v>11</v>
      </c>
      <c r="B36" s="41" t="s">
        <v>93</v>
      </c>
      <c r="C36" s="7"/>
      <c r="D36" s="7"/>
      <c r="E36" s="7"/>
      <c r="F36" s="7"/>
      <c r="G36" s="7"/>
      <c r="H36" s="7"/>
      <c r="I36" s="32"/>
    </row>
    <row r="37" spans="1:16" x14ac:dyDescent="0.2">
      <c r="A37" s="3" t="s">
        <v>4</v>
      </c>
      <c r="B37" s="42" t="str">
        <f>B34</f>
        <v>electrolyzer, PEM, Stack</v>
      </c>
      <c r="C37" s="7"/>
      <c r="D37" s="7"/>
      <c r="E37" s="7"/>
      <c r="F37" s="7"/>
      <c r="G37" s="7"/>
      <c r="H37" s="7"/>
      <c r="I37" s="32"/>
    </row>
    <row r="38" spans="1:16" x14ac:dyDescent="0.2">
      <c r="A38" s="3" t="s">
        <v>2</v>
      </c>
      <c r="B38" s="41" t="s">
        <v>24</v>
      </c>
      <c r="C38" s="7"/>
      <c r="D38" s="7"/>
      <c r="E38" s="7"/>
      <c r="F38" s="7"/>
      <c r="G38" s="7"/>
      <c r="H38" s="7"/>
      <c r="I38" s="32"/>
    </row>
    <row r="39" spans="1:16" x14ac:dyDescent="0.2">
      <c r="A39" s="21" t="s">
        <v>6</v>
      </c>
      <c r="B39" s="42" t="s">
        <v>6</v>
      </c>
      <c r="C39" s="7"/>
      <c r="D39" s="7"/>
      <c r="E39" s="7"/>
      <c r="F39" s="7"/>
      <c r="G39" s="7"/>
      <c r="H39" s="7"/>
      <c r="I39" s="32"/>
    </row>
    <row r="40" spans="1:16" x14ac:dyDescent="0.2">
      <c r="A40" s="6" t="s">
        <v>7</v>
      </c>
      <c r="B40" s="39"/>
      <c r="C40" s="6"/>
      <c r="D40" s="6"/>
      <c r="E40" s="6"/>
      <c r="F40" s="6"/>
      <c r="G40" s="6"/>
      <c r="H40" s="6"/>
      <c r="I40" s="33"/>
    </row>
    <row r="41" spans="1:16" x14ac:dyDescent="0.2">
      <c r="A41" s="12" t="s">
        <v>8</v>
      </c>
      <c r="B41" s="27" t="s">
        <v>9</v>
      </c>
      <c r="C41" s="12" t="s">
        <v>12</v>
      </c>
      <c r="D41" s="12" t="s">
        <v>2</v>
      </c>
      <c r="E41" s="12" t="s">
        <v>6</v>
      </c>
      <c r="F41" s="12" t="s">
        <v>5</v>
      </c>
      <c r="G41" s="12" t="s">
        <v>4</v>
      </c>
      <c r="H41" s="9" t="s">
        <v>10</v>
      </c>
      <c r="I41" s="35" t="s">
        <v>11</v>
      </c>
    </row>
    <row r="42" spans="1:16" x14ac:dyDescent="0.2">
      <c r="A42" s="12" t="str">
        <f>B37</f>
        <v>electrolyzer, PEM, Stack</v>
      </c>
      <c r="B42" s="27">
        <v>1</v>
      </c>
      <c r="C42" s="12" t="str">
        <f>C31</f>
        <v>h2_pem</v>
      </c>
      <c r="D42" s="12" t="str">
        <f>B38</f>
        <v>GLO</v>
      </c>
      <c r="E42" s="12" t="str">
        <f>B39</f>
        <v>unit</v>
      </c>
      <c r="F42" s="12" t="s">
        <v>23</v>
      </c>
      <c r="G42" s="12" t="str">
        <f>B37</f>
        <v>electrolyzer, PEM, Stack</v>
      </c>
      <c r="H42" s="12"/>
      <c r="I42" s="36"/>
    </row>
    <row r="43" spans="1:16" s="20" customFormat="1" x14ac:dyDescent="0.2">
      <c r="A43" s="13" t="s">
        <v>111</v>
      </c>
      <c r="B43" s="27">
        <v>528</v>
      </c>
      <c r="C43" s="13" t="s">
        <v>81</v>
      </c>
      <c r="D43" s="13" t="s">
        <v>24</v>
      </c>
      <c r="E43" s="13" t="s">
        <v>14</v>
      </c>
      <c r="F43" s="13" t="s">
        <v>13</v>
      </c>
      <c r="G43" s="13" t="s">
        <v>112</v>
      </c>
      <c r="H43" s="8"/>
      <c r="I43" s="34"/>
      <c r="J43"/>
      <c r="K43"/>
      <c r="L43"/>
      <c r="M43"/>
      <c r="N43"/>
      <c r="O43"/>
      <c r="P43"/>
    </row>
    <row r="44" spans="1:16" s="20" customFormat="1" x14ac:dyDescent="0.2">
      <c r="A44" s="14" t="s">
        <v>26</v>
      </c>
      <c r="B44" s="27">
        <v>27</v>
      </c>
      <c r="C44" s="17" t="s">
        <v>81</v>
      </c>
      <c r="D44" s="14" t="s">
        <v>24</v>
      </c>
      <c r="E44" s="14" t="s">
        <v>14</v>
      </c>
      <c r="F44" s="14" t="s">
        <v>13</v>
      </c>
      <c r="G44" s="14" t="s">
        <v>27</v>
      </c>
      <c r="H44" s="8"/>
      <c r="I44" s="34"/>
      <c r="J44"/>
      <c r="K44"/>
      <c r="L44"/>
      <c r="M44"/>
      <c r="N44"/>
      <c r="O44"/>
      <c r="P44"/>
    </row>
    <row r="45" spans="1:16" s="20" customFormat="1" x14ac:dyDescent="0.2">
      <c r="A45" s="15" t="s">
        <v>28</v>
      </c>
      <c r="B45" s="27">
        <v>100</v>
      </c>
      <c r="C45" s="17" t="s">
        <v>81</v>
      </c>
      <c r="D45" s="15" t="s">
        <v>24</v>
      </c>
      <c r="E45" s="15" t="s">
        <v>14</v>
      </c>
      <c r="F45" s="15" t="s">
        <v>13</v>
      </c>
      <c r="G45" s="15" t="s">
        <v>18</v>
      </c>
      <c r="H45"/>
      <c r="I45" s="29"/>
      <c r="J45"/>
      <c r="K45"/>
      <c r="L45"/>
      <c r="M45"/>
      <c r="N45"/>
      <c r="O45"/>
      <c r="P45"/>
    </row>
    <row r="46" spans="1:16" s="20" customFormat="1" x14ac:dyDescent="0.2">
      <c r="A46" s="16" t="s">
        <v>29</v>
      </c>
      <c r="B46" s="27">
        <v>4.5</v>
      </c>
      <c r="C46" s="17" t="s">
        <v>81</v>
      </c>
      <c r="D46" s="16" t="s">
        <v>24</v>
      </c>
      <c r="E46" s="16" t="s">
        <v>14</v>
      </c>
      <c r="F46" s="16" t="s">
        <v>13</v>
      </c>
      <c r="G46" s="16" t="s">
        <v>30</v>
      </c>
      <c r="H46"/>
      <c r="I46" s="29"/>
      <c r="J46"/>
      <c r="K46"/>
      <c r="L46"/>
      <c r="M46"/>
      <c r="N46"/>
      <c r="O46"/>
      <c r="P46"/>
    </row>
    <row r="47" spans="1:16" s="20" customFormat="1" x14ac:dyDescent="0.2">
      <c r="A47" s="17" t="s">
        <v>109</v>
      </c>
      <c r="B47" s="27">
        <v>9</v>
      </c>
      <c r="C47" s="17" t="s">
        <v>81</v>
      </c>
      <c r="D47" s="17" t="s">
        <v>24</v>
      </c>
      <c r="E47" s="17" t="s">
        <v>14</v>
      </c>
      <c r="F47" s="17" t="s">
        <v>13</v>
      </c>
      <c r="G47" s="53" t="s">
        <v>110</v>
      </c>
      <c r="H47"/>
      <c r="I47" s="29"/>
      <c r="J47"/>
      <c r="K47"/>
      <c r="L47"/>
      <c r="M47"/>
      <c r="N47"/>
      <c r="O47"/>
      <c r="P47"/>
    </row>
    <row r="48" spans="1:16" x14ac:dyDescent="0.2">
      <c r="A48" t="s">
        <v>31</v>
      </c>
      <c r="B48" s="27">
        <f>16*(0.85/(0.85+0.18))</f>
        <v>13.203883495145631</v>
      </c>
      <c r="C48" s="17" t="s">
        <v>81</v>
      </c>
      <c r="D48" s="17" t="s">
        <v>24</v>
      </c>
      <c r="E48" s="17" t="s">
        <v>14</v>
      </c>
      <c r="F48" s="17" t="s">
        <v>13</v>
      </c>
      <c r="G48" t="s">
        <v>32</v>
      </c>
      <c r="I48" s="29" t="s">
        <v>61</v>
      </c>
    </row>
    <row r="49" spans="1:11" x14ac:dyDescent="0.2">
      <c r="A49" t="s">
        <v>37</v>
      </c>
      <c r="B49" s="27">
        <f>16-B48</f>
        <v>2.7961165048543695</v>
      </c>
      <c r="C49" s="18" t="s">
        <v>81</v>
      </c>
      <c r="D49" s="18" t="s">
        <v>25</v>
      </c>
      <c r="E49" s="18" t="s">
        <v>14</v>
      </c>
      <c r="F49" s="18" t="s">
        <v>13</v>
      </c>
      <c r="G49" t="s">
        <v>38</v>
      </c>
      <c r="I49" s="29" t="s">
        <v>61</v>
      </c>
    </row>
    <row r="50" spans="1:11" x14ac:dyDescent="0.2">
      <c r="A50" s="18" t="s">
        <v>33</v>
      </c>
      <c r="B50" s="27">
        <v>7.4999999999999997E-2</v>
      </c>
      <c r="C50" s="20" t="s">
        <v>81</v>
      </c>
      <c r="D50" s="20" t="s">
        <v>24</v>
      </c>
      <c r="E50" s="18" t="s">
        <v>14</v>
      </c>
      <c r="F50" s="18" t="s">
        <v>13</v>
      </c>
      <c r="G50" s="18" t="s">
        <v>34</v>
      </c>
    </row>
    <row r="51" spans="1:11" x14ac:dyDescent="0.2">
      <c r="A51" t="s">
        <v>36</v>
      </c>
      <c r="B51" s="27">
        <v>0.75</v>
      </c>
      <c r="C51" s="8" t="s">
        <v>15</v>
      </c>
      <c r="E51" s="18" t="s">
        <v>14</v>
      </c>
      <c r="F51" s="9" t="s">
        <v>17</v>
      </c>
      <c r="G51" s="8"/>
      <c r="H51" s="9" t="s">
        <v>35</v>
      </c>
    </row>
    <row r="52" spans="1:11" s="20" customFormat="1" x14ac:dyDescent="0.2">
      <c r="B52" s="27"/>
      <c r="C52" s="8"/>
      <c r="F52" s="9"/>
      <c r="G52" s="8"/>
      <c r="H52" s="9"/>
      <c r="I52" s="29"/>
    </row>
    <row r="53" spans="1:11" x14ac:dyDescent="0.2">
      <c r="A53" s="5"/>
      <c r="B53" s="38"/>
      <c r="C53" s="5"/>
      <c r="D53" s="5"/>
      <c r="E53" s="5"/>
      <c r="F53" s="5"/>
      <c r="G53" s="5"/>
      <c r="H53" s="5"/>
    </row>
    <row r="54" spans="1:11" x14ac:dyDescent="0.2">
      <c r="A54" s="2" t="s">
        <v>1</v>
      </c>
      <c r="B54" s="39" t="s">
        <v>55</v>
      </c>
      <c r="C54" s="7"/>
      <c r="D54" s="7"/>
      <c r="E54" s="7"/>
      <c r="F54" s="7"/>
      <c r="G54" s="7"/>
      <c r="H54" s="7"/>
      <c r="J54" s="23"/>
      <c r="K54" s="22"/>
    </row>
    <row r="55" spans="1:11" x14ac:dyDescent="0.2">
      <c r="A55" s="3" t="s">
        <v>3</v>
      </c>
      <c r="B55" s="40">
        <v>1</v>
      </c>
      <c r="C55" s="7"/>
      <c r="D55" s="7"/>
      <c r="E55" s="7"/>
      <c r="F55" s="7"/>
      <c r="G55" s="7"/>
      <c r="H55" s="7"/>
      <c r="J55" s="1"/>
      <c r="K55" s="22"/>
    </row>
    <row r="56" spans="1:11" x14ac:dyDescent="0.2">
      <c r="A56" s="3" t="s">
        <v>11</v>
      </c>
      <c r="B56" s="41" t="s">
        <v>93</v>
      </c>
      <c r="C56" s="7"/>
      <c r="D56" s="7"/>
      <c r="E56" s="7"/>
      <c r="F56" s="7"/>
      <c r="G56" s="7"/>
      <c r="H56" s="7"/>
      <c r="J56" s="20"/>
      <c r="K56" s="22"/>
    </row>
    <row r="57" spans="1:11" x14ac:dyDescent="0.2">
      <c r="A57" s="3" t="s">
        <v>4</v>
      </c>
      <c r="B57" s="42" t="s">
        <v>55</v>
      </c>
      <c r="C57" s="7"/>
      <c r="D57" s="7"/>
      <c r="E57" s="7"/>
      <c r="F57" s="7"/>
      <c r="G57" s="7"/>
      <c r="H57" s="7"/>
    </row>
    <row r="58" spans="1:11" ht="16.25" customHeight="1" x14ac:dyDescent="0.2">
      <c r="A58" s="3" t="s">
        <v>2</v>
      </c>
      <c r="B58" s="41" t="s">
        <v>24</v>
      </c>
      <c r="C58" s="7"/>
      <c r="D58" s="7"/>
      <c r="E58" s="7"/>
      <c r="F58" s="7"/>
      <c r="G58" s="7"/>
      <c r="H58" s="7"/>
    </row>
    <row r="59" spans="1:11" x14ac:dyDescent="0.2">
      <c r="A59" s="3" t="s">
        <v>6</v>
      </c>
      <c r="B59" s="42" t="s">
        <v>6</v>
      </c>
      <c r="C59" s="7"/>
      <c r="D59" s="7"/>
      <c r="E59" s="7"/>
      <c r="F59" s="7"/>
      <c r="G59" s="7"/>
      <c r="H59" s="6"/>
    </row>
    <row r="60" spans="1:11" x14ac:dyDescent="0.2">
      <c r="A60" s="6" t="s">
        <v>7</v>
      </c>
      <c r="B60" s="39"/>
      <c r="C60" s="6"/>
      <c r="D60" s="6"/>
      <c r="E60" s="6"/>
      <c r="F60" s="6"/>
      <c r="G60" s="6"/>
      <c r="H60" s="1"/>
    </row>
    <row r="61" spans="1:11" x14ac:dyDescent="0.2">
      <c r="A61" s="18" t="s">
        <v>8</v>
      </c>
      <c r="B61" s="27" t="s">
        <v>9</v>
      </c>
      <c r="C61" s="18" t="s">
        <v>12</v>
      </c>
      <c r="D61" s="18" t="s">
        <v>2</v>
      </c>
      <c r="E61" s="18" t="s">
        <v>6</v>
      </c>
      <c r="F61" s="18" t="s">
        <v>5</v>
      </c>
      <c r="G61" s="18" t="s">
        <v>4</v>
      </c>
      <c r="H61" s="9" t="s">
        <v>10</v>
      </c>
      <c r="I61" s="35" t="s">
        <v>11</v>
      </c>
    </row>
    <row r="62" spans="1:11" x14ac:dyDescent="0.2">
      <c r="A62" s="18" t="s">
        <v>55</v>
      </c>
      <c r="B62" s="27">
        <v>1</v>
      </c>
      <c r="C62" s="18" t="str">
        <f>B2</f>
        <v>h2_pem</v>
      </c>
      <c r="D62" s="18" t="s">
        <v>24</v>
      </c>
      <c r="E62" s="18" t="s">
        <v>6</v>
      </c>
      <c r="F62" s="18" t="s">
        <v>23</v>
      </c>
      <c r="G62" s="18" t="s">
        <v>55</v>
      </c>
      <c r="H62" s="8"/>
    </row>
    <row r="63" spans="1:11" x14ac:dyDescent="0.2">
      <c r="A63" s="19" t="s">
        <v>39</v>
      </c>
      <c r="B63" s="27">
        <v>1900</v>
      </c>
      <c r="C63" s="20" t="s">
        <v>81</v>
      </c>
      <c r="D63" s="19" t="s">
        <v>24</v>
      </c>
      <c r="E63" s="19" t="s">
        <v>14</v>
      </c>
      <c r="F63" s="19" t="s">
        <v>13</v>
      </c>
      <c r="G63" s="19" t="s">
        <v>40</v>
      </c>
      <c r="H63" s="8"/>
    </row>
    <row r="64" spans="1:11" x14ac:dyDescent="0.2">
      <c r="A64" s="19" t="s">
        <v>41</v>
      </c>
      <c r="B64" s="27">
        <v>4800</v>
      </c>
      <c r="C64" s="20" t="s">
        <v>81</v>
      </c>
      <c r="D64" s="19" t="s">
        <v>24</v>
      </c>
      <c r="E64" s="19" t="s">
        <v>14</v>
      </c>
      <c r="F64" s="19" t="s">
        <v>13</v>
      </c>
      <c r="G64" s="19" t="s">
        <v>42</v>
      </c>
      <c r="H64" s="18"/>
    </row>
    <row r="65" spans="1:11" x14ac:dyDescent="0.2">
      <c r="A65" s="18" t="s">
        <v>29</v>
      </c>
      <c r="B65" s="27">
        <v>100</v>
      </c>
      <c r="C65" s="18" t="s">
        <v>81</v>
      </c>
      <c r="D65" s="18" t="s">
        <v>24</v>
      </c>
      <c r="E65" s="18" t="s">
        <v>14</v>
      </c>
      <c r="F65" s="18" t="s">
        <v>13</v>
      </c>
      <c r="G65" s="18" t="s">
        <v>30</v>
      </c>
      <c r="H65" s="18"/>
    </row>
    <row r="66" spans="1:11" x14ac:dyDescent="0.2">
      <c r="A66" s="19" t="s">
        <v>26</v>
      </c>
      <c r="B66" s="27">
        <v>100</v>
      </c>
      <c r="C66" s="19" t="s">
        <v>81</v>
      </c>
      <c r="D66" s="19" t="s">
        <v>24</v>
      </c>
      <c r="E66" s="19" t="s">
        <v>14</v>
      </c>
      <c r="F66" s="19" t="s">
        <v>13</v>
      </c>
      <c r="G66" s="19" t="s">
        <v>27</v>
      </c>
    </row>
    <row r="67" spans="1:11" x14ac:dyDescent="0.2">
      <c r="A67" s="20" t="s">
        <v>43</v>
      </c>
      <c r="B67" s="27">
        <v>300</v>
      </c>
      <c r="C67" s="20" t="s">
        <v>81</v>
      </c>
      <c r="D67" s="20" t="s">
        <v>24</v>
      </c>
      <c r="E67" s="20" t="s">
        <v>14</v>
      </c>
      <c r="F67" s="20" t="s">
        <v>13</v>
      </c>
      <c r="G67" s="20" t="s">
        <v>44</v>
      </c>
    </row>
    <row r="68" spans="1:11" x14ac:dyDescent="0.2">
      <c r="A68" t="s">
        <v>46</v>
      </c>
      <c r="B68" s="27">
        <v>1100</v>
      </c>
      <c r="C68" s="20" t="s">
        <v>81</v>
      </c>
      <c r="D68" s="20" t="s">
        <v>24</v>
      </c>
      <c r="E68" s="20" t="s">
        <v>14</v>
      </c>
      <c r="F68" s="20" t="s">
        <v>13</v>
      </c>
      <c r="G68" s="20" t="s">
        <v>45</v>
      </c>
    </row>
    <row r="69" spans="1:11" x14ac:dyDescent="0.2">
      <c r="A69" t="s">
        <v>47</v>
      </c>
      <c r="B69" s="27">
        <f>5600/2400</f>
        <v>2.3333333333333335</v>
      </c>
      <c r="C69" s="20" t="s">
        <v>81</v>
      </c>
      <c r="D69" s="20" t="s">
        <v>24</v>
      </c>
      <c r="E69" s="20" t="s">
        <v>51</v>
      </c>
      <c r="F69" s="20" t="s">
        <v>13</v>
      </c>
      <c r="G69" t="s">
        <v>48</v>
      </c>
      <c r="I69" s="29" t="s">
        <v>52</v>
      </c>
    </row>
    <row r="70" spans="1:11" x14ac:dyDescent="0.2">
      <c r="A70" t="s">
        <v>49</v>
      </c>
      <c r="B70" s="27">
        <v>200</v>
      </c>
      <c r="C70" s="20" t="s">
        <v>81</v>
      </c>
      <c r="D70" s="20" t="s">
        <v>24</v>
      </c>
      <c r="E70" s="20" t="s">
        <v>14</v>
      </c>
      <c r="F70" s="20" t="s">
        <v>13</v>
      </c>
      <c r="G70" t="s">
        <v>50</v>
      </c>
      <c r="I70" s="29" t="s">
        <v>56</v>
      </c>
      <c r="J70" s="25" t="s">
        <v>64</v>
      </c>
    </row>
    <row r="71" spans="1:11" ht="15.5" customHeight="1" x14ac:dyDescent="0.2">
      <c r="A71" s="9" t="s">
        <v>19</v>
      </c>
      <c r="B71" s="43">
        <f>0.3048*20*8*0.3048</f>
        <v>14.864486400000001</v>
      </c>
      <c r="C71" s="8" t="s">
        <v>15</v>
      </c>
      <c r="D71" s="20"/>
      <c r="E71" s="8" t="s">
        <v>20</v>
      </c>
      <c r="F71" s="8" t="s">
        <v>17</v>
      </c>
      <c r="G71" s="20"/>
      <c r="H71" s="8" t="s">
        <v>21</v>
      </c>
      <c r="J71" t="s">
        <v>63</v>
      </c>
      <c r="K71" s="24" t="s">
        <v>62</v>
      </c>
    </row>
    <row r="72" spans="1:11" x14ac:dyDescent="0.2">
      <c r="A72" s="9" t="s">
        <v>58</v>
      </c>
      <c r="B72" s="43">
        <f>B71</f>
        <v>14.864486400000001</v>
      </c>
      <c r="C72" s="8" t="s">
        <v>15</v>
      </c>
      <c r="D72" s="20"/>
      <c r="E72" s="8" t="s">
        <v>20</v>
      </c>
      <c r="F72" s="8" t="s">
        <v>17</v>
      </c>
      <c r="G72" s="20"/>
      <c r="H72" s="8" t="s">
        <v>21</v>
      </c>
    </row>
    <row r="73" spans="1:11" x14ac:dyDescent="0.2">
      <c r="A73" s="9" t="s">
        <v>59</v>
      </c>
      <c r="B73" s="43">
        <f>B72*20</f>
        <v>297.28972800000003</v>
      </c>
      <c r="C73" s="8" t="s">
        <v>15</v>
      </c>
      <c r="E73" s="1" t="s">
        <v>22</v>
      </c>
      <c r="F73" s="8" t="s">
        <v>17</v>
      </c>
      <c r="H73" s="8" t="s">
        <v>21</v>
      </c>
    </row>
    <row r="75" spans="1:11" ht="16" x14ac:dyDescent="0.2">
      <c r="A75" s="54" t="s">
        <v>1</v>
      </c>
      <c r="B75" s="54" t="s">
        <v>94</v>
      </c>
      <c r="C75" s="53"/>
      <c r="D75" s="53"/>
      <c r="E75" s="53"/>
      <c r="F75" s="53"/>
      <c r="G75" s="53"/>
    </row>
    <row r="76" spans="1:11" x14ac:dyDescent="0.2">
      <c r="A76" s="53" t="s">
        <v>2</v>
      </c>
      <c r="B76" s="53" t="s">
        <v>24</v>
      </c>
      <c r="C76" s="53"/>
      <c r="D76" s="53"/>
      <c r="E76" s="53"/>
      <c r="F76" s="53"/>
      <c r="G76" s="53"/>
    </row>
    <row r="77" spans="1:11" x14ac:dyDescent="0.2">
      <c r="A77" s="53" t="s">
        <v>3</v>
      </c>
      <c r="B77" s="53">
        <v>1</v>
      </c>
      <c r="C77" s="53"/>
      <c r="D77" s="53"/>
      <c r="E77" s="53"/>
      <c r="F77" s="53"/>
      <c r="G77" s="53"/>
    </row>
    <row r="78" spans="1:11" x14ac:dyDescent="0.2">
      <c r="A78" s="53" t="s">
        <v>4</v>
      </c>
      <c r="B78" s="53" t="s">
        <v>94</v>
      </c>
      <c r="C78" s="53"/>
      <c r="D78" s="53"/>
      <c r="E78" s="53"/>
      <c r="F78" s="53"/>
      <c r="G78" s="53"/>
    </row>
    <row r="79" spans="1:11" x14ac:dyDescent="0.2">
      <c r="A79" s="53" t="s">
        <v>5</v>
      </c>
      <c r="B79" s="53" t="s">
        <v>95</v>
      </c>
      <c r="C79" s="53"/>
      <c r="D79" s="53"/>
      <c r="E79" s="53"/>
      <c r="F79" s="53"/>
      <c r="G79" s="53"/>
    </row>
    <row r="80" spans="1:11" x14ac:dyDescent="0.2">
      <c r="A80" s="53" t="s">
        <v>6</v>
      </c>
      <c r="B80" s="53" t="s">
        <v>6</v>
      </c>
      <c r="C80" s="53"/>
      <c r="D80" s="53"/>
      <c r="E80" s="53"/>
      <c r="F80" s="53"/>
      <c r="G80" s="53"/>
    </row>
    <row r="81" spans="1:7" x14ac:dyDescent="0.2">
      <c r="A81" s="53" t="s">
        <v>96</v>
      </c>
      <c r="B81" s="53" t="s">
        <v>97</v>
      </c>
      <c r="C81" s="53"/>
      <c r="D81" s="53"/>
      <c r="E81" s="53"/>
      <c r="F81" s="53"/>
      <c r="G81" s="53"/>
    </row>
    <row r="82" spans="1:7" ht="16" x14ac:dyDescent="0.2">
      <c r="A82" s="54" t="s">
        <v>7</v>
      </c>
      <c r="B82" s="53"/>
      <c r="C82" s="53"/>
      <c r="D82" s="53"/>
      <c r="E82" s="53"/>
      <c r="F82" s="53"/>
      <c r="G82" s="53"/>
    </row>
    <row r="83" spans="1:7" x14ac:dyDescent="0.2">
      <c r="A83" s="53" t="s">
        <v>8</v>
      </c>
      <c r="B83" s="53" t="s">
        <v>9</v>
      </c>
      <c r="C83" s="53" t="s">
        <v>12</v>
      </c>
      <c r="D83" s="53" t="s">
        <v>2</v>
      </c>
      <c r="E83" s="53" t="s">
        <v>6</v>
      </c>
      <c r="F83" s="53" t="s">
        <v>5</v>
      </c>
      <c r="G83" s="53" t="s">
        <v>4</v>
      </c>
    </row>
    <row r="84" spans="1:7" x14ac:dyDescent="0.2">
      <c r="A84" s="53" t="s">
        <v>94</v>
      </c>
      <c r="B84" s="53">
        <v>1</v>
      </c>
      <c r="C84" s="53" t="s">
        <v>97</v>
      </c>
      <c r="D84" s="53" t="s">
        <v>24</v>
      </c>
      <c r="E84" s="53" t="s">
        <v>6</v>
      </c>
      <c r="F84" s="53" t="s">
        <v>23</v>
      </c>
      <c r="G84" s="53"/>
    </row>
    <row r="85" spans="1:7" x14ac:dyDescent="0.2">
      <c r="A85" s="53" t="s">
        <v>26</v>
      </c>
      <c r="B85" s="53">
        <v>220</v>
      </c>
      <c r="C85" s="53" t="s">
        <v>98</v>
      </c>
      <c r="D85" s="53" t="s">
        <v>24</v>
      </c>
      <c r="E85" s="53" t="s">
        <v>14</v>
      </c>
      <c r="F85" s="53" t="s">
        <v>13</v>
      </c>
      <c r="G85" s="53" t="s">
        <v>27</v>
      </c>
    </row>
    <row r="86" spans="1:7" x14ac:dyDescent="0.2">
      <c r="A86" s="53" t="s">
        <v>29</v>
      </c>
      <c r="B86" s="53">
        <v>440</v>
      </c>
      <c r="C86" s="53" t="s">
        <v>98</v>
      </c>
      <c r="D86" s="53" t="s">
        <v>24</v>
      </c>
      <c r="E86" s="53" t="s">
        <v>14</v>
      </c>
      <c r="F86" s="53" t="s">
        <v>13</v>
      </c>
      <c r="G86" s="53" t="s">
        <v>30</v>
      </c>
    </row>
    <row r="87" spans="1:7" x14ac:dyDescent="0.2">
      <c r="A87" s="53" t="s">
        <v>99</v>
      </c>
      <c r="B87" s="53">
        <v>220</v>
      </c>
      <c r="C87" s="53" t="s">
        <v>98</v>
      </c>
      <c r="D87" s="53" t="s">
        <v>25</v>
      </c>
      <c r="E87" s="53" t="s">
        <v>100</v>
      </c>
      <c r="F87" s="53" t="s">
        <v>13</v>
      </c>
      <c r="G87" s="53" t="s">
        <v>101</v>
      </c>
    </row>
    <row r="88" spans="1:7" x14ac:dyDescent="0.2">
      <c r="A88" s="53" t="s">
        <v>102</v>
      </c>
      <c r="B88" s="53">
        <v>1320</v>
      </c>
      <c r="C88" s="53" t="s">
        <v>98</v>
      </c>
      <c r="D88" s="53" t="s">
        <v>25</v>
      </c>
      <c r="E88" s="53" t="s">
        <v>14</v>
      </c>
      <c r="F88" s="53" t="s">
        <v>13</v>
      </c>
      <c r="G88" s="53" t="s">
        <v>103</v>
      </c>
    </row>
    <row r="89" spans="1:7" x14ac:dyDescent="0.2">
      <c r="A89" s="53" t="s">
        <v>104</v>
      </c>
      <c r="B89" s="53">
        <v>220</v>
      </c>
      <c r="C89" s="53" t="s">
        <v>98</v>
      </c>
      <c r="D89" s="53" t="s">
        <v>25</v>
      </c>
      <c r="E89" s="53" t="s">
        <v>14</v>
      </c>
      <c r="F89" s="53" t="s">
        <v>13</v>
      </c>
      <c r="G89" s="53" t="s">
        <v>104</v>
      </c>
    </row>
    <row r="90" spans="1:7" x14ac:dyDescent="0.2">
      <c r="A90" s="53" t="s">
        <v>105</v>
      </c>
      <c r="B90" s="53">
        <v>1320</v>
      </c>
      <c r="C90" s="53" t="s">
        <v>98</v>
      </c>
      <c r="D90" s="53" t="s">
        <v>25</v>
      </c>
      <c r="E90" s="53" t="s">
        <v>14</v>
      </c>
      <c r="F90" s="53" t="s">
        <v>13</v>
      </c>
      <c r="G90" s="53" t="s">
        <v>105</v>
      </c>
    </row>
    <row r="91" spans="1:7" x14ac:dyDescent="0.2">
      <c r="A91" s="53" t="s">
        <v>106</v>
      </c>
      <c r="B91" s="53">
        <v>220</v>
      </c>
      <c r="C91" s="53" t="s">
        <v>98</v>
      </c>
      <c r="D91" s="53" t="s">
        <v>25</v>
      </c>
      <c r="E91" s="53" t="s">
        <v>14</v>
      </c>
      <c r="F91" s="53" t="s">
        <v>13</v>
      </c>
      <c r="G91" s="53" t="s">
        <v>107</v>
      </c>
    </row>
    <row r="92" spans="1:7" x14ac:dyDescent="0.2">
      <c r="A92" s="53" t="s">
        <v>108</v>
      </c>
      <c r="B92" s="53">
        <v>440</v>
      </c>
      <c r="C92" s="53" t="s">
        <v>98</v>
      </c>
      <c r="D92" s="53" t="s">
        <v>25</v>
      </c>
      <c r="E92" s="53" t="s">
        <v>14</v>
      </c>
      <c r="F92" s="53" t="s">
        <v>13</v>
      </c>
      <c r="G92" s="53" t="s">
        <v>108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2022-05-20T14:08:19Z</dcterms:modified>
</cp:coreProperties>
</file>