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1DDC2A7-4373-3E49-BEB7-096D6C3B8FF1}" xr6:coauthVersionLast="47" xr6:coauthVersionMax="47" xr10:uidLastSave="{00000000-0000-0000-0000-000000000000}"/>
  <bookViews>
    <workbookView xWindow="0" yWindow="760" windowWidth="28240" windowHeight="18880" xr2:uid="{00000000-000D-0000-FFFF-FFFF00000000}"/>
  </bookViews>
  <sheets>
    <sheet name="Sheet1" sheetId="1" r:id="rId1"/>
  </sheets>
  <calcPr calcId="191029" iterate="1" iterateCount="1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9" i="1" l="1"/>
  <c r="B58" i="1"/>
  <c r="B28" i="1"/>
  <c r="B90" i="1" l="1"/>
  <c r="B59" i="1"/>
  <c r="B29" i="1"/>
  <c r="B91" i="1"/>
  <c r="B88" i="1"/>
  <c r="B87" i="1"/>
  <c r="B86" i="1"/>
  <c r="B85" i="1"/>
  <c r="B84" i="1"/>
  <c r="B83" i="1"/>
  <c r="B82" i="1"/>
  <c r="B81" i="1"/>
  <c r="B80" i="1"/>
  <c r="B76" i="1"/>
  <c r="B75" i="1"/>
  <c r="B60" i="1"/>
  <c r="B57" i="1"/>
  <c r="B56" i="1"/>
  <c r="B55" i="1"/>
  <c r="B54" i="1"/>
  <c r="B53" i="1"/>
  <c r="B52" i="1"/>
  <c r="B51" i="1"/>
  <c r="B50" i="1"/>
  <c r="B49" i="1"/>
  <c r="B45" i="1"/>
  <c r="B44" i="1"/>
  <c r="B15" i="1"/>
  <c r="B14" i="1"/>
  <c r="B27" i="1" l="1"/>
  <c r="B26" i="1"/>
  <c r="B25" i="1"/>
  <c r="B24" i="1"/>
  <c r="B23" i="1"/>
  <c r="B22" i="1"/>
  <c r="B21" i="1"/>
  <c r="B20" i="1"/>
  <c r="B19" i="1"/>
</calcChain>
</file>

<file path=xl/sharedStrings.xml><?xml version="1.0" encoding="utf-8"?>
<sst xmlns="http://schemas.openxmlformats.org/spreadsheetml/2006/main" count="354" uniqueCount="65">
  <si>
    <t>Database</t>
  </si>
  <si>
    <t>Activity</t>
  </si>
  <si>
    <t>location</t>
  </si>
  <si>
    <t>RER</t>
  </si>
  <si>
    <t>production amount</t>
  </si>
  <si>
    <t>reference product</t>
  </si>
  <si>
    <t>electricity, high voltage</t>
  </si>
  <si>
    <t>type</t>
  </si>
  <si>
    <t>process</t>
  </si>
  <si>
    <t>unit</t>
  </si>
  <si>
    <t>kilowatt hour</t>
  </si>
  <si>
    <t>Exchanges</t>
  </si>
  <si>
    <t>name</t>
  </si>
  <si>
    <t>amount</t>
  </si>
  <si>
    <t>categories</t>
  </si>
  <si>
    <t>uncertainty type</t>
  </si>
  <si>
    <t>loc</t>
  </si>
  <si>
    <t>scale</t>
  </si>
  <si>
    <t>allocation</t>
  </si>
  <si>
    <t>comment</t>
  </si>
  <si>
    <t>negative</t>
  </si>
  <si>
    <t>CCS Europe 2025::Wood</t>
  </si>
  <si>
    <t>production</t>
  </si>
  <si>
    <t/>
  </si>
  <si>
    <t>Construction, BIGCC power plant 450MW</t>
  </si>
  <si>
    <t>Materials/fuels</t>
  </si>
  <si>
    <t>technosphere</t>
  </si>
  <si>
    <t>(,,,,,);</t>
  </si>
  <si>
    <t>Dismantling, BIGCC power plant 450MW</t>
  </si>
  <si>
    <t>kilogram</t>
  </si>
  <si>
    <t>Operation, H2 power plant 450MW, no CCS</t>
  </si>
  <si>
    <t>Operation, H2 power plant 450MW, pre, pipeline 200km, storage 1000m</t>
  </si>
  <si>
    <t>integrated biomass gasification power</t>
  </si>
  <si>
    <t>source</t>
  </si>
  <si>
    <t>Andrei Briones-Hidrovo, José Copa, Luís A.C. Tarelho, Cátia Gonçalves, Tamíris Pacheco da Costa, Ana Cláudia Dias, Environmental and energy performance of residual forest biomass for electricity generation: Gasification vs. combustion,
Journal of Cleaner Production, Volume 289, 2021, 125680, ISSN 0959-6526, https://doi.org/10.1016/j.jclepro.2020.125680.</t>
  </si>
  <si>
    <t>market for natural gas, high pressure</t>
  </si>
  <si>
    <t>cubic meter</t>
  </si>
  <si>
    <t>natural gas, high pressure</t>
  </si>
  <si>
    <t>market for wood chips, wet, measured as dry mass</t>
  </si>
  <si>
    <t>wood chips, wet, measured as dry mass</t>
  </si>
  <si>
    <t>Europe without Switzerland</t>
  </si>
  <si>
    <t>CH</t>
  </si>
  <si>
    <t>market for sand</t>
  </si>
  <si>
    <t>sand</t>
  </si>
  <si>
    <t>Waste Cooking Oil</t>
  </si>
  <si>
    <t>biosphere</t>
  </si>
  <si>
    <t>Nitrogen oxides</t>
  </si>
  <si>
    <t>air</t>
  </si>
  <si>
    <t>Sulfur dioxide</t>
  </si>
  <si>
    <t>Methane, non-fossil</t>
  </si>
  <si>
    <t>Carbon dioxide, fossil</t>
  </si>
  <si>
    <t>Carbon monoxide, fossil</t>
  </si>
  <si>
    <t>Particulates, &gt; 10 um</t>
  </si>
  <si>
    <t>Particulates, &gt; 2.5 um, and &lt; 10um</t>
  </si>
  <si>
    <t>Carbon dioxide, non-fossil</t>
  </si>
  <si>
    <t>Supply and refining of waste cooking oil</t>
  </si>
  <si>
    <t>treatment of inert waste, sanitary landfill</t>
  </si>
  <si>
    <t>inert waste</t>
  </si>
  <si>
    <t>electricity production, at BIGCC power plant, no CCS</t>
  </si>
  <si>
    <t>electricity production, at BIGCC power plant, pre, pipeline 200km, storage 1000m</t>
  </si>
  <si>
    <t>electricity production, at BIGCC power plant, pre, pipeline 400km, storage 3000m</t>
  </si>
  <si>
    <t>The study is originally tailored to portuguese conditions, using Portugal-grown eucalyptus as biommas feedstock. The plant has a power output of 12.5 MW.
The construciton,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t>
  </si>
  <si>
    <t>The study is originally tailored to portuguese conditions, using Portugal-grown eucalyptus as biommas feedstock. The plant has a power output of 12.5 MW.
Also, the original study does not include CCS. This is added from Volkart et al, 2013.
The construciton,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t>
  </si>
  <si>
    <t>CO2 capture/at wood burning power plant 20 MW, truck 25km, post, pipeline 200km, storage 1000m</t>
  </si>
  <si>
    <t>CO2 capture/at wood burning power plant 20 MW, truck 25km, post, pipeline 400km, storage 3000m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</si>
</sst>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applyAlignme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1"/>
  <sheetViews>
    <sheetView tabSelected="1" topLeftCell="A62" workbookViewId="0">
      <selection activeCell="B9" sqref="B9"/>
    </sheetView>
  </sheetViews>
  <sheetFormatPr baseColWidth="10" defaultColWidth="8.83203125" defaultRowHeight="15" x14ac:dyDescent="0.2"/>
  <cols>
    <col min="1" max="1" width="71.5" customWidth="1"/>
    <col min="2" max="2" width="12" bestFit="1" customWidth="1"/>
  </cols>
  <sheetData>
    <row r="1" spans="1:13" x14ac:dyDescent="0.2">
      <c r="A1" s="1" t="s">
        <v>0</v>
      </c>
      <c r="B1" s="1" t="s">
        <v>32</v>
      </c>
    </row>
    <row r="3" spans="1:13" ht="16" x14ac:dyDescent="0.2">
      <c r="A3" s="2" t="s">
        <v>1</v>
      </c>
      <c r="B3" s="2" t="s">
        <v>58</v>
      </c>
    </row>
    <row r="4" spans="1:13" x14ac:dyDescent="0.2">
      <c r="A4" t="s">
        <v>2</v>
      </c>
      <c r="B4" t="s">
        <v>3</v>
      </c>
    </row>
    <row r="5" spans="1:13" x14ac:dyDescent="0.2">
      <c r="A5" t="s">
        <v>4</v>
      </c>
      <c r="B5">
        <v>1</v>
      </c>
    </row>
    <row r="6" spans="1:13" x14ac:dyDescent="0.2">
      <c r="A6" t="s">
        <v>5</v>
      </c>
      <c r="B6" t="s">
        <v>6</v>
      </c>
    </row>
    <row r="7" spans="1:13" x14ac:dyDescent="0.2">
      <c r="A7" t="s">
        <v>7</v>
      </c>
      <c r="B7" t="s">
        <v>8</v>
      </c>
    </row>
    <row r="8" spans="1:13" x14ac:dyDescent="0.2">
      <c r="A8" t="s">
        <v>9</v>
      </c>
      <c r="B8" t="s">
        <v>10</v>
      </c>
    </row>
    <row r="9" spans="1:13" x14ac:dyDescent="0.2">
      <c r="A9" t="s">
        <v>33</v>
      </c>
      <c r="B9" s="3" t="s">
        <v>34</v>
      </c>
    </row>
    <row r="10" spans="1:13" x14ac:dyDescent="0.2">
      <c r="A10" t="s">
        <v>19</v>
      </c>
      <c r="B10" s="3" t="s">
        <v>61</v>
      </c>
    </row>
    <row r="11" spans="1:13" ht="16" x14ac:dyDescent="0.2">
      <c r="A11" s="2" t="s">
        <v>11</v>
      </c>
    </row>
    <row r="12" spans="1:13" x14ac:dyDescent="0.2">
      <c r="A12" t="s">
        <v>12</v>
      </c>
      <c r="B12" t="s">
        <v>13</v>
      </c>
      <c r="C12" t="s">
        <v>2</v>
      </c>
      <c r="D12" t="s">
        <v>9</v>
      </c>
      <c r="E12" t="s">
        <v>14</v>
      </c>
      <c r="F12" t="s">
        <v>7</v>
      </c>
      <c r="G12" t="s">
        <v>15</v>
      </c>
      <c r="H12" t="s">
        <v>16</v>
      </c>
      <c r="I12" t="s">
        <v>17</v>
      </c>
      <c r="J12" t="s">
        <v>18</v>
      </c>
      <c r="K12" t="s">
        <v>19</v>
      </c>
      <c r="L12" t="s">
        <v>20</v>
      </c>
      <c r="M12" t="s">
        <v>5</v>
      </c>
    </row>
    <row r="13" spans="1:13" x14ac:dyDescent="0.2">
      <c r="A13" t="s">
        <v>58</v>
      </c>
      <c r="B13">
        <v>1</v>
      </c>
      <c r="C13" t="s">
        <v>3</v>
      </c>
      <c r="D13" t="s">
        <v>10</v>
      </c>
      <c r="E13" t="s">
        <v>21</v>
      </c>
      <c r="F13" t="s">
        <v>22</v>
      </c>
      <c r="J13">
        <v>100</v>
      </c>
      <c r="K13" t="s">
        <v>23</v>
      </c>
      <c r="M13" t="s">
        <v>6</v>
      </c>
    </row>
    <row r="14" spans="1:13" x14ac:dyDescent="0.2">
      <c r="A14" t="s">
        <v>24</v>
      </c>
      <c r="B14" s="4">
        <f>1/(12500*8760*25)</f>
        <v>3.6529680365296802E-10</v>
      </c>
      <c r="C14" t="s">
        <v>3</v>
      </c>
      <c r="D14" t="s">
        <v>9</v>
      </c>
      <c r="E14" t="s">
        <v>25</v>
      </c>
      <c r="F14" t="s">
        <v>26</v>
      </c>
      <c r="G14">
        <v>2</v>
      </c>
      <c r="H14">
        <v>-26.747253575759949</v>
      </c>
      <c r="I14">
        <v>0.54930614433405478</v>
      </c>
      <c r="K14" t="s">
        <v>27</v>
      </c>
      <c r="L14">
        <v>0</v>
      </c>
      <c r="M14" t="s">
        <v>24</v>
      </c>
    </row>
    <row r="15" spans="1:13" x14ac:dyDescent="0.2">
      <c r="A15" t="s">
        <v>28</v>
      </c>
      <c r="B15" s="4">
        <f>1/(12500*8760*25)</f>
        <v>3.6529680365296802E-10</v>
      </c>
      <c r="C15" t="s">
        <v>3</v>
      </c>
      <c r="D15" t="s">
        <v>9</v>
      </c>
      <c r="E15" t="s">
        <v>25</v>
      </c>
      <c r="F15" t="s">
        <v>26</v>
      </c>
      <c r="G15">
        <v>2</v>
      </c>
      <c r="H15">
        <v>-26.747253575759949</v>
      </c>
      <c r="I15">
        <v>0.54930614433405478</v>
      </c>
      <c r="K15" t="s">
        <v>27</v>
      </c>
      <c r="L15">
        <v>0</v>
      </c>
      <c r="M15" t="s">
        <v>28</v>
      </c>
    </row>
    <row r="16" spans="1:13" x14ac:dyDescent="0.2">
      <c r="A16" t="s">
        <v>30</v>
      </c>
      <c r="B16">
        <v>1</v>
      </c>
      <c r="C16" t="s">
        <v>3</v>
      </c>
      <c r="D16" t="s">
        <v>10</v>
      </c>
      <c r="E16" t="s">
        <v>25</v>
      </c>
      <c r="F16" t="s">
        <v>26</v>
      </c>
      <c r="G16">
        <v>2</v>
      </c>
      <c r="H16">
        <v>0</v>
      </c>
      <c r="I16">
        <v>0.54930614433405478</v>
      </c>
      <c r="K16" t="s">
        <v>27</v>
      </c>
      <c r="L16">
        <v>0</v>
      </c>
      <c r="M16" t="s">
        <v>30</v>
      </c>
    </row>
    <row r="17" spans="1:13" x14ac:dyDescent="0.2">
      <c r="A17" t="s">
        <v>38</v>
      </c>
      <c r="B17">
        <v>1.0269999999999999</v>
      </c>
      <c r="C17" t="s">
        <v>40</v>
      </c>
      <c r="D17" t="s">
        <v>29</v>
      </c>
      <c r="F17" t="s">
        <v>26</v>
      </c>
      <c r="M17" t="s">
        <v>39</v>
      </c>
    </row>
    <row r="18" spans="1:13" x14ac:dyDescent="0.2">
      <c r="A18" t="s">
        <v>35</v>
      </c>
      <c r="B18">
        <v>3.0000000000000001E-3</v>
      </c>
      <c r="C18" t="s">
        <v>41</v>
      </c>
      <c r="D18" t="s">
        <v>36</v>
      </c>
      <c r="F18" t="s">
        <v>26</v>
      </c>
      <c r="M18" t="s">
        <v>37</v>
      </c>
    </row>
    <row r="19" spans="1:13" x14ac:dyDescent="0.2">
      <c r="A19" t="s">
        <v>42</v>
      </c>
      <c r="B19">
        <f>20/1000</f>
        <v>0.02</v>
      </c>
      <c r="C19" t="s">
        <v>41</v>
      </c>
      <c r="D19" t="s">
        <v>29</v>
      </c>
      <c r="F19" t="s">
        <v>26</v>
      </c>
      <c r="M19" t="s">
        <v>43</v>
      </c>
    </row>
    <row r="20" spans="1:13" x14ac:dyDescent="0.2">
      <c r="A20" t="s">
        <v>55</v>
      </c>
      <c r="B20">
        <f>8.12/1000</f>
        <v>8.1199999999999987E-3</v>
      </c>
      <c r="C20" t="s">
        <v>3</v>
      </c>
      <c r="D20" t="s">
        <v>29</v>
      </c>
      <c r="F20" t="s">
        <v>26</v>
      </c>
      <c r="M20" t="s">
        <v>44</v>
      </c>
    </row>
    <row r="21" spans="1:13" x14ac:dyDescent="0.2">
      <c r="A21" t="s">
        <v>46</v>
      </c>
      <c r="B21">
        <f>0.343/1000</f>
        <v>3.4300000000000004E-4</v>
      </c>
      <c r="D21" t="s">
        <v>29</v>
      </c>
      <c r="E21" t="s">
        <v>47</v>
      </c>
      <c r="F21" t="s">
        <v>45</v>
      </c>
    </row>
    <row r="22" spans="1:13" x14ac:dyDescent="0.2">
      <c r="A22" t="s">
        <v>48</v>
      </c>
      <c r="B22">
        <f>0.0006/1000</f>
        <v>5.9999999999999997E-7</v>
      </c>
      <c r="D22" t="s">
        <v>29</v>
      </c>
      <c r="E22" t="s">
        <v>47</v>
      </c>
      <c r="F22" t="s">
        <v>45</v>
      </c>
    </row>
    <row r="23" spans="1:13" x14ac:dyDescent="0.2">
      <c r="A23" t="s">
        <v>49</v>
      </c>
      <c r="B23">
        <f>0.004/1000</f>
        <v>3.9999999999999998E-6</v>
      </c>
      <c r="D23" t="s">
        <v>29</v>
      </c>
      <c r="E23" t="s">
        <v>47</v>
      </c>
      <c r="F23" t="s">
        <v>45</v>
      </c>
    </row>
    <row r="24" spans="1:13" x14ac:dyDescent="0.2">
      <c r="A24" t="s">
        <v>50</v>
      </c>
      <c r="B24">
        <f>7.182/1000</f>
        <v>7.182E-3</v>
      </c>
      <c r="D24" t="s">
        <v>29</v>
      </c>
      <c r="E24" t="s">
        <v>47</v>
      </c>
      <c r="F24" t="s">
        <v>45</v>
      </c>
    </row>
    <row r="25" spans="1:13" x14ac:dyDescent="0.2">
      <c r="A25" t="s">
        <v>51</v>
      </c>
      <c r="B25">
        <f>0.005/1000</f>
        <v>5.0000000000000004E-6</v>
      </c>
      <c r="D25" t="s">
        <v>29</v>
      </c>
      <c r="E25" t="s">
        <v>47</v>
      </c>
      <c r="F25" t="s">
        <v>45</v>
      </c>
    </row>
    <row r="26" spans="1:13" x14ac:dyDescent="0.2">
      <c r="A26" t="s">
        <v>52</v>
      </c>
      <c r="B26">
        <f>0.16/1000</f>
        <v>1.6000000000000001E-4</v>
      </c>
      <c r="D26" t="s">
        <v>29</v>
      </c>
      <c r="E26" t="s">
        <v>47</v>
      </c>
      <c r="F26" t="s">
        <v>45</v>
      </c>
    </row>
    <row r="27" spans="1:13" x14ac:dyDescent="0.2">
      <c r="A27" t="s">
        <v>53</v>
      </c>
      <c r="B27">
        <f>0.03/1000</f>
        <v>2.9999999999999997E-5</v>
      </c>
      <c r="D27" t="s">
        <v>29</v>
      </c>
      <c r="E27" t="s">
        <v>47</v>
      </c>
      <c r="F27" t="s">
        <v>45</v>
      </c>
    </row>
    <row r="28" spans="1:13" x14ac:dyDescent="0.2">
      <c r="A28" t="s">
        <v>54</v>
      </c>
      <c r="B28" s="5">
        <f>0.49*(44/12)*B17</f>
        <v>1.8451766666666665</v>
      </c>
      <c r="D28" t="s">
        <v>29</v>
      </c>
      <c r="E28" t="s">
        <v>47</v>
      </c>
      <c r="F28" t="s">
        <v>45</v>
      </c>
    </row>
    <row r="29" spans="1:13" x14ac:dyDescent="0.2">
      <c r="A29" t="s">
        <v>56</v>
      </c>
      <c r="B29">
        <f>(20+28.75+91.6)/1000*-1</f>
        <v>-0.14035</v>
      </c>
      <c r="C29" t="s">
        <v>40</v>
      </c>
      <c r="D29" t="s">
        <v>29</v>
      </c>
      <c r="F29" t="s">
        <v>26</v>
      </c>
      <c r="M29" t="s">
        <v>57</v>
      </c>
    </row>
    <row r="33" spans="1:13" ht="16" x14ac:dyDescent="0.2">
      <c r="A33" s="2" t="s">
        <v>1</v>
      </c>
      <c r="B33" s="2" t="s">
        <v>59</v>
      </c>
    </row>
    <row r="34" spans="1:13" x14ac:dyDescent="0.2">
      <c r="A34" t="s">
        <v>2</v>
      </c>
      <c r="B34" t="s">
        <v>3</v>
      </c>
    </row>
    <row r="35" spans="1:13" x14ac:dyDescent="0.2">
      <c r="A35" t="s">
        <v>4</v>
      </c>
      <c r="B35">
        <v>1</v>
      </c>
    </row>
    <row r="36" spans="1:13" x14ac:dyDescent="0.2">
      <c r="A36" t="s">
        <v>5</v>
      </c>
      <c r="B36" t="s">
        <v>6</v>
      </c>
    </row>
    <row r="37" spans="1:13" x14ac:dyDescent="0.2">
      <c r="A37" t="s">
        <v>7</v>
      </c>
      <c r="B37" t="s">
        <v>8</v>
      </c>
    </row>
    <row r="38" spans="1:13" x14ac:dyDescent="0.2">
      <c r="A38" t="s">
        <v>9</v>
      </c>
      <c r="B38" t="s">
        <v>10</v>
      </c>
    </row>
    <row r="39" spans="1:13" x14ac:dyDescent="0.2">
      <c r="A39" t="s">
        <v>33</v>
      </c>
      <c r="B39" s="3" t="s">
        <v>34</v>
      </c>
    </row>
    <row r="40" spans="1:13" x14ac:dyDescent="0.2">
      <c r="A40" t="s">
        <v>19</v>
      </c>
      <c r="B40" s="3" t="s">
        <v>62</v>
      </c>
    </row>
    <row r="41" spans="1:13" ht="16" x14ac:dyDescent="0.2">
      <c r="A41" s="2" t="s">
        <v>11</v>
      </c>
    </row>
    <row r="42" spans="1:13" x14ac:dyDescent="0.2">
      <c r="A42" t="s">
        <v>12</v>
      </c>
      <c r="B42" t="s">
        <v>13</v>
      </c>
      <c r="C42" t="s">
        <v>2</v>
      </c>
      <c r="D42" t="s">
        <v>9</v>
      </c>
      <c r="E42" t="s">
        <v>14</v>
      </c>
      <c r="F42" t="s">
        <v>7</v>
      </c>
      <c r="G42" t="s">
        <v>15</v>
      </c>
      <c r="H42" t="s">
        <v>16</v>
      </c>
      <c r="I42" t="s">
        <v>17</v>
      </c>
      <c r="J42" t="s">
        <v>18</v>
      </c>
      <c r="K42" t="s">
        <v>19</v>
      </c>
      <c r="L42" t="s">
        <v>20</v>
      </c>
      <c r="M42" t="s">
        <v>5</v>
      </c>
    </row>
    <row r="43" spans="1:13" x14ac:dyDescent="0.2">
      <c r="A43" t="s">
        <v>59</v>
      </c>
      <c r="B43">
        <v>1</v>
      </c>
      <c r="C43" t="s">
        <v>3</v>
      </c>
      <c r="D43" t="s">
        <v>10</v>
      </c>
      <c r="E43" t="s">
        <v>21</v>
      </c>
      <c r="F43" t="s">
        <v>22</v>
      </c>
      <c r="J43">
        <v>100</v>
      </c>
      <c r="K43" t="s">
        <v>23</v>
      </c>
      <c r="M43" t="s">
        <v>6</v>
      </c>
    </row>
    <row r="44" spans="1:13" x14ac:dyDescent="0.2">
      <c r="A44" t="s">
        <v>24</v>
      </c>
      <c r="B44" s="4">
        <f>1/(12500*8760*25)</f>
        <v>3.6529680365296802E-10</v>
      </c>
      <c r="C44" t="s">
        <v>3</v>
      </c>
      <c r="D44" t="s">
        <v>9</v>
      </c>
      <c r="E44" t="s">
        <v>25</v>
      </c>
      <c r="F44" t="s">
        <v>26</v>
      </c>
      <c r="G44">
        <v>2</v>
      </c>
      <c r="H44">
        <v>-26.747253575759949</v>
      </c>
      <c r="I44">
        <v>0.54930614433405478</v>
      </c>
      <c r="K44" t="s">
        <v>27</v>
      </c>
      <c r="L44">
        <v>0</v>
      </c>
      <c r="M44" t="s">
        <v>24</v>
      </c>
    </row>
    <row r="45" spans="1:13" x14ac:dyDescent="0.2">
      <c r="A45" t="s">
        <v>28</v>
      </c>
      <c r="B45" s="4">
        <f>1/(12500*8760*25)</f>
        <v>3.6529680365296802E-10</v>
      </c>
      <c r="C45" t="s">
        <v>3</v>
      </c>
      <c r="D45" t="s">
        <v>9</v>
      </c>
      <c r="E45" t="s">
        <v>25</v>
      </c>
      <c r="F45" t="s">
        <v>26</v>
      </c>
      <c r="G45">
        <v>2</v>
      </c>
      <c r="H45">
        <v>-26.747253575759949</v>
      </c>
      <c r="I45">
        <v>0.54930614433405478</v>
      </c>
      <c r="K45" t="s">
        <v>27</v>
      </c>
      <c r="L45">
        <v>0</v>
      </c>
      <c r="M45" t="s">
        <v>28</v>
      </c>
    </row>
    <row r="46" spans="1:13" x14ac:dyDescent="0.2">
      <c r="A46" t="s">
        <v>31</v>
      </c>
      <c r="B46">
        <v>1</v>
      </c>
      <c r="C46" t="s">
        <v>3</v>
      </c>
      <c r="D46" t="s">
        <v>10</v>
      </c>
      <c r="E46" t="s">
        <v>25</v>
      </c>
      <c r="F46" t="s">
        <v>26</v>
      </c>
      <c r="G46">
        <v>2</v>
      </c>
      <c r="H46">
        <v>0</v>
      </c>
      <c r="I46">
        <v>0.54930614433405478</v>
      </c>
      <c r="K46" t="s">
        <v>27</v>
      </c>
      <c r="L46">
        <v>0</v>
      </c>
      <c r="M46" t="s">
        <v>31</v>
      </c>
    </row>
    <row r="47" spans="1:13" x14ac:dyDescent="0.2">
      <c r="A47" t="s">
        <v>38</v>
      </c>
      <c r="B47">
        <v>1.0269999999999999</v>
      </c>
      <c r="C47" t="s">
        <v>40</v>
      </c>
      <c r="D47" t="s">
        <v>29</v>
      </c>
      <c r="F47" t="s">
        <v>26</v>
      </c>
      <c r="M47" t="s">
        <v>39</v>
      </c>
    </row>
    <row r="48" spans="1:13" x14ac:dyDescent="0.2">
      <c r="A48" t="s">
        <v>35</v>
      </c>
      <c r="B48">
        <v>3.0000000000000001E-3</v>
      </c>
      <c r="C48" t="s">
        <v>41</v>
      </c>
      <c r="D48" t="s">
        <v>36</v>
      </c>
      <c r="F48" t="s">
        <v>26</v>
      </c>
      <c r="M48" t="s">
        <v>37</v>
      </c>
    </row>
    <row r="49" spans="1:13" x14ac:dyDescent="0.2">
      <c r="A49" t="s">
        <v>42</v>
      </c>
      <c r="B49">
        <f>20/1000</f>
        <v>0.02</v>
      </c>
      <c r="C49" t="s">
        <v>41</v>
      </c>
      <c r="D49" t="s">
        <v>29</v>
      </c>
      <c r="F49" t="s">
        <v>26</v>
      </c>
      <c r="M49" t="s">
        <v>43</v>
      </c>
    </row>
    <row r="50" spans="1:13" x14ac:dyDescent="0.2">
      <c r="A50" t="s">
        <v>55</v>
      </c>
      <c r="B50">
        <f>8.12/1000</f>
        <v>8.1199999999999987E-3</v>
      </c>
      <c r="C50" t="s">
        <v>3</v>
      </c>
      <c r="D50" t="s">
        <v>29</v>
      </c>
      <c r="F50" t="s">
        <v>26</v>
      </c>
      <c r="M50" t="s">
        <v>44</v>
      </c>
    </row>
    <row r="51" spans="1:13" x14ac:dyDescent="0.2">
      <c r="A51" t="s">
        <v>46</v>
      </c>
      <c r="B51">
        <f>0.343/1000</f>
        <v>3.4300000000000004E-4</v>
      </c>
      <c r="D51" t="s">
        <v>29</v>
      </c>
      <c r="E51" t="s">
        <v>47</v>
      </c>
      <c r="F51" t="s">
        <v>45</v>
      </c>
    </row>
    <row r="52" spans="1:13" x14ac:dyDescent="0.2">
      <c r="A52" t="s">
        <v>48</v>
      </c>
      <c r="B52">
        <f>0.0006/1000</f>
        <v>5.9999999999999997E-7</v>
      </c>
      <c r="D52" t="s">
        <v>29</v>
      </c>
      <c r="E52" t="s">
        <v>47</v>
      </c>
      <c r="F52" t="s">
        <v>45</v>
      </c>
    </row>
    <row r="53" spans="1:13" x14ac:dyDescent="0.2">
      <c r="A53" t="s">
        <v>49</v>
      </c>
      <c r="B53">
        <f>0.004/1000</f>
        <v>3.9999999999999998E-6</v>
      </c>
      <c r="D53" t="s">
        <v>29</v>
      </c>
      <c r="E53" t="s">
        <v>47</v>
      </c>
      <c r="F53" t="s">
        <v>45</v>
      </c>
    </row>
    <row r="54" spans="1:13" x14ac:dyDescent="0.2">
      <c r="A54" t="s">
        <v>50</v>
      </c>
      <c r="B54">
        <f>7.182/1000</f>
        <v>7.182E-3</v>
      </c>
      <c r="D54" t="s">
        <v>29</v>
      </c>
      <c r="E54" t="s">
        <v>47</v>
      </c>
      <c r="F54" t="s">
        <v>45</v>
      </c>
    </row>
    <row r="55" spans="1:13" x14ac:dyDescent="0.2">
      <c r="A55" t="s">
        <v>51</v>
      </c>
      <c r="B55">
        <f>0.005/1000</f>
        <v>5.0000000000000004E-6</v>
      </c>
      <c r="D55" t="s">
        <v>29</v>
      </c>
      <c r="E55" t="s">
        <v>47</v>
      </c>
      <c r="F55" t="s">
        <v>45</v>
      </c>
    </row>
    <row r="56" spans="1:13" x14ac:dyDescent="0.2">
      <c r="A56" t="s">
        <v>52</v>
      </c>
      <c r="B56">
        <f>0.16/1000</f>
        <v>1.6000000000000001E-4</v>
      </c>
      <c r="D56" t="s">
        <v>29</v>
      </c>
      <c r="E56" t="s">
        <v>47</v>
      </c>
      <c r="F56" t="s">
        <v>45</v>
      </c>
    </row>
    <row r="57" spans="1:13" x14ac:dyDescent="0.2">
      <c r="A57" t="s">
        <v>53</v>
      </c>
      <c r="B57">
        <f>0.03/1000</f>
        <v>2.9999999999999997E-5</v>
      </c>
      <c r="D57" t="s">
        <v>29</v>
      </c>
      <c r="E57" t="s">
        <v>47</v>
      </c>
      <c r="F57" t="s">
        <v>45</v>
      </c>
    </row>
    <row r="58" spans="1:13" x14ac:dyDescent="0.2">
      <c r="A58" t="s">
        <v>54</v>
      </c>
      <c r="B58" s="5">
        <f>0.49*(44/12)*B47*0.1</f>
        <v>0.18451766666666666</v>
      </c>
      <c r="D58" t="s">
        <v>29</v>
      </c>
      <c r="E58" t="s">
        <v>47</v>
      </c>
      <c r="F58" t="s">
        <v>45</v>
      </c>
    </row>
    <row r="59" spans="1:13" x14ac:dyDescent="0.2">
      <c r="A59" t="s">
        <v>56</v>
      </c>
      <c r="B59">
        <f>(20+28.75+91.6)/1000*-1</f>
        <v>-0.14035</v>
      </c>
      <c r="C59" t="s">
        <v>40</v>
      </c>
      <c r="D59" t="s">
        <v>29</v>
      </c>
      <c r="F59" t="s">
        <v>26</v>
      </c>
      <c r="M59" t="s">
        <v>57</v>
      </c>
    </row>
    <row r="60" spans="1:13" x14ac:dyDescent="0.2">
      <c r="A60" t="s">
        <v>63</v>
      </c>
      <c r="B60">
        <f>0.9*1.96</f>
        <v>1.764</v>
      </c>
      <c r="C60" t="s">
        <v>3</v>
      </c>
      <c r="D60" t="s">
        <v>29</v>
      </c>
      <c r="F60" t="s">
        <v>26</v>
      </c>
      <c r="M60" t="s">
        <v>63</v>
      </c>
    </row>
    <row r="64" spans="1:13" ht="16" x14ac:dyDescent="0.2">
      <c r="A64" s="2" t="s">
        <v>1</v>
      </c>
      <c r="B64" s="2" t="s">
        <v>60</v>
      </c>
    </row>
    <row r="65" spans="1:13" x14ac:dyDescent="0.2">
      <c r="A65" t="s">
        <v>2</v>
      </c>
      <c r="B65" t="s">
        <v>3</v>
      </c>
    </row>
    <row r="66" spans="1:13" x14ac:dyDescent="0.2">
      <c r="A66" t="s">
        <v>4</v>
      </c>
      <c r="B66">
        <v>1</v>
      </c>
    </row>
    <row r="67" spans="1:13" x14ac:dyDescent="0.2">
      <c r="A67" t="s">
        <v>5</v>
      </c>
      <c r="B67" t="s">
        <v>6</v>
      </c>
    </row>
    <row r="68" spans="1:13" x14ac:dyDescent="0.2">
      <c r="A68" t="s">
        <v>7</v>
      </c>
      <c r="B68" t="s">
        <v>8</v>
      </c>
    </row>
    <row r="69" spans="1:13" x14ac:dyDescent="0.2">
      <c r="A69" t="s">
        <v>9</v>
      </c>
      <c r="B69" t="s">
        <v>10</v>
      </c>
    </row>
    <row r="70" spans="1:13" x14ac:dyDescent="0.2">
      <c r="A70" t="s">
        <v>33</v>
      </c>
      <c r="B70" s="3" t="s">
        <v>34</v>
      </c>
    </row>
    <row r="71" spans="1:13" x14ac:dyDescent="0.2">
      <c r="A71" t="s">
        <v>19</v>
      </c>
      <c r="B71" s="3" t="s">
        <v>62</v>
      </c>
    </row>
    <row r="72" spans="1:13" ht="16" x14ac:dyDescent="0.2">
      <c r="A72" s="2" t="s">
        <v>11</v>
      </c>
    </row>
    <row r="73" spans="1:13" x14ac:dyDescent="0.2">
      <c r="A73" t="s">
        <v>12</v>
      </c>
      <c r="B73" t="s">
        <v>13</v>
      </c>
      <c r="C73" t="s">
        <v>2</v>
      </c>
      <c r="D73" t="s">
        <v>9</v>
      </c>
      <c r="E73" t="s">
        <v>14</v>
      </c>
      <c r="F73" t="s">
        <v>7</v>
      </c>
      <c r="G73" t="s">
        <v>15</v>
      </c>
      <c r="H73" t="s">
        <v>16</v>
      </c>
      <c r="I73" t="s">
        <v>17</v>
      </c>
      <c r="J73" t="s">
        <v>18</v>
      </c>
      <c r="K73" t="s">
        <v>19</v>
      </c>
      <c r="L73" t="s">
        <v>20</v>
      </c>
      <c r="M73" t="s">
        <v>5</v>
      </c>
    </row>
    <row r="74" spans="1:13" x14ac:dyDescent="0.2">
      <c r="A74" t="s">
        <v>60</v>
      </c>
      <c r="B74">
        <v>1</v>
      </c>
      <c r="C74" t="s">
        <v>3</v>
      </c>
      <c r="D74" t="s">
        <v>10</v>
      </c>
      <c r="E74" t="s">
        <v>21</v>
      </c>
      <c r="F74" t="s">
        <v>22</v>
      </c>
      <c r="J74">
        <v>100</v>
      </c>
      <c r="K74" t="s">
        <v>23</v>
      </c>
      <c r="M74" t="s">
        <v>6</v>
      </c>
    </row>
    <row r="75" spans="1:13" x14ac:dyDescent="0.2">
      <c r="A75" t="s">
        <v>24</v>
      </c>
      <c r="B75" s="4">
        <f>1/(12500*8760*25)</f>
        <v>3.6529680365296802E-10</v>
      </c>
      <c r="C75" t="s">
        <v>3</v>
      </c>
      <c r="D75" t="s">
        <v>9</v>
      </c>
      <c r="E75" t="s">
        <v>25</v>
      </c>
      <c r="F75" t="s">
        <v>26</v>
      </c>
      <c r="G75">
        <v>2</v>
      </c>
      <c r="H75">
        <v>-26.747253575759949</v>
      </c>
      <c r="I75">
        <v>0.54930614433405478</v>
      </c>
      <c r="K75" t="s">
        <v>27</v>
      </c>
      <c r="L75">
        <v>0</v>
      </c>
      <c r="M75" t="s">
        <v>24</v>
      </c>
    </row>
    <row r="76" spans="1:13" x14ac:dyDescent="0.2">
      <c r="A76" t="s">
        <v>28</v>
      </c>
      <c r="B76" s="4">
        <f>1/(12500*8760*25)</f>
        <v>3.6529680365296802E-10</v>
      </c>
      <c r="C76" t="s">
        <v>3</v>
      </c>
      <c r="D76" t="s">
        <v>9</v>
      </c>
      <c r="E76" t="s">
        <v>25</v>
      </c>
      <c r="F76" t="s">
        <v>26</v>
      </c>
      <c r="G76">
        <v>2</v>
      </c>
      <c r="H76">
        <v>-26.747253575759949</v>
      </c>
      <c r="I76">
        <v>0.54930614433405478</v>
      </c>
      <c r="K76" t="s">
        <v>27</v>
      </c>
      <c r="L76">
        <v>0</v>
      </c>
      <c r="M76" t="s">
        <v>28</v>
      </c>
    </row>
    <row r="77" spans="1:13" x14ac:dyDescent="0.2">
      <c r="A77" t="s">
        <v>31</v>
      </c>
      <c r="B77">
        <v>1</v>
      </c>
      <c r="C77" t="s">
        <v>3</v>
      </c>
      <c r="D77" t="s">
        <v>10</v>
      </c>
      <c r="E77" t="s">
        <v>25</v>
      </c>
      <c r="F77" t="s">
        <v>26</v>
      </c>
      <c r="G77">
        <v>2</v>
      </c>
      <c r="H77">
        <v>0</v>
      </c>
      <c r="I77">
        <v>0.54930614433405478</v>
      </c>
      <c r="K77" t="s">
        <v>27</v>
      </c>
      <c r="L77">
        <v>0</v>
      </c>
      <c r="M77" t="s">
        <v>31</v>
      </c>
    </row>
    <row r="78" spans="1:13" x14ac:dyDescent="0.2">
      <c r="A78" t="s">
        <v>38</v>
      </c>
      <c r="B78">
        <v>1.0269999999999999</v>
      </c>
      <c r="C78" t="s">
        <v>40</v>
      </c>
      <c r="D78" t="s">
        <v>29</v>
      </c>
      <c r="F78" t="s">
        <v>26</v>
      </c>
      <c r="M78" t="s">
        <v>39</v>
      </c>
    </row>
    <row r="79" spans="1:13" x14ac:dyDescent="0.2">
      <c r="A79" t="s">
        <v>35</v>
      </c>
      <c r="B79">
        <v>3.0000000000000001E-3</v>
      </c>
      <c r="C79" t="s">
        <v>41</v>
      </c>
      <c r="D79" t="s">
        <v>36</v>
      </c>
      <c r="F79" t="s">
        <v>26</v>
      </c>
      <c r="M79" t="s">
        <v>37</v>
      </c>
    </row>
    <row r="80" spans="1:13" x14ac:dyDescent="0.2">
      <c r="A80" t="s">
        <v>42</v>
      </c>
      <c r="B80">
        <f>20/1000</f>
        <v>0.02</v>
      </c>
      <c r="C80" t="s">
        <v>41</v>
      </c>
      <c r="D80" t="s">
        <v>29</v>
      </c>
      <c r="F80" t="s">
        <v>26</v>
      </c>
      <c r="M80" t="s">
        <v>43</v>
      </c>
    </row>
    <row r="81" spans="1:13" x14ac:dyDescent="0.2">
      <c r="A81" t="s">
        <v>55</v>
      </c>
      <c r="B81">
        <f>8.12/1000</f>
        <v>8.1199999999999987E-3</v>
      </c>
      <c r="C81" t="s">
        <v>3</v>
      </c>
      <c r="D81" t="s">
        <v>29</v>
      </c>
      <c r="F81" t="s">
        <v>26</v>
      </c>
      <c r="M81" t="s">
        <v>44</v>
      </c>
    </row>
    <row r="82" spans="1:13" x14ac:dyDescent="0.2">
      <c r="A82" t="s">
        <v>46</v>
      </c>
      <c r="B82">
        <f>0.343/1000</f>
        <v>3.4300000000000004E-4</v>
      </c>
      <c r="D82" t="s">
        <v>29</v>
      </c>
      <c r="E82" t="s">
        <v>47</v>
      </c>
      <c r="F82" t="s">
        <v>45</v>
      </c>
    </row>
    <row r="83" spans="1:13" x14ac:dyDescent="0.2">
      <c r="A83" t="s">
        <v>48</v>
      </c>
      <c r="B83">
        <f>0.0006/1000</f>
        <v>5.9999999999999997E-7</v>
      </c>
      <c r="D83" t="s">
        <v>29</v>
      </c>
      <c r="E83" t="s">
        <v>47</v>
      </c>
      <c r="F83" t="s">
        <v>45</v>
      </c>
    </row>
    <row r="84" spans="1:13" x14ac:dyDescent="0.2">
      <c r="A84" t="s">
        <v>49</v>
      </c>
      <c r="B84">
        <f>0.004/1000</f>
        <v>3.9999999999999998E-6</v>
      </c>
      <c r="D84" t="s">
        <v>29</v>
      </c>
      <c r="E84" t="s">
        <v>47</v>
      </c>
      <c r="F84" t="s">
        <v>45</v>
      </c>
    </row>
    <row r="85" spans="1:13" x14ac:dyDescent="0.2">
      <c r="A85" t="s">
        <v>50</v>
      </c>
      <c r="B85">
        <f>7.182/1000</f>
        <v>7.182E-3</v>
      </c>
      <c r="D85" t="s">
        <v>29</v>
      </c>
      <c r="E85" t="s">
        <v>47</v>
      </c>
      <c r="F85" t="s">
        <v>45</v>
      </c>
    </row>
    <row r="86" spans="1:13" x14ac:dyDescent="0.2">
      <c r="A86" t="s">
        <v>51</v>
      </c>
      <c r="B86">
        <f>0.005/1000</f>
        <v>5.0000000000000004E-6</v>
      </c>
      <c r="D86" t="s">
        <v>29</v>
      </c>
      <c r="E86" t="s">
        <v>47</v>
      </c>
      <c r="F86" t="s">
        <v>45</v>
      </c>
    </row>
    <row r="87" spans="1:13" x14ac:dyDescent="0.2">
      <c r="A87" t="s">
        <v>52</v>
      </c>
      <c r="B87">
        <f>0.16/1000</f>
        <v>1.6000000000000001E-4</v>
      </c>
      <c r="D87" t="s">
        <v>29</v>
      </c>
      <c r="E87" t="s">
        <v>47</v>
      </c>
      <c r="F87" t="s">
        <v>45</v>
      </c>
    </row>
    <row r="88" spans="1:13" x14ac:dyDescent="0.2">
      <c r="A88" t="s">
        <v>53</v>
      </c>
      <c r="B88">
        <f>0.03/1000</f>
        <v>2.9999999999999997E-5</v>
      </c>
      <c r="D88" t="s">
        <v>29</v>
      </c>
      <c r="E88" t="s">
        <v>47</v>
      </c>
      <c r="F88" t="s">
        <v>45</v>
      </c>
    </row>
    <row r="89" spans="1:13" x14ac:dyDescent="0.2">
      <c r="A89" t="s">
        <v>54</v>
      </c>
      <c r="B89" s="5">
        <f>0.49*(44/12)*B78*0.1</f>
        <v>0.18451766666666666</v>
      </c>
      <c r="D89" t="s">
        <v>29</v>
      </c>
      <c r="E89" t="s">
        <v>47</v>
      </c>
      <c r="F89" t="s">
        <v>45</v>
      </c>
    </row>
    <row r="90" spans="1:13" x14ac:dyDescent="0.2">
      <c r="A90" t="s">
        <v>56</v>
      </c>
      <c r="B90">
        <f>(20+28.75+91.6)/1000*-1</f>
        <v>-0.14035</v>
      </c>
      <c r="C90" t="s">
        <v>40</v>
      </c>
      <c r="D90" t="s">
        <v>29</v>
      </c>
      <c r="F90" t="s">
        <v>26</v>
      </c>
      <c r="M90" t="s">
        <v>57</v>
      </c>
    </row>
    <row r="91" spans="1:13" x14ac:dyDescent="0.2">
      <c r="A91" t="s">
        <v>64</v>
      </c>
      <c r="B91">
        <f>0.9*1.96</f>
        <v>1.764</v>
      </c>
      <c r="C91" t="s">
        <v>3</v>
      </c>
      <c r="D91" t="s">
        <v>29</v>
      </c>
      <c r="F91" t="s">
        <v>26</v>
      </c>
      <c r="M91"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2022-01-29T11:51:47Z</dcterms:created>
  <dcterms:modified xsi:type="dcterms:W3CDTF">2022-04-10T15:50:57Z</dcterms:modified>
</cp:coreProperties>
</file>