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k\Desktop\uni-2024-2C\Estadistica\ARCHIVOS TRABAJOS GRUPOS\ARCHIVOS TRABAJOS GRUPOS\"/>
    </mc:Choice>
  </mc:AlternateContent>
  <xr:revisionPtr revIDLastSave="0" documentId="8_{0899639B-DBD1-479F-B68A-04FB968A0993}" xr6:coauthVersionLast="47" xr6:coauthVersionMax="47" xr10:uidLastSave="{00000000-0000-0000-0000-000000000000}"/>
  <bookViews>
    <workbookView xWindow="14295" yWindow="0" windowWidth="14610" windowHeight="15585" xr2:uid="{E799A163-8FF9-4959-B297-2CC5954299C4}"/>
  </bookViews>
  <sheets>
    <sheet name="Hoja1" sheetId="1" r:id="rId1"/>
  </sheets>
  <definedNames>
    <definedName name="_xlchart.v1.0" hidden="1">Hoja1!$I$4:$I$10</definedName>
    <definedName name="_xlchart.v1.1" hidden="1">Hoja1!$K$4:$K$10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17" i="1"/>
  <c r="Q15" i="1"/>
  <c r="R11" i="1"/>
  <c r="R5" i="1"/>
  <c r="R6" i="1"/>
  <c r="R7" i="1"/>
  <c r="R8" i="1"/>
  <c r="R9" i="1"/>
  <c r="R10" i="1"/>
  <c r="R4" i="1"/>
  <c r="Q10" i="1"/>
  <c r="Q9" i="1"/>
  <c r="Q8" i="1"/>
  <c r="Q7" i="1"/>
  <c r="Q6" i="1"/>
  <c r="Q5" i="1"/>
  <c r="Q4" i="1"/>
  <c r="Q14" i="1"/>
  <c r="P11" i="1"/>
  <c r="O11" i="1"/>
  <c r="P5" i="1"/>
  <c r="P6" i="1"/>
  <c r="P7" i="1"/>
  <c r="P8" i="1"/>
  <c r="P9" i="1"/>
  <c r="P10" i="1"/>
  <c r="P4" i="1"/>
  <c r="O7" i="1"/>
  <c r="O8" i="1"/>
  <c r="O9" i="1"/>
  <c r="O10" i="1"/>
  <c r="O6" i="1"/>
  <c r="O5" i="1"/>
  <c r="O4" i="1"/>
  <c r="J10" i="1"/>
  <c r="J9" i="1"/>
  <c r="J8" i="1"/>
  <c r="J7" i="1"/>
  <c r="J6" i="1"/>
  <c r="J5" i="1"/>
  <c r="H6" i="1"/>
  <c r="A62" i="1"/>
  <c r="J4" i="1"/>
  <c r="H5" i="1"/>
  <c r="H7" i="1" l="1"/>
  <c r="H8" i="1" l="1"/>
  <c r="H9" i="1" l="1"/>
  <c r="H10" i="1" l="1"/>
</calcChain>
</file>

<file path=xl/sharedStrings.xml><?xml version="1.0" encoding="utf-8"?>
<sst xmlns="http://schemas.openxmlformats.org/spreadsheetml/2006/main" count="42" uniqueCount="37">
  <si>
    <t>PROD. GAS</t>
  </si>
  <si>
    <t>Maximo</t>
  </si>
  <si>
    <t>Minimo</t>
  </si>
  <si>
    <t>N°</t>
  </si>
  <si>
    <t>Valores</t>
  </si>
  <si>
    <t>Produccion de gas</t>
  </si>
  <si>
    <t>Xi´</t>
  </si>
  <si>
    <t>[0 - 1018203)</t>
  </si>
  <si>
    <t>[4072812 - 5091015)</t>
  </si>
  <si>
    <t>[5091015 - 6109218)</t>
  </si>
  <si>
    <t>[6109218 - 7127421)</t>
  </si>
  <si>
    <t>[1018203 - 2036406)</t>
  </si>
  <si>
    <t>fi</t>
  </si>
  <si>
    <t>[2036406 - 3054609)</t>
  </si>
  <si>
    <t>[3054609 - 4072812)</t>
  </si>
  <si>
    <t>hi</t>
  </si>
  <si>
    <t>Fi</t>
  </si>
  <si>
    <t>Hi</t>
  </si>
  <si>
    <t>53/60</t>
  </si>
  <si>
    <t>0/60</t>
  </si>
  <si>
    <t>1/60</t>
  </si>
  <si>
    <t>2/60</t>
  </si>
  <si>
    <t>54/60</t>
  </si>
  <si>
    <t>56/60</t>
  </si>
  <si>
    <t>57/60</t>
  </si>
  <si>
    <t>58/60</t>
  </si>
  <si>
    <t>60/60</t>
  </si>
  <si>
    <t>Xi'fi</t>
  </si>
  <si>
    <t>Xi'^2(fi)</t>
  </si>
  <si>
    <t>Media aritmetica</t>
  </si>
  <si>
    <t>Marca de clase</t>
  </si>
  <si>
    <t>(x-x')^2</t>
  </si>
  <si>
    <t>[(x-x')^2]fi</t>
  </si>
  <si>
    <t>Varianza</t>
  </si>
  <si>
    <t>Desvio estandar</t>
  </si>
  <si>
    <t>Coeficiente variacion (%)</t>
  </si>
  <si>
    <t>Paso intermedio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</si>
</sst>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2" fontId="0" fillId="0" borderId="1" xfId="0" applyNumberFormat="1" applyBorder="1"/>
    <xf numFmtId="49" fontId="0" fillId="0" borderId="1" xfId="1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4" borderId="0" xfId="0" applyNumberFormat="1" applyFont="1" applyFill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2" fillId="0" borderId="6" xfId="0" applyNumberFormat="1" applyFont="1" applyBorder="1"/>
    <xf numFmtId="0" fontId="0" fillId="2" borderId="3" xfId="0" applyFill="1" applyBorder="1"/>
    <xf numFmtId="2" fontId="0" fillId="4" borderId="3" xfId="0" applyNumberFormat="1" applyFill="1" applyBorder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Histograma de frecuencias (Produccion de gas)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Hoja1!$I$4:$I$10</c:f>
              <c:strCache>
                <c:ptCount val="7"/>
                <c:pt idx="0">
                  <c:v>[0 - 1018203)</c:v>
                </c:pt>
                <c:pt idx="1">
                  <c:v>[1018203 - 2036406)</c:v>
                </c:pt>
                <c:pt idx="2">
                  <c:v>[2036406 - 3054609)</c:v>
                </c:pt>
                <c:pt idx="3">
                  <c:v>[3054609 - 4072812)</c:v>
                </c:pt>
                <c:pt idx="4">
                  <c:v>[4072812 - 5091015)</c:v>
                </c:pt>
                <c:pt idx="5">
                  <c:v>[5091015 - 6109218)</c:v>
                </c:pt>
                <c:pt idx="6">
                  <c:v>[6109218 - 7127421)</c:v>
                </c:pt>
              </c:strCache>
            </c:strRef>
          </c:cat>
          <c:val>
            <c:numRef>
              <c:f>Hoja1!$K$4:$K$10</c:f>
              <c:numCache>
                <c:formatCode>General</c:formatCode>
                <c:ptCount val="7"/>
                <c:pt idx="0">
                  <c:v>53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1-409D-BC70-C5A3EF85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27"/>
        <c:axId val="737333791"/>
        <c:axId val="737328991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Hoja1!$K$4:$K$10</c:f>
              <c:numCache>
                <c:formatCode>General</c:formatCode>
                <c:ptCount val="7"/>
                <c:pt idx="0">
                  <c:v>53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1-409D-BC70-C5A3EF85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333791"/>
        <c:axId val="737328991"/>
      </c:lineChart>
      <c:catAx>
        <c:axId val="7373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7328991"/>
        <c:crosses val="autoZero"/>
        <c:auto val="1"/>
        <c:lblAlgn val="ctr"/>
        <c:lblOffset val="100"/>
        <c:noMultiLvlLbl val="0"/>
      </c:catAx>
      <c:valAx>
        <c:axId val="7373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733379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Histograma de frecuencia</a:t>
            </a:r>
            <a:r>
              <a:rPr lang="es-AR" baseline="0"/>
              <a:t> acumulada</a:t>
            </a:r>
          </a:p>
          <a:p>
            <a:pPr>
              <a:defRPr/>
            </a:pPr>
            <a:r>
              <a:rPr lang="es-AR"/>
              <a:t> (Produccion de gas)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 acumulada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Hoja1!$I$4:$I$10</c:f>
              <c:strCache>
                <c:ptCount val="7"/>
                <c:pt idx="0">
                  <c:v>[0 - 1018203)</c:v>
                </c:pt>
                <c:pt idx="1">
                  <c:v>[1018203 - 2036406)</c:v>
                </c:pt>
                <c:pt idx="2">
                  <c:v>[2036406 - 3054609)</c:v>
                </c:pt>
                <c:pt idx="3">
                  <c:v>[3054609 - 4072812)</c:v>
                </c:pt>
                <c:pt idx="4">
                  <c:v>[4072812 - 5091015)</c:v>
                </c:pt>
                <c:pt idx="5">
                  <c:v>[5091015 - 6109218)</c:v>
                </c:pt>
                <c:pt idx="6">
                  <c:v>[6109218 - 7127421)</c:v>
                </c:pt>
              </c:strCache>
            </c:strRef>
          </c:cat>
          <c:val>
            <c:numRef>
              <c:f>Hoja1!$M$4:$M$10</c:f>
              <c:numCache>
                <c:formatCode>General</c:formatCode>
                <c:ptCount val="7"/>
                <c:pt idx="0">
                  <c:v>53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58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4B4-9BC4-14FD4A3E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27"/>
        <c:axId val="737333791"/>
        <c:axId val="737328991"/>
      </c:barChart>
      <c:lineChart>
        <c:grouping val="standard"/>
        <c:varyColors val="0"/>
        <c:ser>
          <c:idx val="1"/>
          <c:order val="1"/>
          <c:tx>
            <c:v>Prueba2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Hoja1!$M$4:$M$10</c:f>
              <c:numCache>
                <c:formatCode>General</c:formatCode>
                <c:ptCount val="7"/>
                <c:pt idx="0">
                  <c:v>53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58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C-44B4-9BC4-14FD4A3E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333791"/>
        <c:axId val="737328991"/>
      </c:lineChart>
      <c:catAx>
        <c:axId val="7373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7328991"/>
        <c:crosses val="autoZero"/>
        <c:auto val="1"/>
        <c:lblAlgn val="ctr"/>
        <c:lblOffset val="100"/>
        <c:noMultiLvlLbl val="0"/>
      </c:catAx>
      <c:valAx>
        <c:axId val="7373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733379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13</xdr:row>
      <xdr:rowOff>594</xdr:rowOff>
    </xdr:from>
    <xdr:to>
      <xdr:col>15</xdr:col>
      <xdr:colOff>970360</xdr:colOff>
      <xdr:row>31</xdr:row>
      <xdr:rowOff>35717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C27834-8FBD-4B80-9B91-7E038317B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1216270</xdr:colOff>
      <xdr:row>31</xdr:row>
      <xdr:rowOff>175846</xdr:rowOff>
    </xdr:from>
    <xdr:to>
      <xdr:col>15</xdr:col>
      <xdr:colOff>945983</xdr:colOff>
      <xdr:row>50</xdr:row>
      <xdr:rowOff>20469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34FD81-F543-4D91-A964-AD0EDF61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55B3-A787-4A60-ACE5-9ABAA2BF914F}">
  <sheetPr>
    <pageSetUpPr autoPageBreaks="0"/>
  </sheetPr>
  <dimension ref="A1:R62"/>
  <sheetViews>
    <sheetView tabSelected="1" showRuler="0" topLeftCell="N6" zoomScale="145" zoomScaleNormal="145" zoomScalePageLayoutView="61" workbookViewId="0">
      <selection activeCell="Q16" sqref="Q16"/>
    </sheetView>
  </sheetViews>
  <sheetFormatPr baseColWidth="10" defaultRowHeight="15" x14ac:dyDescent="0.25"/>
  <cols>
    <col min="5" max="5" width="13.5703125" customWidth="1"/>
    <col min="8" max="8" width="28.42578125" customWidth="1"/>
    <col min="9" max="9" width="19.7109375" customWidth="1"/>
    <col min="10" max="10" width="13.28515625" customWidth="1"/>
    <col min="11" max="11" width="11" customWidth="1"/>
    <col min="12" max="12" width="7.42578125" customWidth="1"/>
    <col min="13" max="13" width="10" customWidth="1"/>
    <col min="14" max="14" width="6.140625" customWidth="1"/>
    <col min="16" max="16" width="19.85546875" customWidth="1"/>
    <col min="17" max="17" width="22.7109375" customWidth="1"/>
    <col min="18" max="18" width="23.42578125" bestFit="1" customWidth="1"/>
  </cols>
  <sheetData>
    <row r="1" spans="1:18" x14ac:dyDescent="0.25">
      <c r="A1" s="1" t="s">
        <v>0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6.5" thickBot="1" x14ac:dyDescent="0.3">
      <c r="A2" s="2">
        <v>7127417</v>
      </c>
      <c r="H2" s="18"/>
      <c r="I2" s="18"/>
      <c r="J2" s="18" t="s">
        <v>30</v>
      </c>
      <c r="K2" s="21">
        <v>509101.5</v>
      </c>
      <c r="L2" s="18"/>
      <c r="M2" s="18"/>
      <c r="N2" s="18"/>
      <c r="O2" s="18"/>
      <c r="P2" s="18"/>
      <c r="Q2" s="18" t="s">
        <v>36</v>
      </c>
      <c r="R2" s="18"/>
    </row>
    <row r="3" spans="1:18" ht="15" customHeight="1" thickBot="1" x14ac:dyDescent="0.3">
      <c r="A3" s="2">
        <v>6680609</v>
      </c>
      <c r="D3" s="4"/>
      <c r="E3" s="14">
        <v>7127417</v>
      </c>
      <c r="F3" s="4"/>
      <c r="G3" s="4" t="s">
        <v>3</v>
      </c>
      <c r="H3" s="19" t="s">
        <v>4</v>
      </c>
      <c r="I3" s="15" t="s">
        <v>5</v>
      </c>
      <c r="J3" s="16" t="s">
        <v>6</v>
      </c>
      <c r="K3" s="16" t="s">
        <v>12</v>
      </c>
      <c r="L3" s="16" t="s">
        <v>15</v>
      </c>
      <c r="M3" s="16" t="s">
        <v>16</v>
      </c>
      <c r="N3" s="16" t="s">
        <v>17</v>
      </c>
      <c r="O3" s="16" t="s">
        <v>27</v>
      </c>
      <c r="P3" s="22" t="s">
        <v>28</v>
      </c>
      <c r="Q3" s="26" t="s">
        <v>31</v>
      </c>
      <c r="R3" s="26" t="s">
        <v>32</v>
      </c>
    </row>
    <row r="4" spans="1:18" ht="15.75" thickBot="1" x14ac:dyDescent="0.3">
      <c r="A4" s="2">
        <v>4555078</v>
      </c>
      <c r="D4" s="4"/>
      <c r="E4" s="4"/>
      <c r="F4" s="4"/>
      <c r="G4" s="3">
        <v>1</v>
      </c>
      <c r="H4" s="20">
        <v>1018203</v>
      </c>
      <c r="I4" s="17" t="s">
        <v>7</v>
      </c>
      <c r="J4" s="8">
        <f>K2</f>
        <v>509101.5</v>
      </c>
      <c r="K4" s="7">
        <v>53</v>
      </c>
      <c r="L4" s="9" t="s">
        <v>18</v>
      </c>
      <c r="M4" s="7">
        <v>53</v>
      </c>
      <c r="N4" s="9" t="s">
        <v>18</v>
      </c>
      <c r="O4" s="7">
        <f>J4*K4</f>
        <v>26982379.5</v>
      </c>
      <c r="P4" s="23">
        <f>(J4*J4)*K4</f>
        <v>13736769877019.25</v>
      </c>
      <c r="Q4" s="27">
        <f>(J4-Q14)^2</f>
        <v>165877975873.43997</v>
      </c>
      <c r="R4" s="27">
        <f>Q4*K4</f>
        <v>8791532721292.3184</v>
      </c>
    </row>
    <row r="5" spans="1:18" ht="15.75" thickBot="1" x14ac:dyDescent="0.3">
      <c r="A5" s="2">
        <v>3811722</v>
      </c>
      <c r="D5" s="4"/>
      <c r="E5" s="4"/>
      <c r="F5" s="4"/>
      <c r="G5" s="3">
        <v>2</v>
      </c>
      <c r="H5" s="20">
        <f>H4+H4</f>
        <v>2036406</v>
      </c>
      <c r="I5" s="17" t="s">
        <v>11</v>
      </c>
      <c r="J5" s="10">
        <f>H4+K2</f>
        <v>1527304.5</v>
      </c>
      <c r="K5" s="7">
        <v>1</v>
      </c>
      <c r="L5" s="11" t="s">
        <v>20</v>
      </c>
      <c r="M5" s="7">
        <v>54</v>
      </c>
      <c r="N5" s="9" t="s">
        <v>22</v>
      </c>
      <c r="O5">
        <f>J5*K5</f>
        <v>1527304.5</v>
      </c>
      <c r="P5" s="23">
        <f t="shared" ref="P5:P10" si="0">(J5*J5)*K5</f>
        <v>2332659035720.25</v>
      </c>
      <c r="Q5" s="27">
        <f>(J5-Q14)^2</f>
        <v>373225445715.24005</v>
      </c>
      <c r="R5" s="27">
        <f t="shared" ref="R5:R10" si="1">Q5*K5</f>
        <v>373225445715.24005</v>
      </c>
    </row>
    <row r="6" spans="1:18" ht="15.75" thickBot="1" x14ac:dyDescent="0.3">
      <c r="A6" s="2">
        <v>2656403</v>
      </c>
      <c r="D6" s="4"/>
      <c r="E6" s="4"/>
      <c r="F6" s="4"/>
      <c r="G6" s="3">
        <v>3</v>
      </c>
      <c r="H6" s="20">
        <f>H5+H4</f>
        <v>3054609</v>
      </c>
      <c r="I6" s="17" t="s">
        <v>13</v>
      </c>
      <c r="J6" s="10">
        <f>H5+K2</f>
        <v>2545507.5</v>
      </c>
      <c r="K6" s="7">
        <v>2</v>
      </c>
      <c r="L6" s="9" t="s">
        <v>21</v>
      </c>
      <c r="M6" s="7">
        <v>56</v>
      </c>
      <c r="N6" s="9" t="s">
        <v>23</v>
      </c>
      <c r="O6" s="7">
        <f>J6*K6</f>
        <v>5091015</v>
      </c>
      <c r="P6" s="23">
        <f t="shared" si="0"/>
        <v>12959216865112.5</v>
      </c>
      <c r="Q6" s="27">
        <f>(J6-Q14)^2</f>
        <v>2654047613975.04</v>
      </c>
      <c r="R6" s="27">
        <f t="shared" si="1"/>
        <v>5308095227950.0801</v>
      </c>
    </row>
    <row r="7" spans="1:18" ht="15.75" thickBot="1" x14ac:dyDescent="0.3">
      <c r="A7" s="2">
        <v>2466190</v>
      </c>
      <c r="D7" s="4" t="s">
        <v>1</v>
      </c>
      <c r="E7" s="14">
        <v>7127417</v>
      </c>
      <c r="F7" s="4"/>
      <c r="G7" s="3">
        <v>4</v>
      </c>
      <c r="H7" s="20">
        <f>H6+H4</f>
        <v>4072812</v>
      </c>
      <c r="I7" s="17" t="s">
        <v>14</v>
      </c>
      <c r="J7" s="10">
        <f>H6+K2</f>
        <v>3563710.5</v>
      </c>
      <c r="K7" s="7">
        <v>1</v>
      </c>
      <c r="L7" s="9" t="s">
        <v>20</v>
      </c>
      <c r="M7" s="7">
        <v>57</v>
      </c>
      <c r="N7" s="9" t="s">
        <v>24</v>
      </c>
      <c r="O7" s="7">
        <f t="shared" ref="O7:O10" si="2">J7*K7</f>
        <v>3563710.5</v>
      </c>
      <c r="P7" s="23">
        <f t="shared" si="0"/>
        <v>12700032527810.25</v>
      </c>
      <c r="Q7" s="27">
        <f>(J7-Q14)^2</f>
        <v>7008344480652.8389</v>
      </c>
      <c r="R7" s="27">
        <f t="shared" si="1"/>
        <v>7008344480652.8389</v>
      </c>
    </row>
    <row r="8" spans="1:18" ht="15.75" thickBot="1" x14ac:dyDescent="0.3">
      <c r="A8" s="2">
        <v>1352249</v>
      </c>
      <c r="D8" s="4" t="s">
        <v>2</v>
      </c>
      <c r="E8" s="14">
        <v>0</v>
      </c>
      <c r="F8" s="4"/>
      <c r="G8" s="3">
        <v>5</v>
      </c>
      <c r="H8" s="20">
        <f>H7+H4</f>
        <v>5091015</v>
      </c>
      <c r="I8" s="17" t="s">
        <v>8</v>
      </c>
      <c r="J8" s="10">
        <f>H7+K2</f>
        <v>4581913.5</v>
      </c>
      <c r="K8" s="7">
        <v>1</v>
      </c>
      <c r="L8" s="9" t="s">
        <v>20</v>
      </c>
      <c r="M8" s="7">
        <v>58</v>
      </c>
      <c r="N8" s="9" t="s">
        <v>25</v>
      </c>
      <c r="O8">
        <f t="shared" si="2"/>
        <v>4581913.5</v>
      </c>
      <c r="P8" s="23">
        <f t="shared" si="0"/>
        <v>20993931321482.25</v>
      </c>
      <c r="Q8" s="27">
        <f>(J8-Q14)^2</f>
        <v>13436116045748.639</v>
      </c>
      <c r="R8" s="27">
        <f t="shared" si="1"/>
        <v>13436116045748.639</v>
      </c>
    </row>
    <row r="9" spans="1:18" ht="15.75" thickBot="1" x14ac:dyDescent="0.3">
      <c r="A9" s="2">
        <v>5000.38</v>
      </c>
      <c r="D9" s="4"/>
      <c r="E9" s="4"/>
      <c r="F9" s="4"/>
      <c r="G9" s="3">
        <v>6</v>
      </c>
      <c r="H9" s="20">
        <f>H8+H4</f>
        <v>6109218</v>
      </c>
      <c r="I9" s="17" t="s">
        <v>9</v>
      </c>
      <c r="J9" s="10">
        <f>H8+K2</f>
        <v>5600116.5</v>
      </c>
      <c r="K9" s="7">
        <v>0</v>
      </c>
      <c r="L9" s="9" t="s">
        <v>19</v>
      </c>
      <c r="M9" s="7">
        <v>58</v>
      </c>
      <c r="N9" s="9" t="s">
        <v>25</v>
      </c>
      <c r="O9" s="7">
        <f t="shared" si="2"/>
        <v>0</v>
      </c>
      <c r="P9" s="23">
        <f t="shared" si="0"/>
        <v>0</v>
      </c>
      <c r="Q9" s="27">
        <f>(J9-Q14)^2</f>
        <v>21937362309262.438</v>
      </c>
      <c r="R9" s="27">
        <f t="shared" si="1"/>
        <v>0</v>
      </c>
    </row>
    <row r="10" spans="1:18" ht="15.75" thickBot="1" x14ac:dyDescent="0.3">
      <c r="A10" s="2">
        <v>4002.59</v>
      </c>
      <c r="D10" s="4"/>
      <c r="E10" s="4"/>
      <c r="F10" s="4"/>
      <c r="G10" s="3">
        <v>7</v>
      </c>
      <c r="H10" s="20">
        <f>H9+H4</f>
        <v>7127421</v>
      </c>
      <c r="I10" s="17" t="s">
        <v>10</v>
      </c>
      <c r="J10" s="10">
        <f>H9+K2</f>
        <v>6618319.5</v>
      </c>
      <c r="K10" s="7">
        <v>2</v>
      </c>
      <c r="L10" s="9" t="s">
        <v>21</v>
      </c>
      <c r="M10" s="7">
        <v>60</v>
      </c>
      <c r="N10" s="9" t="s">
        <v>26</v>
      </c>
      <c r="O10" s="12">
        <f t="shared" si="2"/>
        <v>13236639</v>
      </c>
      <c r="P10" s="24">
        <f t="shared" si="0"/>
        <v>87604306008160.5</v>
      </c>
      <c r="Q10" s="27">
        <f>(J10-Q14)^2</f>
        <v>32512083271194.238</v>
      </c>
      <c r="R10" s="27">
        <f t="shared" si="1"/>
        <v>65024166542388.477</v>
      </c>
    </row>
    <row r="11" spans="1:18" ht="15.75" thickBot="1" x14ac:dyDescent="0.3">
      <c r="A11" s="2">
        <v>3560.62</v>
      </c>
      <c r="D11" s="4"/>
      <c r="E11" s="4"/>
      <c r="F11" s="4"/>
      <c r="G11" s="4"/>
      <c r="H11" s="18"/>
      <c r="I11" s="18"/>
      <c r="J11" s="18"/>
      <c r="K11" s="18"/>
      <c r="L11" s="18"/>
      <c r="M11" s="18"/>
      <c r="N11" s="18"/>
      <c r="O11" s="13">
        <f>SUM(O4:O10)</f>
        <v>54982962</v>
      </c>
      <c r="P11" s="25">
        <f>SUM(P4:P10)</f>
        <v>150326915635305</v>
      </c>
      <c r="Q11" s="27"/>
      <c r="R11" s="27">
        <f>SUM(R4:R10)</f>
        <v>99941480463747.594</v>
      </c>
    </row>
    <row r="12" spans="1:18" x14ac:dyDescent="0.25">
      <c r="A12" s="2">
        <v>573.41999999999996</v>
      </c>
      <c r="D12" s="4"/>
      <c r="E12" s="4"/>
      <c r="F12" s="4"/>
      <c r="G12" s="4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25">
      <c r="A13" s="2">
        <v>570.51</v>
      </c>
      <c r="D13" s="4"/>
      <c r="E13" s="4"/>
      <c r="F13" s="4"/>
      <c r="G13" s="4"/>
    </row>
    <row r="14" spans="1:18" x14ac:dyDescent="0.25">
      <c r="A14" s="2">
        <v>560.79</v>
      </c>
      <c r="D14" s="4"/>
      <c r="E14" s="4"/>
      <c r="F14" s="4"/>
      <c r="G14" s="4"/>
      <c r="Q14">
        <f>O11/60</f>
        <v>916382.7</v>
      </c>
      <c r="R14" t="s">
        <v>29</v>
      </c>
    </row>
    <row r="15" spans="1:18" x14ac:dyDescent="0.25">
      <c r="A15" s="2">
        <v>448.04</v>
      </c>
      <c r="Q15" s="2">
        <f>R11/59</f>
        <v>1693923397690.6372</v>
      </c>
      <c r="R15" t="s">
        <v>33</v>
      </c>
    </row>
    <row r="16" spans="1:18" x14ac:dyDescent="0.25">
      <c r="A16" s="2">
        <v>323.72000000000003</v>
      </c>
      <c r="I16" s="6"/>
      <c r="J16" s="6"/>
      <c r="K16" s="6"/>
      <c r="L16" s="6"/>
      <c r="M16" s="6"/>
      <c r="N16" s="6"/>
      <c r="O16" s="6"/>
      <c r="P16" s="6"/>
      <c r="Q16" s="28">
        <f>SQRT(Q15)</f>
        <v>1301508.1243275576</v>
      </c>
      <c r="R16" t="s">
        <v>34</v>
      </c>
    </row>
    <row r="17" spans="1:18" x14ac:dyDescent="0.25">
      <c r="A17" s="2">
        <v>321.16000000000003</v>
      </c>
      <c r="I17" s="6"/>
      <c r="J17" s="6"/>
      <c r="K17" s="6"/>
      <c r="L17" s="6"/>
      <c r="M17" s="6"/>
      <c r="N17" s="6"/>
      <c r="O17" s="6"/>
      <c r="P17" s="6"/>
      <c r="Q17">
        <f>(Q16/Q14)*100</f>
        <v>142.02670176199942</v>
      </c>
      <c r="R17" t="s">
        <v>35</v>
      </c>
    </row>
    <row r="18" spans="1:18" x14ac:dyDescent="0.25">
      <c r="A18" s="2">
        <v>153.9</v>
      </c>
      <c r="I18" s="6"/>
      <c r="J18" s="6"/>
      <c r="K18" s="6"/>
      <c r="L18" s="6"/>
      <c r="M18" s="6"/>
      <c r="N18" s="6"/>
      <c r="O18" s="6"/>
      <c r="P18" s="6"/>
    </row>
    <row r="19" spans="1:18" x14ac:dyDescent="0.25">
      <c r="A19" s="2">
        <v>152.12</v>
      </c>
      <c r="I19" s="6"/>
      <c r="J19" s="6"/>
      <c r="K19" s="6"/>
      <c r="L19" s="6"/>
      <c r="M19" s="6"/>
      <c r="N19" s="6"/>
      <c r="O19" s="6"/>
      <c r="P19" s="6"/>
    </row>
    <row r="20" spans="1:18" x14ac:dyDescent="0.25">
      <c r="A20" s="2">
        <v>151.36000000000001</v>
      </c>
      <c r="I20" s="6"/>
      <c r="J20" s="6"/>
      <c r="K20" s="6"/>
      <c r="L20" s="6"/>
      <c r="M20" s="6"/>
      <c r="N20" s="6"/>
      <c r="O20" s="6"/>
      <c r="P20" s="6"/>
    </row>
    <row r="21" spans="1:18" x14ac:dyDescent="0.25">
      <c r="A21" s="2">
        <v>140.43</v>
      </c>
      <c r="I21" s="6"/>
      <c r="J21" s="6"/>
      <c r="K21" s="6"/>
      <c r="L21" s="6"/>
      <c r="M21" s="6"/>
      <c r="N21" s="6"/>
      <c r="O21" s="6"/>
      <c r="P21" s="6"/>
    </row>
    <row r="22" spans="1:18" x14ac:dyDescent="0.25">
      <c r="A22" s="2">
        <v>108.68</v>
      </c>
      <c r="I22" s="6"/>
      <c r="J22" s="6"/>
      <c r="K22" s="6"/>
      <c r="L22" s="6"/>
      <c r="M22" s="6"/>
      <c r="N22" s="6"/>
      <c r="O22" s="6"/>
      <c r="P22" s="6"/>
    </row>
    <row r="23" spans="1:18" x14ac:dyDescent="0.25">
      <c r="A23" s="2">
        <v>97.74</v>
      </c>
      <c r="I23" s="6"/>
      <c r="J23" s="6"/>
      <c r="K23" s="6"/>
      <c r="L23" s="6"/>
      <c r="M23" s="6"/>
      <c r="N23" s="6"/>
      <c r="O23" s="6"/>
      <c r="P23" s="6"/>
    </row>
    <row r="24" spans="1:18" x14ac:dyDescent="0.25">
      <c r="A24" s="2">
        <v>84.13</v>
      </c>
      <c r="I24" s="6"/>
      <c r="J24" s="6"/>
      <c r="K24" s="6"/>
      <c r="L24" s="6"/>
      <c r="M24" s="6"/>
      <c r="N24" s="6"/>
      <c r="O24" s="6"/>
      <c r="P24" s="6"/>
    </row>
    <row r="25" spans="1:18" x14ac:dyDescent="0.25">
      <c r="A25" s="2">
        <v>77.05</v>
      </c>
      <c r="I25" s="6"/>
      <c r="J25" s="6"/>
      <c r="K25" s="6"/>
      <c r="L25" s="6"/>
      <c r="M25" s="6"/>
      <c r="N25" s="6"/>
      <c r="O25" s="6"/>
      <c r="P25" s="6"/>
    </row>
    <row r="26" spans="1:18" x14ac:dyDescent="0.25">
      <c r="A26" s="2">
        <v>75.349999999999994</v>
      </c>
      <c r="I26" s="6"/>
      <c r="J26" s="6"/>
      <c r="K26" s="6"/>
      <c r="L26" s="6"/>
      <c r="M26" s="6"/>
      <c r="N26" s="6"/>
      <c r="O26" s="6"/>
      <c r="P26" s="6"/>
    </row>
    <row r="27" spans="1:18" x14ac:dyDescent="0.25">
      <c r="A27" s="2">
        <v>73.62</v>
      </c>
      <c r="I27" s="6"/>
      <c r="J27" s="6"/>
      <c r="K27" s="6"/>
      <c r="L27" s="6"/>
      <c r="M27" s="6"/>
      <c r="N27" s="6"/>
      <c r="O27" s="6"/>
      <c r="P27" s="6"/>
    </row>
    <row r="28" spans="1:18" x14ac:dyDescent="0.25">
      <c r="A28" s="2">
        <v>61.09</v>
      </c>
      <c r="I28" s="6"/>
      <c r="J28" s="6"/>
      <c r="K28" s="6"/>
      <c r="L28" s="6"/>
      <c r="M28" s="6"/>
      <c r="N28" s="6"/>
      <c r="O28" s="6"/>
      <c r="P28" s="6"/>
    </row>
    <row r="29" spans="1:18" x14ac:dyDescent="0.25">
      <c r="A29" s="2">
        <v>58.15</v>
      </c>
      <c r="I29" s="6"/>
      <c r="J29" s="6"/>
      <c r="K29" s="6"/>
      <c r="L29" s="6"/>
      <c r="M29" s="6"/>
      <c r="N29" s="6"/>
      <c r="O29" s="6"/>
      <c r="P29" s="6"/>
    </row>
    <row r="30" spans="1:18" x14ac:dyDescent="0.25">
      <c r="A30" s="2">
        <v>54.51</v>
      </c>
      <c r="I30" s="6"/>
      <c r="J30" s="6"/>
      <c r="K30" s="6"/>
      <c r="L30" s="6"/>
      <c r="M30" s="6"/>
      <c r="N30" s="6"/>
      <c r="O30" s="6"/>
      <c r="P30" s="6"/>
    </row>
    <row r="31" spans="1:18" x14ac:dyDescent="0.25">
      <c r="A31" s="2">
        <v>47.39</v>
      </c>
    </row>
    <row r="32" spans="1:18" x14ac:dyDescent="0.25">
      <c r="A32" s="2">
        <v>42.95</v>
      </c>
    </row>
    <row r="33" spans="1:1" x14ac:dyDescent="0.25">
      <c r="A33" s="2">
        <v>42.13</v>
      </c>
    </row>
    <row r="34" spans="1:1" x14ac:dyDescent="0.25">
      <c r="A34" s="2">
        <v>31.48</v>
      </c>
    </row>
    <row r="35" spans="1:1" x14ac:dyDescent="0.25">
      <c r="A35" s="2">
        <v>29.63</v>
      </c>
    </row>
    <row r="36" spans="1:1" x14ac:dyDescent="0.25">
      <c r="A36" s="2">
        <v>28.51</v>
      </c>
    </row>
    <row r="37" spans="1:1" x14ac:dyDescent="0.25">
      <c r="A37" s="2">
        <v>24.86</v>
      </c>
    </row>
    <row r="38" spans="1:1" x14ac:dyDescent="0.25">
      <c r="A38" s="2">
        <v>20.440000000000001</v>
      </c>
    </row>
    <row r="39" spans="1:1" x14ac:dyDescent="0.25">
      <c r="A39" s="2">
        <v>15.48</v>
      </c>
    </row>
    <row r="40" spans="1:1" x14ac:dyDescent="0.25">
      <c r="A40" s="2">
        <v>13.14</v>
      </c>
    </row>
    <row r="41" spans="1:1" x14ac:dyDescent="0.25">
      <c r="A41" s="2">
        <v>12.55</v>
      </c>
    </row>
    <row r="42" spans="1:1" x14ac:dyDescent="0.25">
      <c r="A42" s="2">
        <v>11.8</v>
      </c>
    </row>
    <row r="43" spans="1:1" x14ac:dyDescent="0.25">
      <c r="A43" s="2">
        <v>11.72</v>
      </c>
    </row>
    <row r="44" spans="1:1" x14ac:dyDescent="0.25">
      <c r="A44" s="2">
        <v>9.92</v>
      </c>
    </row>
    <row r="45" spans="1:1" x14ac:dyDescent="0.25">
      <c r="A45" s="2">
        <v>7.43</v>
      </c>
    </row>
    <row r="46" spans="1:1" x14ac:dyDescent="0.25">
      <c r="A46" s="2">
        <v>5.45</v>
      </c>
    </row>
    <row r="47" spans="1:1" x14ac:dyDescent="0.25">
      <c r="A47" s="2">
        <v>3.78</v>
      </c>
    </row>
    <row r="48" spans="1:1" x14ac:dyDescent="0.25">
      <c r="A48" s="2">
        <v>3.09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 s="5">
        <f>COUNTA(A9:A61)</f>
        <v>53</v>
      </c>
    </row>
  </sheetData>
  <sortState xmlns:xlrd2="http://schemas.microsoft.com/office/spreadsheetml/2017/richdata2" ref="A2:A61">
    <sortCondition descending="1" ref="A2:A61"/>
  </sortState>
  <pageMargins left="0.7" right="0.7" top="0.75" bottom="0.75" header="0.3" footer="0.3"/>
  <pageSetup paperSize="9" orientation="portrait" horizontalDpi="0" verticalDpi="0" r:id="rId1"/>
  <ignoredErrors>
    <ignoredError sqref="L5:L8 L10" twoDigitTextYear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y o t W b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R y o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q L V k o i k e 4 D g A A A B E A A A A T A B w A R m 9 y b X V s Y X M v U 2 V j d G l v b j E u b S C i G A A o o B Q A A A A A A A A A A A A A A A A A A A A A A A A A A A A r T k 0 u y c z P U w i G 0 I b W A F B L A Q I t A B Q A A g A I A E c q L V m 0 L q F T p A A A A P Y A A A A S A A A A A A A A A A A A A A A A A A A A A A B D b 2 5 m a W c v U G F j a 2 F n Z S 5 4 b W x Q S w E C L Q A U A A I A C A B H K i 1 Z D 8 r p q 6 Q A A A D p A A A A E w A A A A A A A A A A A A A A A A D w A A A A W 0 N v b n R l b n R f V H l w Z X N d L n h t b F B L A Q I t A B Q A A g A I A E c q L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3 + f 5 1 X M i a T 4 X q K g R Y m u p z A A A A A A I A A A A A A B B m A A A A A Q A A I A A A A A i p o d l y y F C x / 1 x u A i W q i 2 m A z 3 h Z b s I D c V E J R f i t 7 b s d A A A A A A 6 A A A A A A g A A I A A A A A r 6 / d s 7 i s p K 0 q D 6 S + C U W 1 I b t 6 b u r c / n N E s q h X r D S / Y C U A A A A G F a S T 7 E e I c 1 y 3 5 2 b a 6 S c a m V x X O 9 N B 8 i H V 7 l U k k P X Z P i b 0 O 5 R N d g 0 A B v k e N x A f F P r 6 N a C M y 9 w j Z j k X S z w K d j 4 + C b Q O 7 G W 7 C U g S D T c D Q X z X 8 X Q A A A A N j E l K 2 6 2 X q 0 D I M 3 u k N O b W E c 2 g L D l z 9 y e f 8 Q D r W y L y p U a 4 B w r i d a D V z J 3 A l o 5 7 P G A b M H l 9 + M n s G V 8 j a 1 / t a / h 8 0 = < / D a t a M a s h u p > 
</file>

<file path=customXml/itemProps1.xml><?xml version="1.0" encoding="utf-8"?>
<ds:datastoreItem xmlns:ds="http://schemas.openxmlformats.org/officeDocument/2006/customXml" ds:itemID="{6BA5289D-A328-4941-B184-0A32EF6A29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Rojas</dc:creator>
  <cp:lastModifiedBy>Axel Rojas</cp:lastModifiedBy>
  <dcterms:created xsi:type="dcterms:W3CDTF">2024-09-13T08:15:34Z</dcterms:created>
  <dcterms:modified xsi:type="dcterms:W3CDTF">2024-09-13T13:58:49Z</dcterms:modified>
</cp:coreProperties>
</file>