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amaya\Desktop\"/>
    </mc:Choice>
  </mc:AlternateContent>
  <bookViews>
    <workbookView xWindow="0" yWindow="0" windowWidth="10950" windowHeight="4530"/>
  </bookViews>
  <sheets>
    <sheet name="DESEMB" sheetId="2" r:id="rId1"/>
    <sheet name="DATA" sheetId="1" state="hidden" r:id="rId2"/>
  </sheets>
  <definedNames>
    <definedName name="_xlnm._FilterDatabase" localSheetId="1" hidden="1">DATA!$L$1:$S$155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2" i="1"/>
  <c r="L82" i="2" l="1"/>
  <c r="L83" i="2"/>
  <c r="D10" i="2" l="1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D24" i="2"/>
  <c r="E24" i="2"/>
  <c r="F24" i="2"/>
  <c r="G24" i="2"/>
  <c r="H24" i="2"/>
  <c r="I24" i="2"/>
  <c r="J24" i="2"/>
  <c r="K24" i="2"/>
  <c r="L24" i="2"/>
  <c r="M24" i="2"/>
  <c r="D25" i="2"/>
  <c r="E25" i="2"/>
  <c r="F25" i="2"/>
  <c r="G25" i="2"/>
  <c r="H25" i="2"/>
  <c r="I25" i="2"/>
  <c r="J25" i="2"/>
  <c r="K25" i="2"/>
  <c r="L25" i="2"/>
  <c r="M25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46" i="2"/>
  <c r="E46" i="2"/>
  <c r="F46" i="2"/>
  <c r="G46" i="2"/>
  <c r="H46" i="2"/>
  <c r="I46" i="2"/>
  <c r="J46" i="2"/>
  <c r="K46" i="2"/>
  <c r="L46" i="2"/>
  <c r="M46" i="2"/>
  <c r="D47" i="2"/>
  <c r="E47" i="2"/>
  <c r="F47" i="2"/>
  <c r="G47" i="2"/>
  <c r="H47" i="2"/>
  <c r="I47" i="2"/>
  <c r="J47" i="2"/>
  <c r="K47" i="2"/>
  <c r="L47" i="2"/>
  <c r="M47" i="2"/>
  <c r="D48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D50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D52" i="2"/>
  <c r="E52" i="2"/>
  <c r="F52" i="2"/>
  <c r="G52" i="2"/>
  <c r="H52" i="2"/>
  <c r="I52" i="2"/>
  <c r="J52" i="2"/>
  <c r="K52" i="2"/>
  <c r="L52" i="2"/>
  <c r="M52" i="2"/>
  <c r="D53" i="2"/>
  <c r="E53" i="2"/>
  <c r="F53" i="2"/>
  <c r="G53" i="2"/>
  <c r="H53" i="2"/>
  <c r="I53" i="2"/>
  <c r="J53" i="2"/>
  <c r="K53" i="2"/>
  <c r="L53" i="2"/>
  <c r="M53" i="2"/>
  <c r="D54" i="2"/>
  <c r="E54" i="2"/>
  <c r="F54" i="2"/>
  <c r="G54" i="2"/>
  <c r="H54" i="2"/>
  <c r="I54" i="2"/>
  <c r="J54" i="2"/>
  <c r="K54" i="2"/>
  <c r="L54" i="2"/>
  <c r="M54" i="2"/>
  <c r="D55" i="2"/>
  <c r="E55" i="2"/>
  <c r="F55" i="2"/>
  <c r="G55" i="2"/>
  <c r="H55" i="2"/>
  <c r="I55" i="2"/>
  <c r="J55" i="2"/>
  <c r="K55" i="2"/>
  <c r="L55" i="2"/>
  <c r="M55" i="2"/>
  <c r="D56" i="2"/>
  <c r="E56" i="2"/>
  <c r="F56" i="2"/>
  <c r="G56" i="2"/>
  <c r="H56" i="2"/>
  <c r="I56" i="2"/>
  <c r="J56" i="2"/>
  <c r="K56" i="2"/>
  <c r="L56" i="2"/>
  <c r="M56" i="2"/>
  <c r="D57" i="2"/>
  <c r="E57" i="2"/>
  <c r="F57" i="2"/>
  <c r="G57" i="2"/>
  <c r="H57" i="2"/>
  <c r="I57" i="2"/>
  <c r="J57" i="2"/>
  <c r="K57" i="2"/>
  <c r="L57" i="2"/>
  <c r="M57" i="2"/>
  <c r="D58" i="2"/>
  <c r="E58" i="2"/>
  <c r="F58" i="2"/>
  <c r="G58" i="2"/>
  <c r="H58" i="2"/>
  <c r="I58" i="2"/>
  <c r="J58" i="2"/>
  <c r="K58" i="2"/>
  <c r="L58" i="2"/>
  <c r="M58" i="2"/>
  <c r="D59" i="2"/>
  <c r="E59" i="2"/>
  <c r="F59" i="2"/>
  <c r="G59" i="2"/>
  <c r="H59" i="2"/>
  <c r="I59" i="2"/>
  <c r="J59" i="2"/>
  <c r="K59" i="2"/>
  <c r="L59" i="2"/>
  <c r="M59" i="2"/>
  <c r="D60" i="2"/>
  <c r="E60" i="2"/>
  <c r="F60" i="2"/>
  <c r="G60" i="2"/>
  <c r="H60" i="2"/>
  <c r="I60" i="2"/>
  <c r="J60" i="2"/>
  <c r="K60" i="2"/>
  <c r="L60" i="2"/>
  <c r="M60" i="2"/>
  <c r="D61" i="2"/>
  <c r="E61" i="2"/>
  <c r="F61" i="2"/>
  <c r="G61" i="2"/>
  <c r="H61" i="2"/>
  <c r="I61" i="2"/>
  <c r="J61" i="2"/>
  <c r="K61" i="2"/>
  <c r="L61" i="2"/>
  <c r="M61" i="2"/>
  <c r="D62" i="2"/>
  <c r="E62" i="2"/>
  <c r="F62" i="2"/>
  <c r="G62" i="2"/>
  <c r="H62" i="2"/>
  <c r="I62" i="2"/>
  <c r="J62" i="2"/>
  <c r="K62" i="2"/>
  <c r="L62" i="2"/>
  <c r="M62" i="2"/>
  <c r="D63" i="2"/>
  <c r="E63" i="2"/>
  <c r="F63" i="2"/>
  <c r="G63" i="2"/>
  <c r="H63" i="2"/>
  <c r="I63" i="2"/>
  <c r="J63" i="2"/>
  <c r="K63" i="2"/>
  <c r="L63" i="2"/>
  <c r="M63" i="2"/>
  <c r="D64" i="2"/>
  <c r="E64" i="2"/>
  <c r="F64" i="2"/>
  <c r="G64" i="2"/>
  <c r="H64" i="2"/>
  <c r="I64" i="2"/>
  <c r="J64" i="2"/>
  <c r="K64" i="2"/>
  <c r="L64" i="2"/>
  <c r="M64" i="2"/>
  <c r="D65" i="2"/>
  <c r="E65" i="2"/>
  <c r="F65" i="2"/>
  <c r="G65" i="2"/>
  <c r="H65" i="2"/>
  <c r="I65" i="2"/>
  <c r="J65" i="2"/>
  <c r="K65" i="2"/>
  <c r="L65" i="2"/>
  <c r="M65" i="2"/>
  <c r="D66" i="2"/>
  <c r="E66" i="2"/>
  <c r="F66" i="2"/>
  <c r="G66" i="2"/>
  <c r="H66" i="2"/>
  <c r="I66" i="2"/>
  <c r="J66" i="2"/>
  <c r="K66" i="2"/>
  <c r="L66" i="2"/>
  <c r="M66" i="2"/>
  <c r="D67" i="2"/>
  <c r="E67" i="2"/>
  <c r="F67" i="2"/>
  <c r="G67" i="2"/>
  <c r="H67" i="2"/>
  <c r="I67" i="2"/>
  <c r="J67" i="2"/>
  <c r="K67" i="2"/>
  <c r="L67" i="2"/>
  <c r="M67" i="2"/>
  <c r="D68" i="2"/>
  <c r="E68" i="2"/>
  <c r="F68" i="2"/>
  <c r="G68" i="2"/>
  <c r="H68" i="2"/>
  <c r="I68" i="2"/>
  <c r="J68" i="2"/>
  <c r="K68" i="2"/>
  <c r="L68" i="2"/>
  <c r="M68" i="2"/>
  <c r="D69" i="2"/>
  <c r="E69" i="2"/>
  <c r="F69" i="2"/>
  <c r="G69" i="2"/>
  <c r="H69" i="2"/>
  <c r="I69" i="2"/>
  <c r="J69" i="2"/>
  <c r="K69" i="2"/>
  <c r="L69" i="2"/>
  <c r="M69" i="2"/>
  <c r="D70" i="2"/>
  <c r="E70" i="2"/>
  <c r="F70" i="2"/>
  <c r="G70" i="2"/>
  <c r="H70" i="2"/>
  <c r="I70" i="2"/>
  <c r="J70" i="2"/>
  <c r="K70" i="2"/>
  <c r="L70" i="2"/>
  <c r="M70" i="2"/>
  <c r="D71" i="2"/>
  <c r="E71" i="2"/>
  <c r="F71" i="2"/>
  <c r="G71" i="2"/>
  <c r="H71" i="2"/>
  <c r="I71" i="2"/>
  <c r="J71" i="2"/>
  <c r="K71" i="2"/>
  <c r="L71" i="2"/>
  <c r="M71" i="2"/>
  <c r="D72" i="2"/>
  <c r="E72" i="2"/>
  <c r="F72" i="2"/>
  <c r="G72" i="2"/>
  <c r="H72" i="2"/>
  <c r="I72" i="2"/>
  <c r="J72" i="2"/>
  <c r="K72" i="2"/>
  <c r="L72" i="2"/>
  <c r="M72" i="2"/>
  <c r="D73" i="2"/>
  <c r="E73" i="2"/>
  <c r="F73" i="2"/>
  <c r="G73" i="2"/>
  <c r="H73" i="2"/>
  <c r="I73" i="2"/>
  <c r="J73" i="2"/>
  <c r="K73" i="2"/>
  <c r="L73" i="2"/>
  <c r="M73" i="2"/>
  <c r="D74" i="2"/>
  <c r="E74" i="2"/>
  <c r="F74" i="2"/>
  <c r="G74" i="2"/>
  <c r="H74" i="2"/>
  <c r="I74" i="2"/>
  <c r="J74" i="2"/>
  <c r="K74" i="2"/>
  <c r="L74" i="2"/>
  <c r="M74" i="2"/>
  <c r="D75" i="2"/>
  <c r="E75" i="2"/>
  <c r="F75" i="2"/>
  <c r="G75" i="2"/>
  <c r="H75" i="2"/>
  <c r="I75" i="2"/>
  <c r="J75" i="2"/>
  <c r="K75" i="2"/>
  <c r="L75" i="2"/>
  <c r="M75" i="2"/>
  <c r="D76" i="2"/>
  <c r="E76" i="2"/>
  <c r="F76" i="2"/>
  <c r="G76" i="2"/>
  <c r="H76" i="2"/>
  <c r="I76" i="2"/>
  <c r="J76" i="2"/>
  <c r="K76" i="2"/>
  <c r="L76" i="2"/>
  <c r="M76" i="2"/>
  <c r="D77" i="2"/>
  <c r="E77" i="2"/>
  <c r="F77" i="2"/>
  <c r="G77" i="2"/>
  <c r="H77" i="2"/>
  <c r="I77" i="2"/>
  <c r="J77" i="2"/>
  <c r="K77" i="2"/>
  <c r="L77" i="2"/>
  <c r="M77" i="2"/>
  <c r="D78" i="2"/>
  <c r="E78" i="2"/>
  <c r="F78" i="2"/>
  <c r="G78" i="2"/>
  <c r="H78" i="2"/>
  <c r="I78" i="2"/>
  <c r="J78" i="2"/>
  <c r="K78" i="2"/>
  <c r="L78" i="2"/>
  <c r="M78" i="2"/>
  <c r="D79" i="2"/>
  <c r="E79" i="2"/>
  <c r="F79" i="2"/>
  <c r="G79" i="2"/>
  <c r="H79" i="2"/>
  <c r="I79" i="2"/>
  <c r="J79" i="2"/>
  <c r="K79" i="2"/>
  <c r="L79" i="2"/>
  <c r="M79" i="2"/>
  <c r="D80" i="2"/>
  <c r="E80" i="2"/>
  <c r="F80" i="2"/>
  <c r="G80" i="2"/>
  <c r="H80" i="2"/>
  <c r="I80" i="2"/>
  <c r="J80" i="2"/>
  <c r="K80" i="2"/>
  <c r="L80" i="2"/>
  <c r="M80" i="2"/>
  <c r="D81" i="2"/>
  <c r="E81" i="2"/>
  <c r="F81" i="2"/>
  <c r="G81" i="2"/>
  <c r="H81" i="2"/>
  <c r="I81" i="2"/>
  <c r="J81" i="2"/>
  <c r="K81" i="2"/>
  <c r="L81" i="2"/>
  <c r="M81" i="2"/>
  <c r="D82" i="2"/>
  <c r="E82" i="2"/>
  <c r="F82" i="2"/>
  <c r="G82" i="2"/>
  <c r="H82" i="2"/>
  <c r="I82" i="2"/>
  <c r="J82" i="2"/>
  <c r="K82" i="2"/>
  <c r="M82" i="2"/>
  <c r="D83" i="2"/>
  <c r="E83" i="2"/>
  <c r="F83" i="2"/>
  <c r="G83" i="2"/>
  <c r="H83" i="2"/>
  <c r="I83" i="2"/>
  <c r="J83" i="2"/>
  <c r="K83" i="2"/>
  <c r="M83" i="2"/>
  <c r="M9" i="2"/>
  <c r="L9" i="2"/>
  <c r="K9" i="2"/>
  <c r="J9" i="2"/>
  <c r="I9" i="2"/>
  <c r="H9" i="2"/>
  <c r="G9" i="2"/>
  <c r="F9" i="2"/>
  <c r="E9" i="2"/>
  <c r="D9" i="2"/>
  <c r="C83" i="2"/>
  <c r="C82" i="2"/>
  <c r="C9" i="2"/>
  <c r="J84" i="2" l="1"/>
  <c r="L84" i="2"/>
  <c r="K84" i="2"/>
  <c r="D84" i="2"/>
  <c r="M84" i="2"/>
  <c r="I84" i="2"/>
  <c r="E84" i="2"/>
  <c r="H84" i="2"/>
  <c r="G84" i="2"/>
  <c r="F84" i="2"/>
  <c r="C80" i="2"/>
  <c r="C27" i="2"/>
  <c r="C22" i="2"/>
  <c r="C19" i="2"/>
  <c r="C72" i="2"/>
  <c r="C34" i="2"/>
  <c r="C48" i="2"/>
  <c r="C77" i="2"/>
  <c r="C56" i="2"/>
  <c r="C42" i="2"/>
  <c r="C18" i="2"/>
  <c r="C81" i="2"/>
  <c r="C12" i="2"/>
  <c r="C13" i="2"/>
  <c r="C24" i="2"/>
  <c r="C55" i="2"/>
  <c r="C74" i="2"/>
  <c r="C33" i="2"/>
  <c r="C61" i="2"/>
  <c r="C15" i="2"/>
  <c r="C17" i="2"/>
  <c r="C47" i="2"/>
  <c r="C59" i="2"/>
  <c r="C53" i="2"/>
  <c r="C58" i="2"/>
  <c r="C31" i="2"/>
  <c r="C29" i="2"/>
  <c r="C46" i="2"/>
  <c r="C16" i="2"/>
  <c r="C78" i="2"/>
  <c r="C40" i="2"/>
  <c r="C36" i="2"/>
  <c r="C51" i="2"/>
  <c r="C68" i="2"/>
  <c r="C23" i="2"/>
  <c r="C45" i="2"/>
  <c r="C52" i="2"/>
  <c r="C39" i="2"/>
  <c r="C43" i="2"/>
  <c r="C75" i="2"/>
  <c r="C69" i="2"/>
  <c r="C63" i="2"/>
  <c r="C25" i="2"/>
  <c r="C41" i="2"/>
  <c r="C14" i="2"/>
  <c r="C26" i="2"/>
  <c r="C73" i="2"/>
  <c r="C57" i="2"/>
  <c r="C50" i="2"/>
  <c r="C67" i="2"/>
  <c r="C66" i="2"/>
  <c r="C79" i="2"/>
  <c r="C20" i="2"/>
  <c r="C65" i="2"/>
  <c r="C11" i="2"/>
  <c r="C54" i="2"/>
  <c r="C38" i="2"/>
  <c r="C60" i="2"/>
  <c r="C37" i="2"/>
  <c r="C70" i="2"/>
  <c r="C71" i="2"/>
  <c r="C64" i="2"/>
  <c r="C21" i="2"/>
  <c r="C44" i="2"/>
  <c r="C10" i="2"/>
  <c r="C28" i="2"/>
  <c r="C62" i="2"/>
  <c r="C32" i="2"/>
  <c r="C35" i="2"/>
  <c r="C76" i="2"/>
  <c r="C49" i="2"/>
  <c r="C30" i="2"/>
  <c r="C84" i="2" l="1"/>
</calcChain>
</file>

<file path=xl/sharedStrings.xml><?xml version="1.0" encoding="utf-8"?>
<sst xmlns="http://schemas.openxmlformats.org/spreadsheetml/2006/main" count="1702" uniqueCount="115">
  <si>
    <t>Región</t>
  </si>
  <si>
    <t>Sucursal</t>
  </si>
  <si>
    <t>Oficina</t>
  </si>
  <si>
    <t>Año</t>
  </si>
  <si>
    <t>Producto</t>
  </si>
  <si>
    <t>Cantidad Contratos</t>
  </si>
  <si>
    <t>Desembolso</t>
  </si>
  <si>
    <t>Meta</t>
  </si>
  <si>
    <t>Región 1</t>
  </si>
  <si>
    <t>Autos</t>
  </si>
  <si>
    <t>Hipotecas</t>
  </si>
  <si>
    <t>Personal</t>
  </si>
  <si>
    <t>Prendario</t>
  </si>
  <si>
    <t>CASA MATRIZ</t>
  </si>
  <si>
    <t>COLON</t>
  </si>
  <si>
    <t>HOSPITAL PUNTA PACIFICA</t>
  </si>
  <si>
    <t>LOS ANDES</t>
  </si>
  <si>
    <t>MARBELLA</t>
  </si>
  <si>
    <t>PAITILLA</t>
  </si>
  <si>
    <t>PARQUE LEFEVRE</t>
  </si>
  <si>
    <t>PLAZA BANCO GENERAL</t>
  </si>
  <si>
    <t>SABANITAS</t>
  </si>
  <si>
    <t>SAN FRANCISCO</t>
  </si>
  <si>
    <t>SAN SEBASTIAN</t>
  </si>
  <si>
    <t>VIA PORRAS</t>
  </si>
  <si>
    <t>VILLA ZAITA</t>
  </si>
  <si>
    <t>ZONA LIBRE</t>
  </si>
  <si>
    <t>Región 2</t>
  </si>
  <si>
    <t>24 DE DICIEMBRE</t>
  </si>
  <si>
    <t>ALTOS DE PANAMA</t>
  </si>
  <si>
    <t>BOULEVARD EL DORADO</t>
  </si>
  <si>
    <t>BRISAS DEL GOLF</t>
  </si>
  <si>
    <t>EL DORADO</t>
  </si>
  <si>
    <t>EL INGENIO</t>
  </si>
  <si>
    <t>LOS PUEBLOS</t>
  </si>
  <si>
    <t>METROMALL</t>
  </si>
  <si>
    <t>PLAZA CAROLINA</t>
  </si>
  <si>
    <t>PLAZA CORDOBA</t>
  </si>
  <si>
    <t>PLAZA GALAPAGO</t>
  </si>
  <si>
    <t>PLAZA LAS AMERICAS</t>
  </si>
  <si>
    <t>PLAZA TOCUMEN</t>
  </si>
  <si>
    <t>PUENTE CENTENARIO</t>
  </si>
  <si>
    <t>VERSALLES</t>
  </si>
  <si>
    <t>VILLA LUCRE</t>
  </si>
  <si>
    <t>Región 3</t>
  </si>
  <si>
    <t>AVENIDA CENTRAL</t>
  </si>
  <si>
    <t>AVENIDA CUBA</t>
  </si>
  <si>
    <t>BUSINESS PARK</t>
  </si>
  <si>
    <t>CHANIS</t>
  </si>
  <si>
    <t>COSTA DEL ESTE</t>
  </si>
  <si>
    <t>COSTA DEL ESTE - CENTENARIO</t>
  </si>
  <si>
    <t>HATO PINTADO</t>
  </si>
  <si>
    <t>JUSTO AROSEMENA</t>
  </si>
  <si>
    <t>LOS ANGELES</t>
  </si>
  <si>
    <t>OBARRIO</t>
  </si>
  <si>
    <t>PLAZA LOS ANGELES</t>
  </si>
  <si>
    <t>RIO ABAJO</t>
  </si>
  <si>
    <t>SANTA MARIA</t>
  </si>
  <si>
    <t>TOWN CENTER COSTA DEL ESTE</t>
  </si>
  <si>
    <t>TRANSISTMICA</t>
  </si>
  <si>
    <t>VIA ARGENTINA</t>
  </si>
  <si>
    <t>VIA ESPANA</t>
  </si>
  <si>
    <t>VIA SIMON BOLIVAR</t>
  </si>
  <si>
    <t>Región 4</t>
  </si>
  <si>
    <t>ALBROOK</t>
  </si>
  <si>
    <t>ALBROOK MALL</t>
  </si>
  <si>
    <t>BRISAS DEL GOLF ARRAIJAN</t>
  </si>
  <si>
    <t>CIUDAD DEL SABER</t>
  </si>
  <si>
    <t>CLAYTON</t>
  </si>
  <si>
    <t>CORONADO</t>
  </si>
  <si>
    <t>COSTA VERDE</t>
  </si>
  <si>
    <t>LA CHORRERA</t>
  </si>
  <si>
    <t>LA CHORRERA - PARQUE 10 DE NOV.</t>
  </si>
  <si>
    <t>PANAMA PACIFICO</t>
  </si>
  <si>
    <t>PASEO ARRAIJAN</t>
  </si>
  <si>
    <t>TERMINAL DE ALBROOK</t>
  </si>
  <si>
    <t>Región 5</t>
  </si>
  <si>
    <t>AGUADULCE</t>
  </si>
  <si>
    <t>AZUERO TERMINAL PLAZA</t>
  </si>
  <si>
    <t>CHITRE</t>
  </si>
  <si>
    <t>LAS TABLAS</t>
  </si>
  <si>
    <t>PENONOME</t>
  </si>
  <si>
    <t>SANTIAGO</t>
  </si>
  <si>
    <t>SANTIAGO INTERAMERICANA</t>
  </si>
  <si>
    <t>Región 6</t>
  </si>
  <si>
    <t>BOQUETE</t>
  </si>
  <si>
    <t>CONCEPCION</t>
  </si>
  <si>
    <t>DAVID</t>
  </si>
  <si>
    <t>DAVID - TERRONAL</t>
  </si>
  <si>
    <t>SAN MATEO</t>
  </si>
  <si>
    <t>Tarjetas de crédito</t>
  </si>
  <si>
    <t>CALLE 50</t>
  </si>
  <si>
    <t>FECHA_ID</t>
  </si>
  <si>
    <t>AÑO</t>
  </si>
  <si>
    <t>MES</t>
  </si>
  <si>
    <t>ID_OFICINA</t>
  </si>
  <si>
    <t>DESC_CARGO</t>
  </si>
  <si>
    <t>DESC_TER</t>
  </si>
  <si>
    <t>TERMINAL</t>
  </si>
  <si>
    <t>CANT_APROB</t>
  </si>
  <si>
    <t>PLAT</t>
  </si>
  <si>
    <t>Plataforma</t>
  </si>
  <si>
    <t>FTE</t>
  </si>
  <si>
    <t>Suma de CANT_APROB</t>
  </si>
  <si>
    <t># Contratos</t>
  </si>
  <si>
    <t>$ Real</t>
  </si>
  <si>
    <t>(Todas)</t>
  </si>
  <si>
    <t>Etiquetas de columna</t>
  </si>
  <si>
    <t>Total</t>
  </si>
  <si>
    <t>MULTIPLAZA</t>
  </si>
  <si>
    <t>PLAZA NUEVO TOCUMEN</t>
  </si>
  <si>
    <t>VISTA ALEGRE</t>
  </si>
  <si>
    <t>Union</t>
  </si>
  <si>
    <t>COORDINADOR DE PLATAFORMA</t>
  </si>
  <si>
    <t>EJECUTIVO DE 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</si>
</sst>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0" xfId="0" applyBorder="1"/>
    <xf numFmtId="3" fontId="1" fillId="2" borderId="1" xfId="0" applyNumberFormat="1" applyFont="1" applyFill="1" applyBorder="1" applyAlignment="1">
      <alignment horizontal="center"/>
    </xf>
    <xf numFmtId="0" fontId="0" fillId="0" borderId="6" xfId="0" applyFont="1" applyBorder="1"/>
    <xf numFmtId="0" fontId="1" fillId="3" borderId="6" xfId="0" applyFont="1" applyFill="1" applyBorder="1"/>
    <xf numFmtId="164" fontId="0" fillId="0" borderId="7" xfId="0" applyNumberFormat="1" applyFont="1" applyBorder="1"/>
    <xf numFmtId="0" fontId="0" fillId="0" borderId="8" xfId="0" applyBorder="1"/>
    <xf numFmtId="0" fontId="0" fillId="0" borderId="9" xfId="0" applyFont="1" applyBorder="1"/>
    <xf numFmtId="0" fontId="1" fillId="2" borderId="2" xfId="0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4" xfId="4"/>
    <cellStyle name="Normal 4 2" xfId="1"/>
    <cellStyle name="Normal 6" xfId="3"/>
  </cellStyles>
  <dxfs count="6">
    <dxf>
      <font>
        <color rgb="FFFF0000"/>
      </font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xel Amaya" refreshedDate="43558.681023263889" createdVersion="5" refreshedVersion="5" minRefreshableVersion="3" recordCount="154">
  <cacheSource type="worksheet">
    <worksheetSource name="FTE"/>
  </cacheSource>
  <cacheFields count="8">
    <cacheField name="FECHA_ID" numFmtId="14">
      <sharedItems containsSemiMixedTypes="0" containsNonDate="0" containsDate="1" containsString="0" minDate="2018-12-01T00:00:00" maxDate="2018-12-02T00:00:00"/>
    </cacheField>
    <cacheField name="AÑO" numFmtId="0">
      <sharedItems containsSemiMixedTypes="0" containsString="0" containsNumber="1" containsInteger="1" minValue="2018" maxValue="2018"/>
    </cacheField>
    <cacheField name="MES" numFmtId="0">
      <sharedItems containsSemiMixedTypes="0" containsString="0" containsNumber="1" containsInteger="1" minValue="12" maxValue="12"/>
    </cacheField>
    <cacheField name="ID_OFICINA" numFmtId="0">
      <sharedItems containsSemiMixedTypes="0" containsString="0" containsNumber="1" containsInteger="1" minValue="1" maxValue="196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29"/>
        <n v="30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3"/>
        <n v="54"/>
        <n v="66"/>
        <n v="68"/>
        <n v="69"/>
        <n v="70"/>
        <n v="71"/>
        <n v="72"/>
        <n v="73"/>
        <n v="74"/>
        <n v="76"/>
        <n v="77"/>
        <n v="78"/>
        <n v="79"/>
        <n v="80"/>
        <n v="89"/>
        <n v="95"/>
        <n v="97"/>
        <n v="98"/>
        <n v="99"/>
        <n v="101"/>
        <n v="102"/>
        <n v="103"/>
        <n v="125"/>
        <n v="131"/>
        <n v="157"/>
        <n v="162"/>
        <n v="164"/>
        <n v="165"/>
        <n v="196"/>
      </sharedItems>
    </cacheField>
    <cacheField name="DESC_CARGO" numFmtId="0">
      <sharedItems count="4">
        <s v="COORDINADOR DE PLATAFORMA"/>
        <s v="EJECUTIVO DE NEGOCIOS"/>
        <s v="OFICINISTA DE BALANCE  " u="1"/>
        <s v="OFICIAL DE NEGOCIOS" u="1"/>
      </sharedItems>
    </cacheField>
    <cacheField name="DESC_TER" numFmtId="0">
      <sharedItems/>
    </cacheField>
    <cacheField name="TERMINAL" numFmtId="0">
      <sharedItems/>
    </cacheField>
    <cacheField name="CANT_APROB" numFmtId="164">
      <sharedItems containsSemiMixedTypes="0" containsString="0" containsNumb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d v="2018-12-01T00:00:00"/>
    <n v="2018"/>
    <n v="12"/>
    <x v="0"/>
    <x v="0"/>
    <s v="PLAT"/>
    <s v="Plataforma"/>
    <n v="1"/>
  </r>
  <r>
    <d v="2018-12-01T00:00:00"/>
    <n v="2018"/>
    <n v="12"/>
    <x v="0"/>
    <x v="1"/>
    <s v="PLAT"/>
    <s v="Plataforma"/>
    <n v="10"/>
  </r>
  <r>
    <d v="2018-12-01T00:00:00"/>
    <n v="2018"/>
    <n v="12"/>
    <x v="1"/>
    <x v="0"/>
    <s v="PLAT"/>
    <s v="Plataforma"/>
    <n v="1"/>
  </r>
  <r>
    <d v="2018-12-01T00:00:00"/>
    <n v="2018"/>
    <n v="12"/>
    <x v="1"/>
    <x v="1"/>
    <s v="PLAT"/>
    <s v="Plataforma"/>
    <n v="4"/>
  </r>
  <r>
    <d v="2018-12-01T00:00:00"/>
    <n v="2018"/>
    <n v="12"/>
    <x v="2"/>
    <x v="0"/>
    <s v="PLAT"/>
    <s v="Plataforma"/>
    <n v="1.9230769230769231"/>
  </r>
  <r>
    <d v="2018-12-01T00:00:00"/>
    <n v="2018"/>
    <n v="12"/>
    <x v="2"/>
    <x v="1"/>
    <s v="PLAT"/>
    <s v="Plataforma"/>
    <n v="11"/>
  </r>
  <r>
    <d v="2018-12-01T00:00:00"/>
    <n v="2018"/>
    <n v="12"/>
    <x v="3"/>
    <x v="0"/>
    <s v="PLAT"/>
    <s v="Plataforma"/>
    <n v="1"/>
  </r>
  <r>
    <d v="2018-12-01T00:00:00"/>
    <n v="2018"/>
    <n v="12"/>
    <x v="3"/>
    <x v="1"/>
    <s v="PLAT"/>
    <s v="Plataforma"/>
    <n v="5"/>
  </r>
  <r>
    <d v="2018-12-01T00:00:00"/>
    <n v="2018"/>
    <n v="12"/>
    <x v="4"/>
    <x v="0"/>
    <s v="PLAT"/>
    <s v="Plataforma"/>
    <n v="2"/>
  </r>
  <r>
    <d v="2018-12-01T00:00:00"/>
    <n v="2018"/>
    <n v="12"/>
    <x v="4"/>
    <x v="1"/>
    <s v="PLAT"/>
    <s v="Plataforma"/>
    <n v="12"/>
  </r>
  <r>
    <d v="2018-12-01T00:00:00"/>
    <n v="2018"/>
    <n v="12"/>
    <x v="5"/>
    <x v="0"/>
    <s v="PLAT"/>
    <s v="Plataforma"/>
    <n v="1"/>
  </r>
  <r>
    <d v="2018-12-01T00:00:00"/>
    <n v="2018"/>
    <n v="12"/>
    <x v="5"/>
    <x v="1"/>
    <s v="PLAT"/>
    <s v="Plataforma"/>
    <n v="3"/>
  </r>
  <r>
    <d v="2018-12-01T00:00:00"/>
    <n v="2018"/>
    <n v="12"/>
    <x v="6"/>
    <x v="0"/>
    <s v="PLAT"/>
    <s v="Plataforma"/>
    <n v="1"/>
  </r>
  <r>
    <d v="2018-12-01T00:00:00"/>
    <n v="2018"/>
    <n v="12"/>
    <x v="6"/>
    <x v="1"/>
    <s v="PLAT"/>
    <s v="Plataforma"/>
    <n v="3"/>
  </r>
  <r>
    <d v="2018-12-01T00:00:00"/>
    <n v="2018"/>
    <n v="12"/>
    <x v="7"/>
    <x v="0"/>
    <s v="PLAT"/>
    <s v="Plataforma"/>
    <n v="1"/>
  </r>
  <r>
    <d v="2018-12-01T00:00:00"/>
    <n v="2018"/>
    <n v="12"/>
    <x v="7"/>
    <x v="1"/>
    <s v="PLAT"/>
    <s v="Plataforma"/>
    <n v="4"/>
  </r>
  <r>
    <d v="2018-12-01T00:00:00"/>
    <n v="2018"/>
    <n v="12"/>
    <x v="8"/>
    <x v="0"/>
    <s v="PLAT"/>
    <s v="Plataforma"/>
    <n v="2"/>
  </r>
  <r>
    <d v="2018-12-01T00:00:00"/>
    <n v="2018"/>
    <n v="12"/>
    <x v="8"/>
    <x v="1"/>
    <s v="PLAT"/>
    <s v="Plataforma"/>
    <n v="7"/>
  </r>
  <r>
    <d v="2018-12-01T00:00:00"/>
    <n v="2018"/>
    <n v="12"/>
    <x v="9"/>
    <x v="0"/>
    <s v="PLAT"/>
    <s v="Plataforma"/>
    <n v="2"/>
  </r>
  <r>
    <d v="2018-12-01T00:00:00"/>
    <n v="2018"/>
    <n v="12"/>
    <x v="9"/>
    <x v="1"/>
    <s v="PLAT"/>
    <s v="Plataforma"/>
    <n v="9"/>
  </r>
  <r>
    <d v="2018-12-01T00:00:00"/>
    <n v="2018"/>
    <n v="12"/>
    <x v="10"/>
    <x v="0"/>
    <s v="PLAT"/>
    <s v="Plataforma"/>
    <n v="1"/>
  </r>
  <r>
    <d v="2018-12-01T00:00:00"/>
    <n v="2018"/>
    <n v="12"/>
    <x v="10"/>
    <x v="1"/>
    <s v="PLAT"/>
    <s v="Plataforma"/>
    <n v="6"/>
  </r>
  <r>
    <d v="2018-12-01T00:00:00"/>
    <n v="2018"/>
    <n v="12"/>
    <x v="11"/>
    <x v="0"/>
    <s v="PLAT"/>
    <s v="Plataforma"/>
    <n v="2"/>
  </r>
  <r>
    <d v="2018-12-01T00:00:00"/>
    <n v="2018"/>
    <n v="12"/>
    <x v="11"/>
    <x v="1"/>
    <s v="PLAT"/>
    <s v="Plataforma"/>
    <n v="0"/>
  </r>
  <r>
    <d v="2018-12-01T00:00:00"/>
    <n v="2018"/>
    <n v="12"/>
    <x v="12"/>
    <x v="0"/>
    <s v="PLAT"/>
    <s v="Plataforma"/>
    <n v="2"/>
  </r>
  <r>
    <d v="2018-12-01T00:00:00"/>
    <n v="2018"/>
    <n v="12"/>
    <x v="12"/>
    <x v="1"/>
    <s v="PLAT"/>
    <s v="Plataforma"/>
    <n v="7"/>
  </r>
  <r>
    <d v="2018-12-01T00:00:00"/>
    <n v="2018"/>
    <n v="12"/>
    <x v="13"/>
    <x v="0"/>
    <s v="PLAT"/>
    <s v="Plataforma"/>
    <n v="1"/>
  </r>
  <r>
    <d v="2018-12-01T00:00:00"/>
    <n v="2018"/>
    <n v="12"/>
    <x v="13"/>
    <x v="1"/>
    <s v="PLAT"/>
    <s v="Plataforma"/>
    <n v="3"/>
  </r>
  <r>
    <d v="2018-12-01T00:00:00"/>
    <n v="2018"/>
    <n v="12"/>
    <x v="14"/>
    <x v="0"/>
    <s v="PLAT"/>
    <s v="Plataforma"/>
    <n v="1"/>
  </r>
  <r>
    <d v="2018-12-01T00:00:00"/>
    <n v="2018"/>
    <n v="12"/>
    <x v="14"/>
    <x v="1"/>
    <s v="PLAT"/>
    <s v="Plataforma"/>
    <n v="5"/>
  </r>
  <r>
    <d v="2018-12-01T00:00:00"/>
    <n v="2018"/>
    <n v="12"/>
    <x v="15"/>
    <x v="0"/>
    <s v="PLAT"/>
    <s v="Plataforma"/>
    <n v="1"/>
  </r>
  <r>
    <d v="2018-12-01T00:00:00"/>
    <n v="2018"/>
    <n v="12"/>
    <x v="15"/>
    <x v="1"/>
    <s v="PLAT"/>
    <s v="Plataforma"/>
    <n v="4"/>
  </r>
  <r>
    <d v="2018-12-01T00:00:00"/>
    <n v="2018"/>
    <n v="12"/>
    <x v="16"/>
    <x v="0"/>
    <s v="PLAT"/>
    <s v="Plataforma"/>
    <n v="1"/>
  </r>
  <r>
    <d v="2018-12-01T00:00:00"/>
    <n v="2018"/>
    <n v="12"/>
    <x v="16"/>
    <x v="1"/>
    <s v="PLAT"/>
    <s v="Plataforma"/>
    <n v="3"/>
  </r>
  <r>
    <d v="2018-12-01T00:00:00"/>
    <n v="2018"/>
    <n v="12"/>
    <x v="17"/>
    <x v="0"/>
    <s v="PLAT"/>
    <s v="Plataforma"/>
    <n v="2"/>
  </r>
  <r>
    <d v="2018-12-01T00:00:00"/>
    <n v="2018"/>
    <n v="12"/>
    <x v="17"/>
    <x v="1"/>
    <s v="PLAT"/>
    <s v="Plataforma"/>
    <n v="9"/>
  </r>
  <r>
    <d v="2018-12-01T00:00:00"/>
    <n v="2018"/>
    <n v="12"/>
    <x v="18"/>
    <x v="0"/>
    <s v="PLAT"/>
    <s v="Plataforma"/>
    <n v="2"/>
  </r>
  <r>
    <d v="2018-12-01T00:00:00"/>
    <n v="2018"/>
    <n v="12"/>
    <x v="18"/>
    <x v="1"/>
    <s v="PLAT"/>
    <s v="Plataforma"/>
    <n v="12"/>
  </r>
  <r>
    <d v="2018-12-01T00:00:00"/>
    <n v="2018"/>
    <n v="12"/>
    <x v="19"/>
    <x v="0"/>
    <s v="PLAT"/>
    <s v="Plataforma"/>
    <n v="1"/>
  </r>
  <r>
    <d v="2018-12-01T00:00:00"/>
    <n v="2018"/>
    <n v="12"/>
    <x v="19"/>
    <x v="1"/>
    <s v="PLAT"/>
    <s v="Plataforma"/>
    <n v="4"/>
  </r>
  <r>
    <d v="2018-12-01T00:00:00"/>
    <n v="2018"/>
    <n v="12"/>
    <x v="20"/>
    <x v="0"/>
    <s v="PLAT"/>
    <s v="Plataforma"/>
    <n v="1"/>
  </r>
  <r>
    <d v="2018-12-01T00:00:00"/>
    <n v="2018"/>
    <n v="12"/>
    <x v="20"/>
    <x v="1"/>
    <s v="PLAT"/>
    <s v="Plataforma"/>
    <n v="6"/>
  </r>
  <r>
    <d v="2018-12-01T00:00:00"/>
    <n v="2018"/>
    <n v="12"/>
    <x v="21"/>
    <x v="0"/>
    <s v="PLAT"/>
    <s v="Plataforma"/>
    <n v="2"/>
  </r>
  <r>
    <d v="2018-12-01T00:00:00"/>
    <n v="2018"/>
    <n v="12"/>
    <x v="21"/>
    <x v="1"/>
    <s v="PLAT"/>
    <s v="Plataforma"/>
    <n v="5"/>
  </r>
  <r>
    <d v="2018-12-01T00:00:00"/>
    <n v="2018"/>
    <n v="12"/>
    <x v="22"/>
    <x v="0"/>
    <s v="PLAT"/>
    <s v="Plataforma"/>
    <n v="2"/>
  </r>
  <r>
    <d v="2018-12-01T00:00:00"/>
    <n v="2018"/>
    <n v="12"/>
    <x v="22"/>
    <x v="1"/>
    <s v="PLAT"/>
    <s v="Plataforma"/>
    <n v="12"/>
  </r>
  <r>
    <d v="2018-12-01T00:00:00"/>
    <n v="2018"/>
    <n v="12"/>
    <x v="23"/>
    <x v="0"/>
    <s v="PLAT"/>
    <s v="Plataforma"/>
    <n v="2"/>
  </r>
  <r>
    <d v="2018-12-01T00:00:00"/>
    <n v="2018"/>
    <n v="12"/>
    <x v="23"/>
    <x v="1"/>
    <s v="PLAT"/>
    <s v="Plataforma"/>
    <n v="9"/>
  </r>
  <r>
    <d v="2018-12-01T00:00:00"/>
    <n v="2018"/>
    <n v="12"/>
    <x v="24"/>
    <x v="0"/>
    <s v="PLAT"/>
    <s v="Plataforma"/>
    <n v="1"/>
  </r>
  <r>
    <d v="2018-12-01T00:00:00"/>
    <n v="2018"/>
    <n v="12"/>
    <x v="24"/>
    <x v="1"/>
    <s v="PLAT"/>
    <s v="Plataforma"/>
    <n v="5"/>
  </r>
  <r>
    <d v="2018-12-01T00:00:00"/>
    <n v="2018"/>
    <n v="12"/>
    <x v="25"/>
    <x v="0"/>
    <s v="PLAT"/>
    <s v="Plataforma"/>
    <n v="1"/>
  </r>
  <r>
    <d v="2018-12-01T00:00:00"/>
    <n v="2018"/>
    <n v="12"/>
    <x v="25"/>
    <x v="1"/>
    <s v="PLAT"/>
    <s v="Plataforma"/>
    <n v="1"/>
  </r>
  <r>
    <d v="2018-12-01T00:00:00"/>
    <n v="2018"/>
    <n v="12"/>
    <x v="26"/>
    <x v="0"/>
    <s v="PLAT"/>
    <s v="Plataforma"/>
    <n v="1"/>
  </r>
  <r>
    <d v="2018-12-01T00:00:00"/>
    <n v="2018"/>
    <n v="12"/>
    <x v="26"/>
    <x v="1"/>
    <s v="PLAT"/>
    <s v="Plataforma"/>
    <n v="3"/>
  </r>
  <r>
    <d v="2018-12-01T00:00:00"/>
    <n v="2018"/>
    <n v="12"/>
    <x v="27"/>
    <x v="0"/>
    <s v="PLAT"/>
    <s v="Plataforma"/>
    <n v="3"/>
  </r>
  <r>
    <d v="2018-12-01T00:00:00"/>
    <n v="2018"/>
    <n v="12"/>
    <x v="27"/>
    <x v="1"/>
    <s v="PLAT"/>
    <s v="Plataforma"/>
    <n v="12"/>
  </r>
  <r>
    <d v="2018-12-01T00:00:00"/>
    <n v="2018"/>
    <n v="12"/>
    <x v="28"/>
    <x v="0"/>
    <s v="PLAT"/>
    <s v="Plataforma"/>
    <n v="1"/>
  </r>
  <r>
    <d v="2018-12-01T00:00:00"/>
    <n v="2018"/>
    <n v="12"/>
    <x v="28"/>
    <x v="1"/>
    <s v="PLAT"/>
    <s v="Plataforma"/>
    <n v="4"/>
  </r>
  <r>
    <d v="2018-12-01T00:00:00"/>
    <n v="2018"/>
    <n v="12"/>
    <x v="29"/>
    <x v="0"/>
    <s v="PLAT"/>
    <s v="Plataforma"/>
    <n v="0.83333333333333337"/>
  </r>
  <r>
    <d v="2018-12-01T00:00:00"/>
    <n v="2018"/>
    <n v="12"/>
    <x v="29"/>
    <x v="1"/>
    <s v="PLAT"/>
    <s v="Plataforma"/>
    <n v="2.8333333333333335"/>
  </r>
  <r>
    <d v="2018-12-01T00:00:00"/>
    <n v="2018"/>
    <n v="12"/>
    <x v="30"/>
    <x v="0"/>
    <s v="PLAT"/>
    <s v="Plataforma"/>
    <n v="2"/>
  </r>
  <r>
    <d v="2018-12-01T00:00:00"/>
    <n v="2018"/>
    <n v="12"/>
    <x v="30"/>
    <x v="1"/>
    <s v="PLAT"/>
    <s v="Plataforma"/>
    <n v="5"/>
  </r>
  <r>
    <d v="2018-12-01T00:00:00"/>
    <n v="2018"/>
    <n v="12"/>
    <x v="31"/>
    <x v="0"/>
    <s v="PLAT"/>
    <s v="Plataforma"/>
    <n v="1"/>
  </r>
  <r>
    <d v="2018-12-01T00:00:00"/>
    <n v="2018"/>
    <n v="12"/>
    <x v="31"/>
    <x v="1"/>
    <s v="PLAT"/>
    <s v="Plataforma"/>
    <n v="1"/>
  </r>
  <r>
    <d v="2018-12-01T00:00:00"/>
    <n v="2018"/>
    <n v="12"/>
    <x v="32"/>
    <x v="0"/>
    <s v="PLAT"/>
    <s v="Plataforma"/>
    <n v="2"/>
  </r>
  <r>
    <d v="2018-12-01T00:00:00"/>
    <n v="2018"/>
    <n v="12"/>
    <x v="32"/>
    <x v="1"/>
    <s v="PLAT"/>
    <s v="Plataforma"/>
    <n v="0"/>
  </r>
  <r>
    <d v="2018-12-01T00:00:00"/>
    <n v="2018"/>
    <n v="12"/>
    <x v="33"/>
    <x v="0"/>
    <s v="PLAT"/>
    <s v="Plataforma"/>
    <n v="1"/>
  </r>
  <r>
    <d v="2018-12-01T00:00:00"/>
    <n v="2018"/>
    <n v="12"/>
    <x v="33"/>
    <x v="1"/>
    <s v="PLAT"/>
    <s v="Plataforma"/>
    <n v="3"/>
  </r>
  <r>
    <d v="2018-12-01T00:00:00"/>
    <n v="2018"/>
    <n v="12"/>
    <x v="34"/>
    <x v="0"/>
    <s v="PLAT"/>
    <s v="Plataforma"/>
    <n v="2"/>
  </r>
  <r>
    <d v="2018-12-01T00:00:00"/>
    <n v="2018"/>
    <n v="12"/>
    <x v="34"/>
    <x v="1"/>
    <s v="PLAT"/>
    <s v="Plataforma"/>
    <n v="8"/>
  </r>
  <r>
    <d v="2018-12-01T00:00:00"/>
    <n v="2018"/>
    <n v="12"/>
    <x v="35"/>
    <x v="0"/>
    <s v="PLAT"/>
    <s v="Plataforma"/>
    <n v="2"/>
  </r>
  <r>
    <d v="2018-12-01T00:00:00"/>
    <n v="2018"/>
    <n v="12"/>
    <x v="35"/>
    <x v="1"/>
    <s v="PLAT"/>
    <s v="Plataforma"/>
    <n v="8"/>
  </r>
  <r>
    <d v="2018-12-01T00:00:00"/>
    <n v="2018"/>
    <n v="12"/>
    <x v="36"/>
    <x v="0"/>
    <s v="PLAT"/>
    <s v="Plataforma"/>
    <n v="1"/>
  </r>
  <r>
    <d v="2018-12-01T00:00:00"/>
    <n v="2018"/>
    <n v="12"/>
    <x v="36"/>
    <x v="1"/>
    <s v="PLAT"/>
    <s v="Plataforma"/>
    <n v="2"/>
  </r>
  <r>
    <d v="2018-12-01T00:00:00"/>
    <n v="2018"/>
    <n v="12"/>
    <x v="37"/>
    <x v="0"/>
    <s v="PLAT"/>
    <s v="Plataforma"/>
    <n v="1"/>
  </r>
  <r>
    <d v="2018-12-01T00:00:00"/>
    <n v="2018"/>
    <n v="12"/>
    <x v="37"/>
    <x v="1"/>
    <s v="PLAT"/>
    <s v="Plataforma"/>
    <n v="5"/>
  </r>
  <r>
    <d v="2018-12-01T00:00:00"/>
    <n v="2018"/>
    <n v="12"/>
    <x v="38"/>
    <x v="0"/>
    <s v="PLAT"/>
    <s v="Plataforma"/>
    <n v="1"/>
  </r>
  <r>
    <d v="2018-12-01T00:00:00"/>
    <n v="2018"/>
    <n v="12"/>
    <x v="38"/>
    <x v="1"/>
    <s v="PLAT"/>
    <s v="Plataforma"/>
    <n v="4"/>
  </r>
  <r>
    <d v="2018-12-01T00:00:00"/>
    <n v="2018"/>
    <n v="12"/>
    <x v="39"/>
    <x v="0"/>
    <s v="PLAT"/>
    <s v="Plataforma"/>
    <n v="2"/>
  </r>
  <r>
    <d v="2018-12-01T00:00:00"/>
    <n v="2018"/>
    <n v="12"/>
    <x v="39"/>
    <x v="1"/>
    <s v="PLAT"/>
    <s v="Plataforma"/>
    <n v="7"/>
  </r>
  <r>
    <d v="2018-12-01T00:00:00"/>
    <n v="2018"/>
    <n v="12"/>
    <x v="40"/>
    <x v="0"/>
    <s v="PLAT"/>
    <s v="Plataforma"/>
    <n v="2"/>
  </r>
  <r>
    <d v="2018-12-01T00:00:00"/>
    <n v="2018"/>
    <n v="12"/>
    <x v="40"/>
    <x v="1"/>
    <s v="PLAT"/>
    <s v="Plataforma"/>
    <n v="4"/>
  </r>
  <r>
    <d v="2018-12-01T00:00:00"/>
    <n v="2018"/>
    <n v="12"/>
    <x v="41"/>
    <x v="0"/>
    <s v="PLAT"/>
    <s v="Plataforma"/>
    <n v="1"/>
  </r>
  <r>
    <d v="2018-12-01T00:00:00"/>
    <n v="2018"/>
    <n v="12"/>
    <x v="41"/>
    <x v="1"/>
    <s v="PLAT"/>
    <s v="Plataforma"/>
    <n v="1"/>
  </r>
  <r>
    <d v="2018-12-01T00:00:00"/>
    <n v="2018"/>
    <n v="12"/>
    <x v="42"/>
    <x v="0"/>
    <s v="PLAT"/>
    <s v="Plataforma"/>
    <n v="2"/>
  </r>
  <r>
    <d v="2018-12-01T00:00:00"/>
    <n v="2018"/>
    <n v="12"/>
    <x v="42"/>
    <x v="1"/>
    <s v="PLAT"/>
    <s v="Plataforma"/>
    <n v="5"/>
  </r>
  <r>
    <d v="2018-12-01T00:00:00"/>
    <n v="2018"/>
    <n v="12"/>
    <x v="43"/>
    <x v="0"/>
    <s v="PLAT"/>
    <s v="Plataforma"/>
    <n v="1"/>
  </r>
  <r>
    <d v="2018-12-01T00:00:00"/>
    <n v="2018"/>
    <n v="12"/>
    <x v="43"/>
    <x v="1"/>
    <s v="PLAT"/>
    <s v="Plataforma"/>
    <n v="2"/>
  </r>
  <r>
    <d v="2018-12-01T00:00:00"/>
    <n v="2018"/>
    <n v="12"/>
    <x v="44"/>
    <x v="0"/>
    <s v="PLAT"/>
    <s v="Plataforma"/>
    <n v="1"/>
  </r>
  <r>
    <d v="2018-12-01T00:00:00"/>
    <n v="2018"/>
    <n v="12"/>
    <x v="44"/>
    <x v="1"/>
    <s v="PLAT"/>
    <s v="Plataforma"/>
    <n v="1"/>
  </r>
  <r>
    <d v="2018-12-01T00:00:00"/>
    <n v="2018"/>
    <n v="12"/>
    <x v="45"/>
    <x v="0"/>
    <s v="PLAT"/>
    <s v="Plataforma"/>
    <n v="2"/>
  </r>
  <r>
    <d v="2018-12-01T00:00:00"/>
    <n v="2018"/>
    <n v="12"/>
    <x v="45"/>
    <x v="1"/>
    <s v="PLAT"/>
    <s v="Plataforma"/>
    <n v="8.8333333333333339"/>
  </r>
  <r>
    <d v="2018-12-01T00:00:00"/>
    <n v="2018"/>
    <n v="12"/>
    <x v="46"/>
    <x v="0"/>
    <s v="PLAT"/>
    <s v="Plataforma"/>
    <n v="2"/>
  </r>
  <r>
    <d v="2018-12-01T00:00:00"/>
    <n v="2018"/>
    <n v="12"/>
    <x v="46"/>
    <x v="1"/>
    <s v="PLAT"/>
    <s v="Plataforma"/>
    <n v="8"/>
  </r>
  <r>
    <d v="2018-12-01T00:00:00"/>
    <n v="2018"/>
    <n v="12"/>
    <x v="47"/>
    <x v="0"/>
    <s v="PLAT"/>
    <s v="Plataforma"/>
    <n v="1"/>
  </r>
  <r>
    <d v="2018-12-01T00:00:00"/>
    <n v="2018"/>
    <n v="12"/>
    <x v="47"/>
    <x v="1"/>
    <s v="PLAT"/>
    <s v="Plataforma"/>
    <n v="2"/>
  </r>
  <r>
    <d v="2018-12-01T00:00:00"/>
    <n v="2018"/>
    <n v="12"/>
    <x v="48"/>
    <x v="0"/>
    <s v="PLAT"/>
    <s v="Plataforma"/>
    <n v="1"/>
  </r>
  <r>
    <d v="2018-12-01T00:00:00"/>
    <n v="2018"/>
    <n v="12"/>
    <x v="48"/>
    <x v="1"/>
    <s v="PLAT"/>
    <s v="Plataforma"/>
    <n v="3"/>
  </r>
  <r>
    <d v="2018-12-01T00:00:00"/>
    <n v="2018"/>
    <n v="12"/>
    <x v="49"/>
    <x v="0"/>
    <s v="PLAT"/>
    <s v="Plataforma"/>
    <n v="1"/>
  </r>
  <r>
    <d v="2018-12-01T00:00:00"/>
    <n v="2018"/>
    <n v="12"/>
    <x v="49"/>
    <x v="1"/>
    <s v="PLAT"/>
    <s v="Plataforma"/>
    <n v="3"/>
  </r>
  <r>
    <d v="2018-12-01T00:00:00"/>
    <n v="2018"/>
    <n v="12"/>
    <x v="50"/>
    <x v="0"/>
    <s v="PLAT"/>
    <s v="Plataforma"/>
    <n v="1"/>
  </r>
  <r>
    <d v="2018-12-01T00:00:00"/>
    <n v="2018"/>
    <n v="12"/>
    <x v="50"/>
    <x v="1"/>
    <s v="PLAT"/>
    <s v="Plataforma"/>
    <n v="2"/>
  </r>
  <r>
    <d v="2018-12-01T00:00:00"/>
    <n v="2018"/>
    <n v="12"/>
    <x v="51"/>
    <x v="0"/>
    <s v="PLAT"/>
    <s v="Plataforma"/>
    <n v="1"/>
  </r>
  <r>
    <d v="2018-12-01T00:00:00"/>
    <n v="2018"/>
    <n v="12"/>
    <x v="51"/>
    <x v="1"/>
    <s v="PLAT"/>
    <s v="Plataforma"/>
    <n v="3"/>
  </r>
  <r>
    <d v="2018-12-01T00:00:00"/>
    <n v="2018"/>
    <n v="12"/>
    <x v="52"/>
    <x v="0"/>
    <s v="PLAT"/>
    <s v="Plataforma"/>
    <n v="1"/>
  </r>
  <r>
    <d v="2018-12-01T00:00:00"/>
    <n v="2018"/>
    <n v="12"/>
    <x v="52"/>
    <x v="1"/>
    <s v="PLAT"/>
    <s v="Plataforma"/>
    <n v="2"/>
  </r>
  <r>
    <d v="2018-12-01T00:00:00"/>
    <n v="2018"/>
    <n v="12"/>
    <x v="53"/>
    <x v="0"/>
    <s v="PLAT"/>
    <s v="Plataforma"/>
    <n v="1"/>
  </r>
  <r>
    <d v="2018-12-01T00:00:00"/>
    <n v="2018"/>
    <n v="12"/>
    <x v="53"/>
    <x v="1"/>
    <s v="PLAT"/>
    <s v="Plataforma"/>
    <n v="5"/>
  </r>
  <r>
    <d v="2018-12-01T00:00:00"/>
    <n v="2018"/>
    <n v="12"/>
    <x v="54"/>
    <x v="0"/>
    <s v="PLAT"/>
    <s v="Plataforma"/>
    <n v="1"/>
  </r>
  <r>
    <d v="2018-12-01T00:00:00"/>
    <n v="2018"/>
    <n v="12"/>
    <x v="54"/>
    <x v="1"/>
    <s v="PLAT"/>
    <s v="Plataforma"/>
    <n v="8"/>
  </r>
  <r>
    <d v="2018-12-01T00:00:00"/>
    <n v="2018"/>
    <n v="12"/>
    <x v="55"/>
    <x v="0"/>
    <s v="PLAT"/>
    <s v="Plataforma"/>
    <n v="2"/>
  </r>
  <r>
    <d v="2018-12-01T00:00:00"/>
    <n v="2018"/>
    <n v="12"/>
    <x v="55"/>
    <x v="1"/>
    <s v="PLAT"/>
    <s v="Plataforma"/>
    <n v="9"/>
  </r>
  <r>
    <d v="2018-12-01T00:00:00"/>
    <n v="2018"/>
    <n v="12"/>
    <x v="56"/>
    <x v="0"/>
    <s v="PLAT"/>
    <s v="Plataforma"/>
    <n v="1"/>
  </r>
  <r>
    <d v="2018-12-01T00:00:00"/>
    <n v="2018"/>
    <n v="12"/>
    <x v="56"/>
    <x v="1"/>
    <s v="PLAT"/>
    <s v="Plataforma"/>
    <n v="4"/>
  </r>
  <r>
    <d v="2018-12-01T00:00:00"/>
    <n v="2018"/>
    <n v="12"/>
    <x v="57"/>
    <x v="0"/>
    <s v="PLAT"/>
    <s v="Plataforma"/>
    <n v="1"/>
  </r>
  <r>
    <d v="2018-12-01T00:00:00"/>
    <n v="2018"/>
    <n v="12"/>
    <x v="57"/>
    <x v="1"/>
    <s v="PLAT"/>
    <s v="Plataforma"/>
    <n v="3"/>
  </r>
  <r>
    <d v="2018-12-01T00:00:00"/>
    <n v="2018"/>
    <n v="12"/>
    <x v="58"/>
    <x v="0"/>
    <s v="PLAT"/>
    <s v="Plataforma"/>
    <n v="1"/>
  </r>
  <r>
    <d v="2018-12-01T00:00:00"/>
    <n v="2018"/>
    <n v="12"/>
    <x v="58"/>
    <x v="1"/>
    <s v="PLAT"/>
    <s v="Plataforma"/>
    <n v="4"/>
  </r>
  <r>
    <d v="2018-12-01T00:00:00"/>
    <n v="2018"/>
    <n v="12"/>
    <x v="59"/>
    <x v="0"/>
    <s v="PLAT"/>
    <s v="Plataforma"/>
    <n v="1"/>
  </r>
  <r>
    <d v="2018-12-01T00:00:00"/>
    <n v="2018"/>
    <n v="12"/>
    <x v="59"/>
    <x v="1"/>
    <s v="PLAT"/>
    <s v="Plataforma"/>
    <n v="3"/>
  </r>
  <r>
    <d v="2018-12-01T00:00:00"/>
    <n v="2018"/>
    <n v="12"/>
    <x v="60"/>
    <x v="0"/>
    <s v="PLAT"/>
    <s v="Plataforma"/>
    <n v="1"/>
  </r>
  <r>
    <d v="2018-12-01T00:00:00"/>
    <n v="2018"/>
    <n v="12"/>
    <x v="60"/>
    <x v="1"/>
    <s v="PLAT"/>
    <s v="Plataforma"/>
    <n v="2"/>
  </r>
  <r>
    <d v="2018-12-01T00:00:00"/>
    <n v="2018"/>
    <n v="12"/>
    <x v="61"/>
    <x v="0"/>
    <s v="PLAT"/>
    <s v="Plataforma"/>
    <n v="2"/>
  </r>
  <r>
    <d v="2018-12-01T00:00:00"/>
    <n v="2018"/>
    <n v="12"/>
    <x v="61"/>
    <x v="1"/>
    <s v="PLAT"/>
    <s v="Plataforma"/>
    <n v="5"/>
  </r>
  <r>
    <d v="2018-12-01T00:00:00"/>
    <n v="2018"/>
    <n v="12"/>
    <x v="62"/>
    <x v="0"/>
    <s v="PLAT"/>
    <s v="Plataforma"/>
    <n v="1"/>
  </r>
  <r>
    <d v="2018-12-01T00:00:00"/>
    <n v="2018"/>
    <n v="12"/>
    <x v="62"/>
    <x v="1"/>
    <s v="PLAT"/>
    <s v="Plataforma"/>
    <n v="4"/>
  </r>
  <r>
    <d v="2018-12-01T00:00:00"/>
    <n v="2018"/>
    <n v="12"/>
    <x v="63"/>
    <x v="0"/>
    <s v="PLAT"/>
    <s v="Plataforma"/>
    <n v="2"/>
  </r>
  <r>
    <d v="2018-12-01T00:00:00"/>
    <n v="2018"/>
    <n v="12"/>
    <x v="63"/>
    <x v="1"/>
    <s v="PLAT"/>
    <s v="Plataforma"/>
    <n v="12"/>
  </r>
  <r>
    <d v="2018-12-01T00:00:00"/>
    <n v="2018"/>
    <n v="12"/>
    <x v="64"/>
    <x v="0"/>
    <s v="PLAT"/>
    <s v="Plataforma"/>
    <n v="2"/>
  </r>
  <r>
    <d v="2018-12-01T00:00:00"/>
    <n v="2018"/>
    <n v="12"/>
    <x v="64"/>
    <x v="1"/>
    <s v="PLAT"/>
    <s v="Plataforma"/>
    <n v="6"/>
  </r>
  <r>
    <d v="2018-12-01T00:00:00"/>
    <n v="2018"/>
    <n v="12"/>
    <x v="65"/>
    <x v="0"/>
    <s v="PLAT"/>
    <s v="Plataforma"/>
    <n v="1"/>
  </r>
  <r>
    <d v="2018-12-01T00:00:00"/>
    <n v="2018"/>
    <n v="12"/>
    <x v="65"/>
    <x v="1"/>
    <s v="PLAT"/>
    <s v="Plataforma"/>
    <n v="3"/>
  </r>
  <r>
    <d v="2018-12-01T00:00:00"/>
    <n v="2018"/>
    <n v="12"/>
    <x v="66"/>
    <x v="0"/>
    <s v="PLAT"/>
    <s v="Plataforma"/>
    <n v="1"/>
  </r>
  <r>
    <d v="2018-12-01T00:00:00"/>
    <n v="2018"/>
    <n v="12"/>
    <x v="66"/>
    <x v="1"/>
    <s v="PLAT"/>
    <s v="Plataforma"/>
    <n v="1"/>
  </r>
  <r>
    <d v="2018-12-01T00:00:00"/>
    <n v="2018"/>
    <n v="12"/>
    <x v="67"/>
    <x v="0"/>
    <s v="PLAT"/>
    <s v="Plataforma"/>
    <n v="1"/>
  </r>
  <r>
    <d v="2018-12-01T00:00:00"/>
    <n v="2018"/>
    <n v="12"/>
    <x v="67"/>
    <x v="1"/>
    <s v="PLAT"/>
    <s v="Plataforma"/>
    <n v="3"/>
  </r>
  <r>
    <d v="2018-12-01T00:00:00"/>
    <n v="2018"/>
    <n v="12"/>
    <x v="68"/>
    <x v="0"/>
    <s v="PLAT"/>
    <s v="Plataforma"/>
    <n v="1"/>
  </r>
  <r>
    <d v="2018-12-01T00:00:00"/>
    <n v="2018"/>
    <n v="12"/>
    <x v="68"/>
    <x v="1"/>
    <s v="PLAT"/>
    <s v="Plataforma"/>
    <n v="2"/>
  </r>
  <r>
    <d v="2018-12-01T00:00:00"/>
    <n v="2018"/>
    <n v="12"/>
    <x v="69"/>
    <x v="0"/>
    <s v="PLAT"/>
    <s v="Plataforma"/>
    <n v="1"/>
  </r>
  <r>
    <d v="2018-12-01T00:00:00"/>
    <n v="2018"/>
    <n v="12"/>
    <x v="69"/>
    <x v="1"/>
    <s v="PLAT"/>
    <s v="Plataforma"/>
    <n v="1"/>
  </r>
  <r>
    <d v="2018-12-01T00:00:00"/>
    <n v="2018"/>
    <n v="12"/>
    <x v="70"/>
    <x v="0"/>
    <s v="PLAT"/>
    <s v="Plataforma"/>
    <n v="1"/>
  </r>
  <r>
    <d v="2018-12-01T00:00:00"/>
    <n v="2018"/>
    <n v="12"/>
    <x v="70"/>
    <x v="1"/>
    <s v="PLAT"/>
    <s v="Plataforma"/>
    <n v="3"/>
  </r>
  <r>
    <d v="2018-12-01T00:00:00"/>
    <n v="2018"/>
    <n v="12"/>
    <x v="71"/>
    <x v="0"/>
    <s v="PLAT"/>
    <s v="Plataforma"/>
    <n v="1"/>
  </r>
  <r>
    <d v="2018-12-01T00:00:00"/>
    <n v="2018"/>
    <n v="12"/>
    <x v="71"/>
    <x v="1"/>
    <s v="PLAT"/>
    <s v="Plataforma"/>
    <n v="2"/>
  </r>
  <r>
    <d v="2018-12-01T00:00:00"/>
    <n v="2018"/>
    <n v="12"/>
    <x v="72"/>
    <x v="0"/>
    <s v="PLAT"/>
    <s v="Plataforma"/>
    <n v="1"/>
  </r>
  <r>
    <d v="2018-12-01T00:00:00"/>
    <n v="2018"/>
    <n v="12"/>
    <x v="72"/>
    <x v="1"/>
    <s v="PLAT"/>
    <s v="Plataforma"/>
    <n v="3"/>
  </r>
  <r>
    <d v="2018-12-01T00:00:00"/>
    <n v="2018"/>
    <n v="12"/>
    <x v="73"/>
    <x v="0"/>
    <s v="PLAT"/>
    <s v="Plataforma"/>
    <n v="1"/>
  </r>
  <r>
    <d v="2018-12-01T00:00:00"/>
    <n v="2018"/>
    <n v="12"/>
    <x v="73"/>
    <x v="1"/>
    <s v="PLAT"/>
    <s v="Plataforma"/>
    <n v="1"/>
  </r>
  <r>
    <d v="2018-12-01T00:00:00"/>
    <n v="2018"/>
    <n v="12"/>
    <x v="74"/>
    <x v="0"/>
    <s v="PLAT"/>
    <s v="Plataforma"/>
    <n v="1"/>
  </r>
  <r>
    <d v="2018-12-01T00:00:00"/>
    <n v="2018"/>
    <n v="12"/>
    <x v="74"/>
    <x v="1"/>
    <s v="PLAT"/>
    <s v="Plataforma"/>
    <n v="3"/>
  </r>
  <r>
    <d v="2018-12-01T00:00:00"/>
    <n v="2018"/>
    <n v="12"/>
    <x v="75"/>
    <x v="0"/>
    <s v="PLAT"/>
    <s v="Plataforma"/>
    <n v="1"/>
  </r>
  <r>
    <d v="2018-12-01T00:00:00"/>
    <n v="2018"/>
    <n v="12"/>
    <x v="75"/>
    <x v="1"/>
    <s v="PLAT"/>
    <s v="Plataforma"/>
    <n v="3"/>
  </r>
  <r>
    <d v="2018-12-01T00:00:00"/>
    <n v="2018"/>
    <n v="12"/>
    <x v="76"/>
    <x v="0"/>
    <s v="PLAT"/>
    <s v="Plataforma"/>
    <n v="1"/>
  </r>
  <r>
    <d v="2018-12-01T00:00:00"/>
    <n v="2018"/>
    <n v="12"/>
    <x v="76"/>
    <x v="1"/>
    <s v="PLAT"/>
    <s v="Plataforma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5" indent="0" outline="1" outlineData="1" multipleFieldFilters="0">
  <location ref="A3:BZ5" firstHeaderRow="1" firstDataRow="2" firstDataCol="1" rowPageCount="1" colPageCount="1"/>
  <pivotFields count="8">
    <pivotField numFmtId="14" showAll="0"/>
    <pivotField showAll="0"/>
    <pivotField showAll="0"/>
    <pivotField axis="axisCol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6"/>
        <item x="11"/>
        <item x="32"/>
        <item x="69"/>
        <item x="75"/>
        <item t="default"/>
      </items>
    </pivotField>
    <pivotField axis="axisPage" multipleItemSelectionAllowed="1" showAll="0">
      <items count="5">
        <item x="0"/>
        <item x="1"/>
        <item m="1" x="3"/>
        <item m="1" x="2"/>
        <item t="default"/>
      </items>
    </pivotField>
    <pivotField showAll="0"/>
    <pivotField showAll="0"/>
    <pivotField dataField="1" showAll="0"/>
  </pivotFields>
  <rowItems count="1">
    <i/>
  </rowItems>
  <colFields count="1">
    <field x="3"/>
  </colFields>
  <col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</colItems>
  <pageFields count="1">
    <pageField fld="4" hier="-1"/>
  </pageFields>
  <dataFields count="1">
    <dataField name="Suma de CANT_APROB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TE" displayName="FTE" ref="L1:S155" totalsRowShown="0">
  <autoFilter ref="L1:S155"/>
  <tableColumns count="8">
    <tableColumn id="1" name="FECHA_ID" dataDxfId="5"/>
    <tableColumn id="2" name="AÑO"/>
    <tableColumn id="3" name="MES"/>
    <tableColumn id="4" name="ID_OFICINA" dataDxfId="4"/>
    <tableColumn id="5" name="DESC_CARGO" dataDxfId="3"/>
    <tableColumn id="6" name="DESC_TER"/>
    <tableColumn id="7" name="TERMINAL"/>
    <tableColumn id="8" name="CANT_APROB" dataDxfId="2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2" name="DATA_DESEM" displayName="DATA_DESEM" ref="B1:I376" totalsRowShown="0">
  <autoFilter ref="B1:I376"/>
  <tableColumns count="8">
    <tableColumn id="1" name="Región"/>
    <tableColumn id="2" name="Sucursal"/>
    <tableColumn id="3" name="Oficina"/>
    <tableColumn id="5" name="Producto"/>
    <tableColumn id="4" name="Año"/>
    <tableColumn id="6" name="Cantidad Contratos"/>
    <tableColumn id="7" name="Desembolso"/>
    <tableColumn id="8" name="Meta" dataDxfId="1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Z84"/>
  <sheetViews>
    <sheetView showGridLines="0" showRowColHeaders="0" tabSelected="1" zoomScale="85" zoomScaleNormal="85"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B21" sqref="B21"/>
    </sheetView>
  </sheetViews>
  <sheetFormatPr baseColWidth="10" defaultRowHeight="15" x14ac:dyDescent="0.25"/>
  <cols>
    <col min="1" max="1" width="8" customWidth="1"/>
    <col min="2" max="2" width="32.85546875" bestFit="1" customWidth="1"/>
    <col min="3" max="3" width="8.7109375" customWidth="1"/>
    <col min="4" max="4" width="11" bestFit="1" customWidth="1"/>
    <col min="15" max="15" width="21.28515625" bestFit="1" customWidth="1"/>
    <col min="16" max="16" width="22.42578125" bestFit="1" customWidth="1"/>
    <col min="17" max="17" width="2" customWidth="1"/>
    <col min="18" max="18" width="3" customWidth="1"/>
    <col min="19" max="19" width="2" customWidth="1"/>
    <col min="20" max="20" width="3" customWidth="1"/>
    <col min="21" max="23" width="2" customWidth="1"/>
    <col min="24" max="80" width="3" customWidth="1"/>
    <col min="81" max="88" width="4" customWidth="1"/>
    <col min="89" max="89" width="12.5703125" bestFit="1" customWidth="1"/>
  </cols>
  <sheetData>
    <row r="1" spans="1:78" x14ac:dyDescent="0.25">
      <c r="A1" s="3" t="s">
        <v>96</v>
      </c>
      <c r="B1" t="s">
        <v>106</v>
      </c>
    </row>
    <row r="3" spans="1:78" hidden="1" x14ac:dyDescent="0.25">
      <c r="B3" s="3" t="s">
        <v>107</v>
      </c>
    </row>
    <row r="4" spans="1:78" hidden="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26</v>
      </c>
      <c r="Y4">
        <v>27</v>
      </c>
      <c r="Z4">
        <v>28</v>
      </c>
      <c r="AA4">
        <v>29</v>
      </c>
      <c r="AB4">
        <v>30</v>
      </c>
      <c r="AC4">
        <v>32</v>
      </c>
      <c r="AD4">
        <v>33</v>
      </c>
      <c r="AE4">
        <v>34</v>
      </c>
      <c r="AF4">
        <v>35</v>
      </c>
      <c r="AG4">
        <v>37</v>
      </c>
      <c r="AH4">
        <v>38</v>
      </c>
      <c r="AI4">
        <v>39</v>
      </c>
      <c r="AJ4">
        <v>40</v>
      </c>
      <c r="AK4">
        <v>41</v>
      </c>
      <c r="AL4">
        <v>42</v>
      </c>
      <c r="AM4">
        <v>43</v>
      </c>
      <c r="AN4">
        <v>44</v>
      </c>
      <c r="AO4">
        <v>45</v>
      </c>
      <c r="AP4">
        <v>46</v>
      </c>
      <c r="AQ4">
        <v>47</v>
      </c>
      <c r="AR4">
        <v>48</v>
      </c>
      <c r="AS4">
        <v>49</v>
      </c>
      <c r="AT4">
        <v>51</v>
      </c>
      <c r="AU4">
        <v>53</v>
      </c>
      <c r="AV4">
        <v>54</v>
      </c>
      <c r="AW4">
        <v>66</v>
      </c>
      <c r="AX4">
        <v>68</v>
      </c>
      <c r="AY4">
        <v>69</v>
      </c>
      <c r="AZ4">
        <v>70</v>
      </c>
      <c r="BA4">
        <v>71</v>
      </c>
      <c r="BB4">
        <v>72</v>
      </c>
      <c r="BC4">
        <v>73</v>
      </c>
      <c r="BD4">
        <v>74</v>
      </c>
      <c r="BE4">
        <v>76</v>
      </c>
      <c r="BF4">
        <v>77</v>
      </c>
      <c r="BG4">
        <v>78</v>
      </c>
      <c r="BH4">
        <v>79</v>
      </c>
      <c r="BI4">
        <v>80</v>
      </c>
      <c r="BJ4">
        <v>89</v>
      </c>
      <c r="BK4">
        <v>95</v>
      </c>
      <c r="BL4">
        <v>97</v>
      </c>
      <c r="BM4">
        <v>98</v>
      </c>
      <c r="BN4">
        <v>99</v>
      </c>
      <c r="BO4">
        <v>101</v>
      </c>
      <c r="BP4">
        <v>102</v>
      </c>
      <c r="BQ4">
        <v>125</v>
      </c>
      <c r="BR4">
        <v>131</v>
      </c>
      <c r="BS4">
        <v>157</v>
      </c>
      <c r="BT4">
        <v>162</v>
      </c>
      <c r="BU4">
        <v>164</v>
      </c>
      <c r="BV4">
        <v>196</v>
      </c>
      <c r="BW4">
        <v>12</v>
      </c>
      <c r="BX4">
        <v>36</v>
      </c>
      <c r="BY4">
        <v>103</v>
      </c>
      <c r="BZ4">
        <v>165</v>
      </c>
    </row>
    <row r="5" spans="1:78" hidden="1" x14ac:dyDescent="0.25">
      <c r="A5" t="s">
        <v>103</v>
      </c>
      <c r="B5" s="2">
        <v>11</v>
      </c>
      <c r="C5" s="2">
        <v>5</v>
      </c>
      <c r="D5" s="2">
        <v>12.923076923076923</v>
      </c>
      <c r="E5" s="2">
        <v>6</v>
      </c>
      <c r="F5" s="2">
        <v>14</v>
      </c>
      <c r="G5" s="2">
        <v>4</v>
      </c>
      <c r="H5" s="2">
        <v>4</v>
      </c>
      <c r="I5" s="2">
        <v>5</v>
      </c>
      <c r="J5" s="2">
        <v>9</v>
      </c>
      <c r="K5" s="2">
        <v>11</v>
      </c>
      <c r="L5" s="2">
        <v>7</v>
      </c>
      <c r="M5" s="2">
        <v>9</v>
      </c>
      <c r="N5" s="2">
        <v>4</v>
      </c>
      <c r="O5" s="2">
        <v>6</v>
      </c>
      <c r="P5" s="2">
        <v>5</v>
      </c>
      <c r="Q5" s="2">
        <v>4</v>
      </c>
      <c r="R5" s="2">
        <v>11</v>
      </c>
      <c r="S5" s="2">
        <v>14</v>
      </c>
      <c r="T5" s="2">
        <v>5</v>
      </c>
      <c r="U5" s="2">
        <v>7</v>
      </c>
      <c r="V5" s="2">
        <v>7</v>
      </c>
      <c r="W5" s="2">
        <v>14</v>
      </c>
      <c r="X5" s="2">
        <v>11</v>
      </c>
      <c r="Y5" s="2">
        <v>6</v>
      </c>
      <c r="Z5" s="2">
        <v>2</v>
      </c>
      <c r="AA5" s="2">
        <v>4</v>
      </c>
      <c r="AB5" s="2">
        <v>15</v>
      </c>
      <c r="AC5" s="2">
        <v>5</v>
      </c>
      <c r="AD5" s="2">
        <v>3.666666666666667</v>
      </c>
      <c r="AE5" s="2">
        <v>7</v>
      </c>
      <c r="AF5" s="2">
        <v>2</v>
      </c>
      <c r="AG5" s="2">
        <v>4</v>
      </c>
      <c r="AH5" s="2">
        <v>10</v>
      </c>
      <c r="AI5" s="2">
        <v>10</v>
      </c>
      <c r="AJ5" s="2">
        <v>3</v>
      </c>
      <c r="AK5" s="2">
        <v>6</v>
      </c>
      <c r="AL5" s="2">
        <v>5</v>
      </c>
      <c r="AM5" s="2">
        <v>9</v>
      </c>
      <c r="AN5" s="2">
        <v>6</v>
      </c>
      <c r="AO5" s="2">
        <v>2</v>
      </c>
      <c r="AP5" s="2">
        <v>7</v>
      </c>
      <c r="AQ5" s="2">
        <v>3</v>
      </c>
      <c r="AR5" s="2">
        <v>2</v>
      </c>
      <c r="AS5" s="2">
        <v>10.833333333333334</v>
      </c>
      <c r="AT5" s="2">
        <v>10</v>
      </c>
      <c r="AU5" s="2">
        <v>3</v>
      </c>
      <c r="AV5" s="2">
        <v>4</v>
      </c>
      <c r="AW5" s="2">
        <v>4</v>
      </c>
      <c r="AX5" s="2">
        <v>3</v>
      </c>
      <c r="AY5" s="2">
        <v>4</v>
      </c>
      <c r="AZ5" s="2">
        <v>3</v>
      </c>
      <c r="BA5" s="2">
        <v>6</v>
      </c>
      <c r="BB5" s="2">
        <v>9</v>
      </c>
      <c r="BC5" s="2">
        <v>11</v>
      </c>
      <c r="BD5" s="2">
        <v>5</v>
      </c>
      <c r="BE5" s="2">
        <v>4</v>
      </c>
      <c r="BF5" s="2">
        <v>5</v>
      </c>
      <c r="BG5" s="2">
        <v>4</v>
      </c>
      <c r="BH5" s="2">
        <v>3</v>
      </c>
      <c r="BI5" s="2">
        <v>7</v>
      </c>
      <c r="BJ5" s="2">
        <v>5</v>
      </c>
      <c r="BK5" s="2">
        <v>14</v>
      </c>
      <c r="BL5" s="2">
        <v>8</v>
      </c>
      <c r="BM5" s="2">
        <v>4</v>
      </c>
      <c r="BN5" s="2">
        <v>2</v>
      </c>
      <c r="BO5" s="2">
        <v>4</v>
      </c>
      <c r="BP5" s="2">
        <v>3</v>
      </c>
      <c r="BQ5" s="2">
        <v>4</v>
      </c>
      <c r="BR5" s="2">
        <v>3</v>
      </c>
      <c r="BS5" s="2">
        <v>4</v>
      </c>
      <c r="BT5" s="2">
        <v>2</v>
      </c>
      <c r="BU5" s="2">
        <v>4</v>
      </c>
      <c r="BV5" s="2">
        <v>3</v>
      </c>
      <c r="BW5" s="2">
        <v>2</v>
      </c>
      <c r="BX5" s="2">
        <v>2</v>
      </c>
      <c r="BY5" s="2">
        <v>2</v>
      </c>
      <c r="BZ5" s="2">
        <v>4</v>
      </c>
    </row>
    <row r="6" spans="1:78" hidden="1" x14ac:dyDescent="0.25">
      <c r="A6" s="6"/>
      <c r="B6" s="6"/>
      <c r="C6" s="11"/>
      <c r="D6" s="6"/>
      <c r="E6" s="6"/>
      <c r="F6" s="6"/>
      <c r="G6" s="6"/>
      <c r="H6" s="6"/>
      <c r="I6" s="6"/>
      <c r="J6" s="6"/>
      <c r="K6" s="6"/>
      <c r="L6" s="6"/>
      <c r="M6" s="6"/>
    </row>
    <row r="7" spans="1:78" x14ac:dyDescent="0.25">
      <c r="A7" s="17" t="s">
        <v>2</v>
      </c>
      <c r="B7" s="17" t="s">
        <v>1</v>
      </c>
      <c r="C7" s="17" t="s">
        <v>102</v>
      </c>
      <c r="D7" s="16" t="s">
        <v>9</v>
      </c>
      <c r="E7" s="16"/>
      <c r="F7" s="16" t="s">
        <v>10</v>
      </c>
      <c r="G7" s="16"/>
      <c r="H7" s="16" t="s">
        <v>11</v>
      </c>
      <c r="I7" s="16"/>
      <c r="J7" s="16" t="s">
        <v>12</v>
      </c>
      <c r="K7" s="16"/>
      <c r="L7" s="16" t="s">
        <v>90</v>
      </c>
      <c r="M7" s="16"/>
      <c r="N7" s="6"/>
    </row>
    <row r="8" spans="1:78" x14ac:dyDescent="0.25">
      <c r="A8" s="17"/>
      <c r="B8" s="17"/>
      <c r="C8" s="17"/>
      <c r="D8" s="13" t="s">
        <v>104</v>
      </c>
      <c r="E8" s="13" t="s">
        <v>105</v>
      </c>
      <c r="F8" s="13" t="s">
        <v>104</v>
      </c>
      <c r="G8" s="13" t="s">
        <v>105</v>
      </c>
      <c r="H8" s="13" t="s">
        <v>104</v>
      </c>
      <c r="I8" s="13" t="s">
        <v>105</v>
      </c>
      <c r="J8" s="13" t="s">
        <v>104</v>
      </c>
      <c r="K8" s="13" t="s">
        <v>105</v>
      </c>
      <c r="L8" s="13" t="s">
        <v>104</v>
      </c>
      <c r="M8" s="13" t="s">
        <v>105</v>
      </c>
    </row>
    <row r="9" spans="1:78" x14ac:dyDescent="0.25">
      <c r="A9" s="12">
        <v>1</v>
      </c>
      <c r="B9" s="12" t="s">
        <v>13</v>
      </c>
      <c r="C9" s="5">
        <f t="shared" ref="C9:C39" si="0">IFERROR(GETPIVOTDATA("CANT_APROB",$A$3,"ID_OFICINA",A9),"")</f>
        <v>11</v>
      </c>
      <c r="D9" s="5">
        <f>IFERROR(VLOOKUP(B9&amp;$D$7,DATA!A:H,7,0),0)</f>
        <v>22</v>
      </c>
      <c r="E9" s="5">
        <f>IFERROR(VLOOKUP(B9&amp;$D$7,DATA!A:H,8,0),0)</f>
        <v>363205.63</v>
      </c>
      <c r="F9" s="5">
        <f>IFERROR(VLOOKUP(B9&amp;$F$7,DATA!A:H,7,0),0)</f>
        <v>53</v>
      </c>
      <c r="G9" s="5">
        <f>IFERROR(VLOOKUP(B9&amp;$F$7,DATA!A:H,8,0),0)</f>
        <v>3013421.9</v>
      </c>
      <c r="H9" s="5">
        <f>IFERROR(VLOOKUP(B9&amp;$H$7,DATA!A:H,7,0),0)</f>
        <v>150</v>
      </c>
      <c r="I9" s="5">
        <f>IFERROR(VLOOKUP(B9&amp;$H$7,DATA!A:H,8,0),0)</f>
        <v>2143603.7999999998</v>
      </c>
      <c r="J9" s="5">
        <f>IFERROR(VLOOKUP(B9&amp;$J$7,DATA!A:H,7,0),0)</f>
        <v>68</v>
      </c>
      <c r="K9" s="5">
        <f>IFERROR(VLOOKUP(B9&amp;$J$7,DATA!A:H,8,0),0)</f>
        <v>938843.51</v>
      </c>
      <c r="L9" s="5">
        <f>IFERROR(VLOOKUP(B9&amp;$L$7,DATA!A:H,7,0),0)</f>
        <v>258</v>
      </c>
      <c r="M9" s="5">
        <f>IFERROR(VLOOKUP(B9&amp;$L$7,DATA!A:H,8,0),0)</f>
        <v>258</v>
      </c>
    </row>
    <row r="10" spans="1:78" x14ac:dyDescent="0.25">
      <c r="A10" s="8">
        <v>2</v>
      </c>
      <c r="B10" s="8" t="s">
        <v>18</v>
      </c>
      <c r="C10" s="4">
        <f t="shared" si="0"/>
        <v>5</v>
      </c>
      <c r="D10" s="5">
        <f>IFERROR(VLOOKUP(B10&amp;$D$7,DATA!A:H,7,0),0)</f>
        <v>7</v>
      </c>
      <c r="E10" s="5">
        <f>IFERROR(VLOOKUP(B10&amp;$D$7,DATA!A:H,8,0),0)</f>
        <v>168255.03</v>
      </c>
      <c r="F10" s="5">
        <f>IFERROR(VLOOKUP(B10&amp;$F$7,DATA!A:H,7,0),0)</f>
        <v>12</v>
      </c>
      <c r="G10" s="5">
        <f>IFERROR(VLOOKUP(B10&amp;$F$7,DATA!A:H,8,0),0)</f>
        <v>1776556.89</v>
      </c>
      <c r="H10" s="5">
        <f>IFERROR(VLOOKUP(B10&amp;$H$7,DATA!A:H,7,0),0)</f>
        <v>31</v>
      </c>
      <c r="I10" s="5">
        <f>IFERROR(VLOOKUP(B10&amp;$H$7,DATA!A:H,8,0),0)</f>
        <v>232131.66</v>
      </c>
      <c r="J10" s="5">
        <f>IFERROR(VLOOKUP(B10&amp;$J$7,DATA!A:H,7,0),0)</f>
        <v>79</v>
      </c>
      <c r="K10" s="5">
        <f>IFERROR(VLOOKUP(B10&amp;$J$7,DATA!A:H,8,0),0)</f>
        <v>2461047.5299999998</v>
      </c>
      <c r="L10" s="5">
        <f>IFERROR(VLOOKUP(B10&amp;$L$7,DATA!A:H,7,0),0)</f>
        <v>84</v>
      </c>
      <c r="M10" s="5">
        <f>IFERROR(VLOOKUP(B10&amp;$L$7,DATA!A:H,8,0),0)</f>
        <v>84</v>
      </c>
    </row>
    <row r="11" spans="1:78" x14ac:dyDescent="0.25">
      <c r="A11" s="8">
        <v>3</v>
      </c>
      <c r="B11" s="8" t="s">
        <v>32</v>
      </c>
      <c r="C11" s="4">
        <f t="shared" si="0"/>
        <v>12.923076923076923</v>
      </c>
      <c r="D11" s="5">
        <f>IFERROR(VLOOKUP(B11&amp;$D$7,DATA!A:H,7,0),0)</f>
        <v>7</v>
      </c>
      <c r="E11" s="5">
        <f>IFERROR(VLOOKUP(B11&amp;$D$7,DATA!A:H,8,0),0)</f>
        <v>189309.35</v>
      </c>
      <c r="F11" s="5">
        <f>IFERROR(VLOOKUP(B11&amp;$F$7,DATA!A:H,7,0),0)</f>
        <v>26</v>
      </c>
      <c r="G11" s="5">
        <f>IFERROR(VLOOKUP(B11&amp;$F$7,DATA!A:H,8,0),0)</f>
        <v>2619846.0699999998</v>
      </c>
      <c r="H11" s="5">
        <f>IFERROR(VLOOKUP(B11&amp;$H$7,DATA!A:H,7,0),0)</f>
        <v>141</v>
      </c>
      <c r="I11" s="5">
        <f>IFERROR(VLOOKUP(B11&amp;$H$7,DATA!A:H,8,0),0)</f>
        <v>1476517</v>
      </c>
      <c r="J11" s="5">
        <f>IFERROR(VLOOKUP(B11&amp;$J$7,DATA!A:H,7,0),0)</f>
        <v>96</v>
      </c>
      <c r="K11" s="5">
        <f>IFERROR(VLOOKUP(B11&amp;$J$7,DATA!A:H,8,0),0)</f>
        <v>1416418.3</v>
      </c>
      <c r="L11" s="5">
        <f>IFERROR(VLOOKUP(B11&amp;$L$7,DATA!A:H,7,0),0)</f>
        <v>138</v>
      </c>
      <c r="M11" s="5">
        <f>IFERROR(VLOOKUP(B11&amp;$L$7,DATA!A:H,8,0),0)</f>
        <v>138</v>
      </c>
    </row>
    <row r="12" spans="1:78" x14ac:dyDescent="0.25">
      <c r="A12" s="8">
        <v>4</v>
      </c>
      <c r="B12" s="8" t="s">
        <v>60</v>
      </c>
      <c r="C12" s="4">
        <f t="shared" si="0"/>
        <v>6</v>
      </c>
      <c r="D12" s="5">
        <f>IFERROR(VLOOKUP(B12&amp;$D$7,DATA!A:H,7,0),0)</f>
        <v>5</v>
      </c>
      <c r="E12" s="5">
        <f>IFERROR(VLOOKUP(B12&amp;$D$7,DATA!A:H,8,0),0)</f>
        <v>82728.62</v>
      </c>
      <c r="F12" s="5">
        <f>IFERROR(VLOOKUP(B12&amp;$F$7,DATA!A:H,7,0),0)</f>
        <v>4</v>
      </c>
      <c r="G12" s="5">
        <f>IFERROR(VLOOKUP(B12&amp;$F$7,DATA!A:H,8,0),0)</f>
        <v>227941.93</v>
      </c>
      <c r="H12" s="5">
        <f>IFERROR(VLOOKUP(B12&amp;$H$7,DATA!A:H,7,0),0)</f>
        <v>50</v>
      </c>
      <c r="I12" s="5">
        <f>IFERROR(VLOOKUP(B12&amp;$H$7,DATA!A:H,8,0),0)</f>
        <v>505068.66</v>
      </c>
      <c r="J12" s="5">
        <f>IFERROR(VLOOKUP(B12&amp;$J$7,DATA!A:H,7,0),0)</f>
        <v>60</v>
      </c>
      <c r="K12" s="5">
        <f>IFERROR(VLOOKUP(B12&amp;$J$7,DATA!A:H,8,0),0)</f>
        <v>1448317.08</v>
      </c>
      <c r="L12" s="5">
        <f>IFERROR(VLOOKUP(B12&amp;$L$7,DATA!A:H,7,0),0)</f>
        <v>90</v>
      </c>
      <c r="M12" s="5">
        <f>IFERROR(VLOOKUP(B12&amp;$L$7,DATA!A:H,8,0),0)</f>
        <v>90</v>
      </c>
    </row>
    <row r="13" spans="1:78" x14ac:dyDescent="0.25">
      <c r="A13" s="8">
        <v>5</v>
      </c>
      <c r="B13" s="8" t="s">
        <v>24</v>
      </c>
      <c r="C13" s="4">
        <f t="shared" si="0"/>
        <v>14</v>
      </c>
      <c r="D13" s="5">
        <f>IFERROR(VLOOKUP(B13&amp;$D$7,DATA!A:H,7,0),0)</f>
        <v>12</v>
      </c>
      <c r="E13" s="5">
        <f>IFERROR(VLOOKUP(B13&amp;$D$7,DATA!A:H,8,0),0)</f>
        <v>300903.87</v>
      </c>
      <c r="F13" s="5">
        <f>IFERROR(VLOOKUP(B13&amp;$F$7,DATA!A:H,7,0),0)</f>
        <v>32</v>
      </c>
      <c r="G13" s="5">
        <f>IFERROR(VLOOKUP(B13&amp;$F$7,DATA!A:H,8,0),0)</f>
        <v>3076389.61</v>
      </c>
      <c r="H13" s="5">
        <f>IFERROR(VLOOKUP(B13&amp;$H$7,DATA!A:H,7,0),0)</f>
        <v>108</v>
      </c>
      <c r="I13" s="5">
        <f>IFERROR(VLOOKUP(B13&amp;$H$7,DATA!A:H,8,0),0)</f>
        <v>1342102.81</v>
      </c>
      <c r="J13" s="5">
        <f>IFERROR(VLOOKUP(B13&amp;$J$7,DATA!A:H,7,0),0)</f>
        <v>243</v>
      </c>
      <c r="K13" s="5">
        <f>IFERROR(VLOOKUP(B13&amp;$J$7,DATA!A:H,8,0),0)</f>
        <v>5432747.7000000002</v>
      </c>
      <c r="L13" s="5">
        <f>IFERROR(VLOOKUP(B13&amp;$L$7,DATA!A:H,7,0),0)</f>
        <v>118</v>
      </c>
      <c r="M13" s="5">
        <f>IFERROR(VLOOKUP(B13&amp;$L$7,DATA!A:H,8,0),0)</f>
        <v>118</v>
      </c>
    </row>
    <row r="14" spans="1:78" x14ac:dyDescent="0.25">
      <c r="A14" s="8">
        <v>6</v>
      </c>
      <c r="B14" s="8" t="s">
        <v>33</v>
      </c>
      <c r="C14" s="4">
        <f t="shared" si="0"/>
        <v>4</v>
      </c>
      <c r="D14" s="5">
        <f>IFERROR(VLOOKUP(B14&amp;$D$7,DATA!A:H,7,0),0)</f>
        <v>5</v>
      </c>
      <c r="E14" s="5">
        <f>IFERROR(VLOOKUP(B14&amp;$D$7,DATA!A:H,8,0),0)</f>
        <v>101048.66</v>
      </c>
      <c r="F14" s="5">
        <f>IFERROR(VLOOKUP(B14&amp;$F$7,DATA!A:H,7,0),0)</f>
        <v>11</v>
      </c>
      <c r="G14" s="5">
        <f>IFERROR(VLOOKUP(B14&amp;$F$7,DATA!A:H,8,0),0)</f>
        <v>854323.78</v>
      </c>
      <c r="H14" s="5">
        <f>IFERROR(VLOOKUP(B14&amp;$H$7,DATA!A:H,7,0),0)</f>
        <v>63</v>
      </c>
      <c r="I14" s="5">
        <f>IFERROR(VLOOKUP(B14&amp;$H$7,DATA!A:H,8,0),0)</f>
        <v>788735</v>
      </c>
      <c r="J14" s="5">
        <f>IFERROR(VLOOKUP(B14&amp;$J$7,DATA!A:H,7,0),0)</f>
        <v>70</v>
      </c>
      <c r="K14" s="5">
        <f>IFERROR(VLOOKUP(B14&amp;$J$7,DATA!A:H,8,0),0)</f>
        <v>1177049.8600000001</v>
      </c>
      <c r="L14" s="5">
        <f>IFERROR(VLOOKUP(B14&amp;$L$7,DATA!A:H,7,0),0)</f>
        <v>69</v>
      </c>
      <c r="M14" s="5">
        <f>IFERROR(VLOOKUP(B14&amp;$L$7,DATA!A:H,8,0),0)</f>
        <v>69</v>
      </c>
    </row>
    <row r="15" spans="1:78" x14ac:dyDescent="0.25">
      <c r="A15" s="8">
        <v>7</v>
      </c>
      <c r="B15" s="8" t="s">
        <v>48</v>
      </c>
      <c r="C15" s="4">
        <f t="shared" si="0"/>
        <v>4</v>
      </c>
      <c r="D15" s="5">
        <f>IFERROR(VLOOKUP(B15&amp;$D$7,DATA!A:H,7,0),0)</f>
        <v>8</v>
      </c>
      <c r="E15" s="5">
        <f>IFERROR(VLOOKUP(B15&amp;$D$7,DATA!A:H,8,0),0)</f>
        <v>162099.56</v>
      </c>
      <c r="F15" s="5">
        <f>IFERROR(VLOOKUP(B15&amp;$F$7,DATA!A:H,7,0),0)</f>
        <v>9</v>
      </c>
      <c r="G15" s="5">
        <f>IFERROR(VLOOKUP(B15&amp;$F$7,DATA!A:H,8,0),0)</f>
        <v>449080.59</v>
      </c>
      <c r="H15" s="5">
        <f>IFERROR(VLOOKUP(B15&amp;$H$7,DATA!A:H,7,0),0)</f>
        <v>103</v>
      </c>
      <c r="I15" s="5">
        <f>IFERROR(VLOOKUP(B15&amp;$H$7,DATA!A:H,8,0),0)</f>
        <v>1019553.45</v>
      </c>
      <c r="J15" s="5">
        <f>IFERROR(VLOOKUP(B15&amp;$J$7,DATA!A:H,7,0),0)</f>
        <v>58</v>
      </c>
      <c r="K15" s="5">
        <f>IFERROR(VLOOKUP(B15&amp;$J$7,DATA!A:H,8,0),0)</f>
        <v>691130</v>
      </c>
      <c r="L15" s="5">
        <f>IFERROR(VLOOKUP(B15&amp;$L$7,DATA!A:H,7,0),0)</f>
        <v>73</v>
      </c>
      <c r="M15" s="5">
        <f>IFERROR(VLOOKUP(B15&amp;$L$7,DATA!A:H,8,0),0)</f>
        <v>73</v>
      </c>
    </row>
    <row r="16" spans="1:78" x14ac:dyDescent="0.25">
      <c r="A16" s="8">
        <v>8</v>
      </c>
      <c r="B16" s="8" t="s">
        <v>40</v>
      </c>
      <c r="C16" s="4">
        <f t="shared" si="0"/>
        <v>5</v>
      </c>
      <c r="D16" s="5">
        <f>IFERROR(VLOOKUP(B16&amp;$D$7,DATA!A:H,7,0),0)</f>
        <v>11</v>
      </c>
      <c r="E16" s="5">
        <f>IFERROR(VLOOKUP(B16&amp;$D$7,DATA!A:H,8,0),0)</f>
        <v>237939</v>
      </c>
      <c r="F16" s="5">
        <f>IFERROR(VLOOKUP(B16&amp;$F$7,DATA!A:H,7,0),0)</f>
        <v>15</v>
      </c>
      <c r="G16" s="5">
        <f>IFERROR(VLOOKUP(B16&amp;$F$7,DATA!A:H,8,0),0)</f>
        <v>1277527.8999999999</v>
      </c>
      <c r="H16" s="5">
        <f>IFERROR(VLOOKUP(B16&amp;$H$7,DATA!A:H,7,0),0)</f>
        <v>201</v>
      </c>
      <c r="I16" s="5">
        <f>IFERROR(VLOOKUP(B16&amp;$H$7,DATA!A:H,8,0),0)</f>
        <v>2161115</v>
      </c>
      <c r="J16" s="5">
        <f>IFERROR(VLOOKUP(B16&amp;$J$7,DATA!A:H,7,0),0)</f>
        <v>53</v>
      </c>
      <c r="K16" s="5">
        <f>IFERROR(VLOOKUP(B16&amp;$J$7,DATA!A:H,8,0),0)</f>
        <v>1500345</v>
      </c>
      <c r="L16" s="5">
        <f>IFERROR(VLOOKUP(B16&amp;$L$7,DATA!A:H,7,0),0)</f>
        <v>112</v>
      </c>
      <c r="M16" s="5">
        <f>IFERROR(VLOOKUP(B16&amp;$L$7,DATA!A:H,8,0),0)</f>
        <v>112</v>
      </c>
    </row>
    <row r="17" spans="1:13" x14ac:dyDescent="0.25">
      <c r="A17" s="8">
        <v>9</v>
      </c>
      <c r="B17" s="8" t="s">
        <v>82</v>
      </c>
      <c r="C17" s="4">
        <f t="shared" si="0"/>
        <v>9</v>
      </c>
      <c r="D17" s="5">
        <f>IFERROR(VLOOKUP(B17&amp;$D$7,DATA!A:H,7,0),0)</f>
        <v>169</v>
      </c>
      <c r="E17" s="5">
        <f>IFERROR(VLOOKUP(B17&amp;$D$7,DATA!A:H,8,0),0)</f>
        <v>3198169.3</v>
      </c>
      <c r="F17" s="5">
        <f>IFERROR(VLOOKUP(B17&amp;$F$7,DATA!A:H,7,0),0)</f>
        <v>75</v>
      </c>
      <c r="G17" s="5">
        <f>IFERROR(VLOOKUP(B17&amp;$F$7,DATA!A:H,8,0),0)</f>
        <v>5355628.09</v>
      </c>
      <c r="H17" s="5">
        <f>IFERROR(VLOOKUP(B17&amp;$H$7,DATA!A:H,7,0),0)</f>
        <v>412</v>
      </c>
      <c r="I17" s="5">
        <f>IFERROR(VLOOKUP(B17&amp;$H$7,DATA!A:H,8,0),0)</f>
        <v>4054770.42</v>
      </c>
      <c r="J17" s="5">
        <f>IFERROR(VLOOKUP(B17&amp;$J$7,DATA!A:H,7,0),0)</f>
        <v>52</v>
      </c>
      <c r="K17" s="5">
        <f>IFERROR(VLOOKUP(B17&amp;$J$7,DATA!A:H,8,0),0)</f>
        <v>814650</v>
      </c>
      <c r="L17" s="5">
        <f>IFERROR(VLOOKUP(B17&amp;$L$7,DATA!A:H,7,0),0)</f>
        <v>149</v>
      </c>
      <c r="M17" s="5">
        <f>IFERROR(VLOOKUP(B17&amp;$L$7,DATA!A:H,8,0),0)</f>
        <v>149</v>
      </c>
    </row>
    <row r="18" spans="1:13" x14ac:dyDescent="0.25">
      <c r="A18" s="8">
        <v>10</v>
      </c>
      <c r="B18" s="8" t="s">
        <v>54</v>
      </c>
      <c r="C18" s="4">
        <f t="shared" si="0"/>
        <v>11</v>
      </c>
      <c r="D18" s="5">
        <f>IFERROR(VLOOKUP(B18&amp;$D$7,DATA!A:H,7,0),0)</f>
        <v>18</v>
      </c>
      <c r="E18" s="5">
        <f>IFERROR(VLOOKUP(B18&amp;$D$7,DATA!A:H,8,0),0)</f>
        <v>330391.84000000003</v>
      </c>
      <c r="F18" s="5">
        <f>IFERROR(VLOOKUP(B18&amp;$F$7,DATA!A:H,7,0),0)</f>
        <v>28</v>
      </c>
      <c r="G18" s="5">
        <f>IFERROR(VLOOKUP(B18&amp;$F$7,DATA!A:H,8,0),0)</f>
        <v>2724063.89</v>
      </c>
      <c r="H18" s="5">
        <f>IFERROR(VLOOKUP(B18&amp;$H$7,DATA!A:H,7,0),0)</f>
        <v>137</v>
      </c>
      <c r="I18" s="5">
        <f>IFERROR(VLOOKUP(B18&amp;$H$7,DATA!A:H,8,0),0)</f>
        <v>1795208</v>
      </c>
      <c r="J18" s="5">
        <f>IFERROR(VLOOKUP(B18&amp;$J$7,DATA!A:H,7,0),0)</f>
        <v>116</v>
      </c>
      <c r="K18" s="5">
        <f>IFERROR(VLOOKUP(B18&amp;$J$7,DATA!A:H,8,0),0)</f>
        <v>1588400</v>
      </c>
      <c r="L18" s="5">
        <f>IFERROR(VLOOKUP(B18&amp;$L$7,DATA!A:H,7,0),0)</f>
        <v>191</v>
      </c>
      <c r="M18" s="5">
        <f>IFERROR(VLOOKUP(B18&amp;$L$7,DATA!A:H,8,0),0)</f>
        <v>191</v>
      </c>
    </row>
    <row r="19" spans="1:13" x14ac:dyDescent="0.25">
      <c r="A19" s="8">
        <v>11</v>
      </c>
      <c r="B19" s="8" t="s">
        <v>14</v>
      </c>
      <c r="C19" s="4">
        <f t="shared" si="0"/>
        <v>7</v>
      </c>
      <c r="D19" s="5">
        <f>IFERROR(VLOOKUP(B19&amp;$D$7,DATA!A:H,7,0),0)</f>
        <v>7</v>
      </c>
      <c r="E19" s="5">
        <f>IFERROR(VLOOKUP(B19&amp;$D$7,DATA!A:H,8,0),0)</f>
        <v>138164.79999999999</v>
      </c>
      <c r="F19" s="5">
        <f>IFERROR(VLOOKUP(B19&amp;$F$7,DATA!A:H,7,0),0)</f>
        <v>26</v>
      </c>
      <c r="G19" s="5">
        <f>IFERROR(VLOOKUP(B19&amp;$F$7,DATA!A:H,8,0),0)</f>
        <v>2371699.5099999998</v>
      </c>
      <c r="H19" s="5">
        <f>IFERROR(VLOOKUP(B19&amp;$H$7,DATA!A:H,7,0),0)</f>
        <v>221</v>
      </c>
      <c r="I19" s="5">
        <f>IFERROR(VLOOKUP(B19&amp;$H$7,DATA!A:H,8,0),0)</f>
        <v>2214137.67</v>
      </c>
      <c r="J19" s="5">
        <f>IFERROR(VLOOKUP(B19&amp;$J$7,DATA!A:H,7,0),0)</f>
        <v>66</v>
      </c>
      <c r="K19" s="5">
        <f>IFERROR(VLOOKUP(B19&amp;$J$7,DATA!A:H,8,0),0)</f>
        <v>693175</v>
      </c>
      <c r="L19" s="5">
        <f>IFERROR(VLOOKUP(B19&amp;$L$7,DATA!A:H,7,0),0)</f>
        <v>85</v>
      </c>
      <c r="M19" s="5">
        <f>IFERROR(VLOOKUP(B19&amp;$L$7,DATA!A:H,8,0),0)</f>
        <v>85</v>
      </c>
    </row>
    <row r="20" spans="1:13" x14ac:dyDescent="0.25">
      <c r="A20" s="8">
        <v>13</v>
      </c>
      <c r="B20" s="8" t="s">
        <v>51</v>
      </c>
      <c r="C20" s="4">
        <f t="shared" si="0"/>
        <v>9</v>
      </c>
      <c r="D20" s="5">
        <f>IFERROR(VLOOKUP(B20&amp;$D$7,DATA!A:H,7,0),0)</f>
        <v>12</v>
      </c>
      <c r="E20" s="5">
        <f>IFERROR(VLOOKUP(B20&amp;$D$7,DATA!A:H,8,0),0)</f>
        <v>232249.61</v>
      </c>
      <c r="F20" s="5">
        <f>IFERROR(VLOOKUP(B20&amp;$F$7,DATA!A:H,7,0),0)</f>
        <v>27</v>
      </c>
      <c r="G20" s="5">
        <f>IFERROR(VLOOKUP(B20&amp;$F$7,DATA!A:H,8,0),0)</f>
        <v>1777553.86</v>
      </c>
      <c r="H20" s="5">
        <f>IFERROR(VLOOKUP(B20&amp;$H$7,DATA!A:H,7,0),0)</f>
        <v>157</v>
      </c>
      <c r="I20" s="5">
        <f>IFERROR(VLOOKUP(B20&amp;$H$7,DATA!A:H,8,0),0)</f>
        <v>1976445.49</v>
      </c>
      <c r="J20" s="5">
        <f>IFERROR(VLOOKUP(B20&amp;$J$7,DATA!A:H,7,0),0)</f>
        <v>139</v>
      </c>
      <c r="K20" s="5">
        <f>IFERROR(VLOOKUP(B20&amp;$J$7,DATA!A:H,8,0),0)</f>
        <v>2695544</v>
      </c>
      <c r="L20" s="5">
        <f>IFERROR(VLOOKUP(B20&amp;$L$7,DATA!A:H,7,0),0)</f>
        <v>172</v>
      </c>
      <c r="M20" s="5">
        <f>IFERROR(VLOOKUP(B20&amp;$L$7,DATA!A:H,8,0),0)</f>
        <v>172</v>
      </c>
    </row>
    <row r="21" spans="1:13" x14ac:dyDescent="0.25">
      <c r="A21" s="8">
        <v>14</v>
      </c>
      <c r="B21" s="8" t="s">
        <v>56</v>
      </c>
      <c r="C21" s="4">
        <f t="shared" si="0"/>
        <v>4</v>
      </c>
      <c r="D21" s="5">
        <f>IFERROR(VLOOKUP(B21&amp;$D$7,DATA!A:H,7,0),0)</f>
        <v>5</v>
      </c>
      <c r="E21" s="5">
        <f>IFERROR(VLOOKUP(B21&amp;$D$7,DATA!A:H,8,0),0)</f>
        <v>95924.39</v>
      </c>
      <c r="F21" s="5">
        <f>IFERROR(VLOOKUP(B21&amp;$F$7,DATA!A:H,7,0),0)</f>
        <v>4</v>
      </c>
      <c r="G21" s="5">
        <f>IFERROR(VLOOKUP(B21&amp;$F$7,DATA!A:H,8,0),0)</f>
        <v>341315.5</v>
      </c>
      <c r="H21" s="5">
        <f>IFERROR(VLOOKUP(B21&amp;$H$7,DATA!A:H,7,0),0)</f>
        <v>141</v>
      </c>
      <c r="I21" s="5">
        <f>IFERROR(VLOOKUP(B21&amp;$H$7,DATA!A:H,8,0),0)</f>
        <v>1199380</v>
      </c>
      <c r="J21" s="5">
        <f>IFERROR(VLOOKUP(B21&amp;$J$7,DATA!A:H,7,0),0)</f>
        <v>82</v>
      </c>
      <c r="K21" s="5">
        <f>IFERROR(VLOOKUP(B21&amp;$J$7,DATA!A:H,8,0),0)</f>
        <v>1282810</v>
      </c>
      <c r="L21" s="5">
        <f>IFERROR(VLOOKUP(B21&amp;$L$7,DATA!A:H,7,0),0)</f>
        <v>52</v>
      </c>
      <c r="M21" s="5">
        <f>IFERROR(VLOOKUP(B21&amp;$L$7,DATA!A:H,8,0),0)</f>
        <v>52</v>
      </c>
    </row>
    <row r="22" spans="1:13" x14ac:dyDescent="0.25">
      <c r="A22" s="8">
        <v>15</v>
      </c>
      <c r="B22" s="8" t="s">
        <v>71</v>
      </c>
      <c r="C22" s="4">
        <f t="shared" si="0"/>
        <v>6</v>
      </c>
      <c r="D22" s="5">
        <f>IFERROR(VLOOKUP(B22&amp;$D$7,DATA!A:H,7,0),0)</f>
        <v>14</v>
      </c>
      <c r="E22" s="5">
        <f>IFERROR(VLOOKUP(B22&amp;$D$7,DATA!A:H,8,0),0)</f>
        <v>232709.66</v>
      </c>
      <c r="F22" s="5">
        <f>IFERROR(VLOOKUP(B22&amp;$F$7,DATA!A:H,7,0),0)</f>
        <v>18</v>
      </c>
      <c r="G22" s="5">
        <f>IFERROR(VLOOKUP(B22&amp;$F$7,DATA!A:H,8,0),0)</f>
        <v>1070459.3400000001</v>
      </c>
      <c r="H22" s="5">
        <f>IFERROR(VLOOKUP(B22&amp;$H$7,DATA!A:H,7,0),0)</f>
        <v>309</v>
      </c>
      <c r="I22" s="5">
        <f>IFERROR(VLOOKUP(B22&amp;$H$7,DATA!A:H,8,0),0)</f>
        <v>2960825</v>
      </c>
      <c r="J22" s="5">
        <f>IFERROR(VLOOKUP(B22&amp;$J$7,DATA!A:H,7,0),0)</f>
        <v>63</v>
      </c>
      <c r="K22" s="5">
        <f>IFERROR(VLOOKUP(B22&amp;$J$7,DATA!A:H,8,0),0)</f>
        <v>777200</v>
      </c>
      <c r="L22" s="5">
        <f>IFERROR(VLOOKUP(B22&amp;$L$7,DATA!A:H,7,0),0)</f>
        <v>159</v>
      </c>
      <c r="M22" s="5">
        <f>IFERROR(VLOOKUP(B22&amp;$L$7,DATA!A:H,8,0),0)</f>
        <v>159</v>
      </c>
    </row>
    <row r="23" spans="1:13" x14ac:dyDescent="0.25">
      <c r="A23" s="8">
        <v>16</v>
      </c>
      <c r="B23" s="8" t="s">
        <v>45</v>
      </c>
      <c r="C23" s="4">
        <f t="shared" si="0"/>
        <v>5</v>
      </c>
      <c r="D23" s="5">
        <f>IFERROR(VLOOKUP(B23&amp;$D$7,DATA!A:H,7,0),0)</f>
        <v>9</v>
      </c>
      <c r="E23" s="5">
        <f>IFERROR(VLOOKUP(B23&amp;$D$7,DATA!A:H,8,0),0)</f>
        <v>176116.68</v>
      </c>
      <c r="F23" s="5">
        <f>IFERROR(VLOOKUP(B23&amp;$F$7,DATA!A:H,7,0),0)</f>
        <v>12</v>
      </c>
      <c r="G23" s="5">
        <f>IFERROR(VLOOKUP(B23&amp;$F$7,DATA!A:H,8,0),0)</f>
        <v>569669.36</v>
      </c>
      <c r="H23" s="5">
        <f>IFERROR(VLOOKUP(B23&amp;$H$7,DATA!A:H,7,0),0)</f>
        <v>217</v>
      </c>
      <c r="I23" s="5">
        <f>IFERROR(VLOOKUP(B23&amp;$H$7,DATA!A:H,8,0),0)</f>
        <v>1713910</v>
      </c>
      <c r="J23" s="5">
        <f>IFERROR(VLOOKUP(B23&amp;$J$7,DATA!A:H,7,0),0)</f>
        <v>27</v>
      </c>
      <c r="K23" s="5">
        <f>IFERROR(VLOOKUP(B23&amp;$J$7,DATA!A:H,8,0),0)</f>
        <v>488939.5</v>
      </c>
      <c r="L23" s="5">
        <f>IFERROR(VLOOKUP(B23&amp;$L$7,DATA!A:H,7,0),0)</f>
        <v>81</v>
      </c>
      <c r="M23" s="5">
        <f>IFERROR(VLOOKUP(B23&amp;$L$7,DATA!A:H,8,0),0)</f>
        <v>81</v>
      </c>
    </row>
    <row r="24" spans="1:13" x14ac:dyDescent="0.25">
      <c r="A24" s="8">
        <v>17</v>
      </c>
      <c r="B24" s="8" t="s">
        <v>53</v>
      </c>
      <c r="C24" s="4">
        <f t="shared" si="0"/>
        <v>4</v>
      </c>
      <c r="D24" s="5">
        <f>IFERROR(VLOOKUP(B24&amp;$D$7,DATA!A:H,7,0),0)</f>
        <v>7</v>
      </c>
      <c r="E24" s="5">
        <f>IFERROR(VLOOKUP(B24&amp;$D$7,DATA!A:H,8,0),0)</f>
        <v>169176.97</v>
      </c>
      <c r="F24" s="5">
        <f>IFERROR(VLOOKUP(B24&amp;$F$7,DATA!A:H,7,0),0)</f>
        <v>6</v>
      </c>
      <c r="G24" s="5">
        <f>IFERROR(VLOOKUP(B24&amp;$F$7,DATA!A:H,8,0),0)</f>
        <v>834065.96</v>
      </c>
      <c r="H24" s="5">
        <f>IFERROR(VLOOKUP(B24&amp;$H$7,DATA!A:H,7,0),0)</f>
        <v>93</v>
      </c>
      <c r="I24" s="5">
        <f>IFERROR(VLOOKUP(B24&amp;$H$7,DATA!A:H,8,0),0)</f>
        <v>1205702.1000000001</v>
      </c>
      <c r="J24" s="5">
        <f>IFERROR(VLOOKUP(B24&amp;$J$7,DATA!A:H,7,0),0)</f>
        <v>43</v>
      </c>
      <c r="K24" s="5">
        <f>IFERROR(VLOOKUP(B24&amp;$J$7,DATA!A:H,8,0),0)</f>
        <v>725348</v>
      </c>
      <c r="L24" s="5">
        <f>IFERROR(VLOOKUP(B24&amp;$L$7,DATA!A:H,7,0),0)</f>
        <v>105</v>
      </c>
      <c r="M24" s="5">
        <f>IFERROR(VLOOKUP(B24&amp;$L$7,DATA!A:H,8,0),0)</f>
        <v>105</v>
      </c>
    </row>
    <row r="25" spans="1:13" x14ac:dyDescent="0.25">
      <c r="A25" s="8">
        <v>18</v>
      </c>
      <c r="B25" s="8" t="s">
        <v>43</v>
      </c>
      <c r="C25" s="4">
        <f t="shared" si="0"/>
        <v>11</v>
      </c>
      <c r="D25" s="5">
        <f>IFERROR(VLOOKUP(B25&amp;$D$7,DATA!A:H,7,0),0)</f>
        <v>15</v>
      </c>
      <c r="E25" s="5">
        <f>IFERROR(VLOOKUP(B25&amp;$D$7,DATA!A:H,8,0),0)</f>
        <v>267864.65999999997</v>
      </c>
      <c r="F25" s="5">
        <f>IFERROR(VLOOKUP(B25&amp;$F$7,DATA!A:H,7,0),0)</f>
        <v>31</v>
      </c>
      <c r="G25" s="5">
        <f>IFERROR(VLOOKUP(B25&amp;$F$7,DATA!A:H,8,0),0)</f>
        <v>1968578.2</v>
      </c>
      <c r="H25" s="5">
        <f>IFERROR(VLOOKUP(B25&amp;$H$7,DATA!A:H,7,0),0)</f>
        <v>206</v>
      </c>
      <c r="I25" s="5">
        <f>IFERROR(VLOOKUP(B25&amp;$H$7,DATA!A:H,8,0),0)</f>
        <v>2120681.15</v>
      </c>
      <c r="J25" s="5">
        <f>IFERROR(VLOOKUP(B25&amp;$J$7,DATA!A:H,7,0),0)</f>
        <v>210</v>
      </c>
      <c r="K25" s="5">
        <f>IFERROR(VLOOKUP(B25&amp;$J$7,DATA!A:H,8,0),0)</f>
        <v>3120416.96</v>
      </c>
      <c r="L25" s="5">
        <f>IFERROR(VLOOKUP(B25&amp;$L$7,DATA!A:H,7,0),0)</f>
        <v>154</v>
      </c>
      <c r="M25" s="5">
        <f>IFERROR(VLOOKUP(B25&amp;$L$7,DATA!A:H,8,0),0)</f>
        <v>154</v>
      </c>
    </row>
    <row r="26" spans="1:13" x14ac:dyDescent="0.25">
      <c r="A26" s="8">
        <v>19</v>
      </c>
      <c r="B26" s="8" t="s">
        <v>16</v>
      </c>
      <c r="C26" s="4">
        <f t="shared" si="0"/>
        <v>14</v>
      </c>
      <c r="D26" s="5">
        <f>IFERROR(VLOOKUP(B26&amp;$D$7,DATA!A:H,7,0),0)</f>
        <v>6</v>
      </c>
      <c r="E26" s="5">
        <f>IFERROR(VLOOKUP(B26&amp;$D$7,DATA!A:H,8,0),0)</f>
        <v>84405.13</v>
      </c>
      <c r="F26" s="5">
        <f>IFERROR(VLOOKUP(B26&amp;$F$7,DATA!A:H,7,0),0)</f>
        <v>28</v>
      </c>
      <c r="G26" s="5">
        <f>IFERROR(VLOOKUP(B26&amp;$F$7,DATA!A:H,8,0),0)</f>
        <v>1709463.79</v>
      </c>
      <c r="H26" s="5">
        <f>IFERROR(VLOOKUP(B26&amp;$H$7,DATA!A:H,7,0),0)</f>
        <v>703</v>
      </c>
      <c r="I26" s="5">
        <f>IFERROR(VLOOKUP(B26&amp;$H$7,DATA!A:H,8,0),0)</f>
        <v>5774151.2999999998</v>
      </c>
      <c r="J26" s="5">
        <f>IFERROR(VLOOKUP(B26&amp;$J$7,DATA!A:H,7,0),0)</f>
        <v>63</v>
      </c>
      <c r="K26" s="5">
        <f>IFERROR(VLOOKUP(B26&amp;$J$7,DATA!A:H,8,0),0)</f>
        <v>551723.75</v>
      </c>
      <c r="L26" s="5">
        <f>IFERROR(VLOOKUP(B26&amp;$L$7,DATA!A:H,7,0),0)</f>
        <v>186</v>
      </c>
      <c r="M26" s="5">
        <f>IFERROR(VLOOKUP(B26&amp;$L$7,DATA!A:H,8,0),0)</f>
        <v>186</v>
      </c>
    </row>
    <row r="27" spans="1:13" x14ac:dyDescent="0.25">
      <c r="A27" s="8">
        <v>20</v>
      </c>
      <c r="B27" s="8" t="s">
        <v>61</v>
      </c>
      <c r="C27" s="4">
        <f t="shared" si="0"/>
        <v>5</v>
      </c>
      <c r="D27" s="5">
        <f>IFERROR(VLOOKUP(B27&amp;$D$7,DATA!A:H,7,0),0)</f>
        <v>3</v>
      </c>
      <c r="E27" s="5">
        <f>IFERROR(VLOOKUP(B27&amp;$D$7,DATA!A:H,8,0),0)</f>
        <v>48174.95</v>
      </c>
      <c r="F27" s="5">
        <f>IFERROR(VLOOKUP(B27&amp;$F$7,DATA!A:H,7,0),0)</f>
        <v>19</v>
      </c>
      <c r="G27" s="5">
        <f>IFERROR(VLOOKUP(B27&amp;$F$7,DATA!A:H,8,0),0)</f>
        <v>1278969.71</v>
      </c>
      <c r="H27" s="5">
        <f>IFERROR(VLOOKUP(B27&amp;$H$7,DATA!A:H,7,0),0)</f>
        <v>113</v>
      </c>
      <c r="I27" s="5">
        <f>IFERROR(VLOOKUP(B27&amp;$H$7,DATA!A:H,8,0),0)</f>
        <v>1337205</v>
      </c>
      <c r="J27" s="5">
        <f>IFERROR(VLOOKUP(B27&amp;$J$7,DATA!A:H,7,0),0)</f>
        <v>24</v>
      </c>
      <c r="K27" s="5">
        <f>IFERROR(VLOOKUP(B27&amp;$J$7,DATA!A:H,8,0),0)</f>
        <v>295270</v>
      </c>
      <c r="L27" s="5">
        <f>IFERROR(VLOOKUP(B27&amp;$L$7,DATA!A:H,7,0),0)</f>
        <v>90</v>
      </c>
      <c r="M27" s="5">
        <f>IFERROR(VLOOKUP(B27&amp;$L$7,DATA!A:H,8,0),0)</f>
        <v>90</v>
      </c>
    </row>
    <row r="28" spans="1:13" x14ac:dyDescent="0.25">
      <c r="A28" s="8">
        <v>21</v>
      </c>
      <c r="B28" s="8" t="s">
        <v>46</v>
      </c>
      <c r="C28" s="4">
        <f t="shared" si="0"/>
        <v>7</v>
      </c>
      <c r="D28" s="5">
        <f>IFERROR(VLOOKUP(B28&amp;$D$7,DATA!A:H,7,0),0)</f>
        <v>4</v>
      </c>
      <c r="E28" s="5">
        <f>IFERROR(VLOOKUP(B28&amp;$D$7,DATA!A:H,8,0),0)</f>
        <v>64250.01</v>
      </c>
      <c r="F28" s="5">
        <f>IFERROR(VLOOKUP(B28&amp;$F$7,DATA!A:H,7,0),0)</f>
        <v>17</v>
      </c>
      <c r="G28" s="5">
        <f>IFERROR(VLOOKUP(B28&amp;$F$7,DATA!A:H,8,0),0)</f>
        <v>1888398.78</v>
      </c>
      <c r="H28" s="5">
        <f>IFERROR(VLOOKUP(B28&amp;$H$7,DATA!A:H,7,0),0)</f>
        <v>222</v>
      </c>
      <c r="I28" s="5">
        <f>IFERROR(VLOOKUP(B28&amp;$H$7,DATA!A:H,8,0),0)</f>
        <v>2269159.69</v>
      </c>
      <c r="J28" s="5">
        <f>IFERROR(VLOOKUP(B28&amp;$J$7,DATA!A:H,7,0),0)</f>
        <v>63</v>
      </c>
      <c r="K28" s="5">
        <f>IFERROR(VLOOKUP(B28&amp;$J$7,DATA!A:H,8,0),0)</f>
        <v>1145910</v>
      </c>
      <c r="L28" s="5">
        <f>IFERROR(VLOOKUP(B28&amp;$L$7,DATA!A:H,7,0),0)</f>
        <v>98</v>
      </c>
      <c r="M28" s="5">
        <f>IFERROR(VLOOKUP(B28&amp;$L$7,DATA!A:H,8,0),0)</f>
        <v>98</v>
      </c>
    </row>
    <row r="29" spans="1:13" x14ac:dyDescent="0.25">
      <c r="A29" s="8">
        <v>22</v>
      </c>
      <c r="B29" s="8" t="s">
        <v>79</v>
      </c>
      <c r="C29" s="4">
        <f t="shared" si="0"/>
        <v>7</v>
      </c>
      <c r="D29" s="5">
        <f>IFERROR(VLOOKUP(B29&amp;$D$7,DATA!A:H,7,0),0)</f>
        <v>136</v>
      </c>
      <c r="E29" s="5">
        <f>IFERROR(VLOOKUP(B29&amp;$D$7,DATA!A:H,8,0),0)</f>
        <v>2592401.14</v>
      </c>
      <c r="F29" s="5">
        <f>IFERROR(VLOOKUP(B29&amp;$F$7,DATA!A:H,7,0),0)</f>
        <v>68</v>
      </c>
      <c r="G29" s="5">
        <f>IFERROR(VLOOKUP(B29&amp;$F$7,DATA!A:H,8,0),0)</f>
        <v>4338293.84</v>
      </c>
      <c r="H29" s="5">
        <f>IFERROR(VLOOKUP(B29&amp;$H$7,DATA!A:H,7,0),0)</f>
        <v>223</v>
      </c>
      <c r="I29" s="5">
        <f>IFERROR(VLOOKUP(B29&amp;$H$7,DATA!A:H,8,0),0)</f>
        <v>2025002.99</v>
      </c>
      <c r="J29" s="5">
        <f>IFERROR(VLOOKUP(B29&amp;$J$7,DATA!A:H,7,0),0)</f>
        <v>64</v>
      </c>
      <c r="K29" s="5">
        <f>IFERROR(VLOOKUP(B29&amp;$J$7,DATA!A:H,8,0),0)</f>
        <v>1467175</v>
      </c>
      <c r="L29" s="5">
        <f>IFERROR(VLOOKUP(B29&amp;$L$7,DATA!A:H,7,0),0)</f>
        <v>127</v>
      </c>
      <c r="M29" s="5">
        <f>IFERROR(VLOOKUP(B29&amp;$L$7,DATA!A:H,8,0),0)</f>
        <v>127</v>
      </c>
    </row>
    <row r="30" spans="1:13" x14ac:dyDescent="0.25">
      <c r="A30" s="8">
        <v>23</v>
      </c>
      <c r="B30" s="8" t="s">
        <v>34</v>
      </c>
      <c r="C30" s="4">
        <f t="shared" si="0"/>
        <v>14</v>
      </c>
      <c r="D30" s="5">
        <f>IFERROR(VLOOKUP(B30&amp;$D$7,DATA!A:H,7,0),0)</f>
        <v>8</v>
      </c>
      <c r="E30" s="5">
        <f>IFERROR(VLOOKUP(B30&amp;$D$7,DATA!A:H,8,0),0)</f>
        <v>146747.63</v>
      </c>
      <c r="F30" s="5">
        <f>IFERROR(VLOOKUP(B30&amp;$F$7,DATA!A:H,7,0),0)</f>
        <v>40</v>
      </c>
      <c r="G30" s="5">
        <f>IFERROR(VLOOKUP(B30&amp;$F$7,DATA!A:H,8,0),0)</f>
        <v>3124043.04</v>
      </c>
      <c r="H30" s="5">
        <f>IFERROR(VLOOKUP(B30&amp;$H$7,DATA!A:H,7,0),0)</f>
        <v>501</v>
      </c>
      <c r="I30" s="5">
        <f>IFERROR(VLOOKUP(B30&amp;$H$7,DATA!A:H,8,0),0)</f>
        <v>4383759.7300000004</v>
      </c>
      <c r="J30" s="5">
        <f>IFERROR(VLOOKUP(B30&amp;$J$7,DATA!A:H,7,0),0)</f>
        <v>105</v>
      </c>
      <c r="K30" s="5">
        <f>IFERROR(VLOOKUP(B30&amp;$J$7,DATA!A:H,8,0),0)</f>
        <v>1389524.65</v>
      </c>
      <c r="L30" s="5">
        <f>IFERROR(VLOOKUP(B30&amp;$L$7,DATA!A:H,7,0),0)</f>
        <v>178</v>
      </c>
      <c r="M30" s="5">
        <f>IFERROR(VLOOKUP(B30&amp;$L$7,DATA!A:H,8,0),0)</f>
        <v>178</v>
      </c>
    </row>
    <row r="31" spans="1:13" x14ac:dyDescent="0.25">
      <c r="A31" s="8">
        <v>26</v>
      </c>
      <c r="B31" s="8" t="s">
        <v>59</v>
      </c>
      <c r="C31" s="4">
        <f t="shared" si="0"/>
        <v>11</v>
      </c>
      <c r="D31" s="5">
        <f>IFERROR(VLOOKUP(B31&amp;$D$7,DATA!A:H,7,0),0)</f>
        <v>10</v>
      </c>
      <c r="E31" s="5">
        <f>IFERROR(VLOOKUP(B31&amp;$D$7,DATA!A:H,8,0),0)</f>
        <v>149318.20000000001</v>
      </c>
      <c r="F31" s="5">
        <f>IFERROR(VLOOKUP(B31&amp;$F$7,DATA!A:H,7,0),0)</f>
        <v>35</v>
      </c>
      <c r="G31" s="5">
        <f>IFERROR(VLOOKUP(B31&amp;$F$7,DATA!A:H,8,0),0)</f>
        <v>2468884.02</v>
      </c>
      <c r="H31" s="5">
        <f>IFERROR(VLOOKUP(B31&amp;$H$7,DATA!A:H,7,0),0)</f>
        <v>322</v>
      </c>
      <c r="I31" s="5">
        <f>IFERROR(VLOOKUP(B31&amp;$H$7,DATA!A:H,8,0),0)</f>
        <v>3064783.17</v>
      </c>
      <c r="J31" s="5">
        <f>IFERROR(VLOOKUP(B31&amp;$J$7,DATA!A:H,7,0),0)</f>
        <v>101</v>
      </c>
      <c r="K31" s="5">
        <f>IFERROR(VLOOKUP(B31&amp;$J$7,DATA!A:H,8,0),0)</f>
        <v>1161230</v>
      </c>
      <c r="L31" s="5">
        <f>IFERROR(VLOOKUP(B31&amp;$L$7,DATA!A:H,7,0),0)</f>
        <v>161</v>
      </c>
      <c r="M31" s="5">
        <f>IFERROR(VLOOKUP(B31&amp;$L$7,DATA!A:H,8,0),0)</f>
        <v>161</v>
      </c>
    </row>
    <row r="32" spans="1:13" x14ac:dyDescent="0.25">
      <c r="A32" s="8">
        <v>27</v>
      </c>
      <c r="B32" s="8" t="s">
        <v>26</v>
      </c>
      <c r="C32" s="4">
        <f t="shared" si="0"/>
        <v>6</v>
      </c>
      <c r="D32" s="5">
        <f>IFERROR(VLOOKUP(B32&amp;$D$7,DATA!A:H,7,0),0)</f>
        <v>11</v>
      </c>
      <c r="E32" s="5">
        <f>IFERROR(VLOOKUP(B32&amp;$D$7,DATA!A:H,8,0),0)</f>
        <v>207665.41</v>
      </c>
      <c r="F32" s="5">
        <f>IFERROR(VLOOKUP(B32&amp;$F$7,DATA!A:H,7,0),0)</f>
        <v>15</v>
      </c>
      <c r="G32" s="5">
        <f>IFERROR(VLOOKUP(B32&amp;$F$7,DATA!A:H,8,0),0)</f>
        <v>1344020.36</v>
      </c>
      <c r="H32" s="5">
        <f>IFERROR(VLOOKUP(B32&amp;$H$7,DATA!A:H,7,0),0)</f>
        <v>161</v>
      </c>
      <c r="I32" s="5">
        <f>IFERROR(VLOOKUP(B32&amp;$H$7,DATA!A:H,8,0),0)</f>
        <v>1366346</v>
      </c>
      <c r="J32" s="5">
        <f>IFERROR(VLOOKUP(B32&amp;$J$7,DATA!A:H,7,0),0)</f>
        <v>43</v>
      </c>
      <c r="K32" s="5">
        <f>IFERROR(VLOOKUP(B32&amp;$J$7,DATA!A:H,8,0),0)</f>
        <v>1048255</v>
      </c>
      <c r="L32" s="5">
        <f>IFERROR(VLOOKUP(B32&amp;$L$7,DATA!A:H,7,0),0)</f>
        <v>88</v>
      </c>
      <c r="M32" s="5">
        <f>IFERROR(VLOOKUP(B32&amp;$L$7,DATA!A:H,8,0),0)</f>
        <v>88</v>
      </c>
    </row>
    <row r="33" spans="1:13" x14ac:dyDescent="0.25">
      <c r="A33" s="8">
        <v>28</v>
      </c>
      <c r="B33" s="8" t="s">
        <v>38</v>
      </c>
      <c r="C33" s="4">
        <f t="shared" si="0"/>
        <v>2</v>
      </c>
      <c r="D33" s="5">
        <f>IFERROR(VLOOKUP(B33&amp;$D$7,DATA!A:H,7,0),0)</f>
        <v>4</v>
      </c>
      <c r="E33" s="5">
        <f>IFERROR(VLOOKUP(B33&amp;$D$7,DATA!A:H,8,0),0)</f>
        <v>62916.31</v>
      </c>
      <c r="F33" s="5">
        <f>IFERROR(VLOOKUP(B33&amp;$F$7,DATA!A:H,7,0),0)</f>
        <v>8</v>
      </c>
      <c r="G33" s="5">
        <f>IFERROR(VLOOKUP(B33&amp;$F$7,DATA!A:H,8,0),0)</f>
        <v>526069.78</v>
      </c>
      <c r="H33" s="5">
        <f>IFERROR(VLOOKUP(B33&amp;$H$7,DATA!A:H,7,0),0)</f>
        <v>67</v>
      </c>
      <c r="I33" s="5">
        <f>IFERROR(VLOOKUP(B33&amp;$H$7,DATA!A:H,8,0),0)</f>
        <v>577740</v>
      </c>
      <c r="J33" s="5">
        <f>IFERROR(VLOOKUP(B33&amp;$J$7,DATA!A:H,7,0),0)</f>
        <v>17</v>
      </c>
      <c r="K33" s="5">
        <f>IFERROR(VLOOKUP(B33&amp;$J$7,DATA!A:H,8,0),0)</f>
        <v>170600</v>
      </c>
      <c r="L33" s="5">
        <f>IFERROR(VLOOKUP(B33&amp;$L$7,DATA!A:H,7,0),0)</f>
        <v>54</v>
      </c>
      <c r="M33" s="5">
        <f>IFERROR(VLOOKUP(B33&amp;$L$7,DATA!A:H,8,0),0)</f>
        <v>54</v>
      </c>
    </row>
    <row r="34" spans="1:13" x14ac:dyDescent="0.25">
      <c r="A34" s="8">
        <v>29</v>
      </c>
      <c r="B34" s="8" t="s">
        <v>19</v>
      </c>
      <c r="C34" s="4">
        <f t="shared" si="0"/>
        <v>4</v>
      </c>
      <c r="D34" s="5">
        <f>IFERROR(VLOOKUP(B34&amp;$D$7,DATA!A:H,7,0),0)</f>
        <v>5</v>
      </c>
      <c r="E34" s="5">
        <f>IFERROR(VLOOKUP(B34&amp;$D$7,DATA!A:H,8,0),0)</f>
        <v>113976.87</v>
      </c>
      <c r="F34" s="5">
        <f>IFERROR(VLOOKUP(B34&amp;$F$7,DATA!A:H,7,0),0)</f>
        <v>3</v>
      </c>
      <c r="G34" s="5">
        <f>IFERROR(VLOOKUP(B34&amp;$F$7,DATA!A:H,8,0),0)</f>
        <v>198900</v>
      </c>
      <c r="H34" s="5">
        <f>IFERROR(VLOOKUP(B34&amp;$H$7,DATA!A:H,7,0),0)</f>
        <v>89</v>
      </c>
      <c r="I34" s="5">
        <f>IFERROR(VLOOKUP(B34&amp;$H$7,DATA!A:H,8,0),0)</f>
        <v>861984</v>
      </c>
      <c r="J34" s="5">
        <f>IFERROR(VLOOKUP(B34&amp;$J$7,DATA!A:H,7,0),0)</f>
        <v>36</v>
      </c>
      <c r="K34" s="5">
        <f>IFERROR(VLOOKUP(B34&amp;$J$7,DATA!A:H,8,0),0)</f>
        <v>1154485.77</v>
      </c>
      <c r="L34" s="5">
        <f>IFERROR(VLOOKUP(B34&amp;$L$7,DATA!A:H,7,0),0)</f>
        <v>79</v>
      </c>
      <c r="M34" s="5">
        <f>IFERROR(VLOOKUP(B34&amp;$L$7,DATA!A:H,8,0),0)</f>
        <v>79</v>
      </c>
    </row>
    <row r="35" spans="1:13" x14ac:dyDescent="0.25">
      <c r="A35" s="8">
        <v>30</v>
      </c>
      <c r="B35" s="8" t="s">
        <v>87</v>
      </c>
      <c r="C35" s="4">
        <f t="shared" si="0"/>
        <v>15</v>
      </c>
      <c r="D35" s="5">
        <f>IFERROR(VLOOKUP(B35&amp;$D$7,DATA!A:H,7,0),0)</f>
        <v>35</v>
      </c>
      <c r="E35" s="5">
        <f>IFERROR(VLOOKUP(B35&amp;$D$7,DATA!A:H,8,0),0)</f>
        <v>607257.01</v>
      </c>
      <c r="F35" s="5">
        <f>IFERROR(VLOOKUP(B35&amp;$F$7,DATA!A:H,7,0),0)</f>
        <v>34</v>
      </c>
      <c r="G35" s="5">
        <f>IFERROR(VLOOKUP(B35&amp;$F$7,DATA!A:H,8,0),0)</f>
        <v>2235735.1</v>
      </c>
      <c r="H35" s="5">
        <f>IFERROR(VLOOKUP(B35&amp;$H$7,DATA!A:H,7,0),0)</f>
        <v>514</v>
      </c>
      <c r="I35" s="5">
        <f>IFERROR(VLOOKUP(B35&amp;$H$7,DATA!A:H,8,0),0)</f>
        <v>4608486.7</v>
      </c>
      <c r="J35" s="5">
        <f>IFERROR(VLOOKUP(B35&amp;$J$7,DATA!A:H,7,0),0)</f>
        <v>99</v>
      </c>
      <c r="K35" s="5">
        <f>IFERROR(VLOOKUP(B35&amp;$J$7,DATA!A:H,8,0),0)</f>
        <v>2050395.45</v>
      </c>
      <c r="L35" s="5">
        <f>IFERROR(VLOOKUP(B35&amp;$L$7,DATA!A:H,7,0),0)</f>
        <v>287</v>
      </c>
      <c r="M35" s="5">
        <f>IFERROR(VLOOKUP(B35&amp;$L$7,DATA!A:H,8,0),0)</f>
        <v>287</v>
      </c>
    </row>
    <row r="36" spans="1:13" x14ac:dyDescent="0.25">
      <c r="A36" s="8">
        <v>32</v>
      </c>
      <c r="B36" s="8" t="s">
        <v>39</v>
      </c>
      <c r="C36" s="4">
        <f t="shared" si="0"/>
        <v>5</v>
      </c>
      <c r="D36" s="5">
        <f>IFERROR(VLOOKUP(B36&amp;$D$7,DATA!A:H,7,0),0)</f>
        <v>9</v>
      </c>
      <c r="E36" s="5">
        <f>IFERROR(VLOOKUP(B36&amp;$D$7,DATA!A:H,8,0),0)</f>
        <v>196763.31</v>
      </c>
      <c r="F36" s="5">
        <f>IFERROR(VLOOKUP(B36&amp;$F$7,DATA!A:H,7,0),0)</f>
        <v>59</v>
      </c>
      <c r="G36" s="5">
        <f>IFERROR(VLOOKUP(B36&amp;$F$7,DATA!A:H,8,0),0)</f>
        <v>4525980.07</v>
      </c>
      <c r="H36" s="5">
        <f>IFERROR(VLOOKUP(B36&amp;$H$7,DATA!A:H,7,0),0)</f>
        <v>220</v>
      </c>
      <c r="I36" s="5">
        <f>IFERROR(VLOOKUP(B36&amp;$H$7,DATA!A:H,8,0),0)</f>
        <v>1923828.82</v>
      </c>
      <c r="J36" s="5">
        <f>IFERROR(VLOOKUP(B36&amp;$J$7,DATA!A:H,7,0),0)</f>
        <v>54</v>
      </c>
      <c r="K36" s="5">
        <f>IFERROR(VLOOKUP(B36&amp;$J$7,DATA!A:H,8,0),0)</f>
        <v>922255</v>
      </c>
      <c r="L36" s="5">
        <f>IFERROR(VLOOKUP(B36&amp;$L$7,DATA!A:H,7,0),0)</f>
        <v>142</v>
      </c>
      <c r="M36" s="5">
        <f>IFERROR(VLOOKUP(B36&amp;$L$7,DATA!A:H,8,0),0)</f>
        <v>142</v>
      </c>
    </row>
    <row r="37" spans="1:13" x14ac:dyDescent="0.25">
      <c r="A37" s="8">
        <v>33</v>
      </c>
      <c r="B37" s="8" t="s">
        <v>69</v>
      </c>
      <c r="C37" s="4">
        <f t="shared" si="0"/>
        <v>3.666666666666667</v>
      </c>
      <c r="D37" s="5">
        <f>IFERROR(VLOOKUP(B37&amp;$D$7,DATA!A:H,7,0),0)</f>
        <v>3</v>
      </c>
      <c r="E37" s="5">
        <f>IFERROR(VLOOKUP(B37&amp;$D$7,DATA!A:H,8,0),0)</f>
        <v>57973.88</v>
      </c>
      <c r="F37" s="5">
        <f>IFERROR(VLOOKUP(B37&amp;$F$7,DATA!A:H,7,0),0)</f>
        <v>3</v>
      </c>
      <c r="G37" s="5">
        <f>IFERROR(VLOOKUP(B37&amp;$F$7,DATA!A:H,8,0),0)</f>
        <v>261458.6</v>
      </c>
      <c r="H37" s="5">
        <f>IFERROR(VLOOKUP(B37&amp;$H$7,DATA!A:H,7,0),0)</f>
        <v>186</v>
      </c>
      <c r="I37" s="5">
        <f>IFERROR(VLOOKUP(B37&amp;$H$7,DATA!A:H,8,0),0)</f>
        <v>1329203.3500000001</v>
      </c>
      <c r="J37" s="5">
        <f>IFERROR(VLOOKUP(B37&amp;$J$7,DATA!A:H,7,0),0)</f>
        <v>30</v>
      </c>
      <c r="K37" s="5">
        <f>IFERROR(VLOOKUP(B37&amp;$J$7,DATA!A:H,8,0),0)</f>
        <v>478010</v>
      </c>
      <c r="L37" s="5">
        <f>IFERROR(VLOOKUP(B37&amp;$L$7,DATA!A:H,7,0),0)</f>
        <v>93</v>
      </c>
      <c r="M37" s="5">
        <f>IFERROR(VLOOKUP(B37&amp;$L$7,DATA!A:H,8,0),0)</f>
        <v>93</v>
      </c>
    </row>
    <row r="38" spans="1:13" x14ac:dyDescent="0.25">
      <c r="A38" s="8">
        <v>34</v>
      </c>
      <c r="B38" s="8" t="s">
        <v>65</v>
      </c>
      <c r="C38" s="4">
        <f t="shared" si="0"/>
        <v>7</v>
      </c>
      <c r="D38" s="5">
        <f>IFERROR(VLOOKUP(B38&amp;$D$7,DATA!A:H,7,0),0)</f>
        <v>7</v>
      </c>
      <c r="E38" s="5">
        <f>IFERROR(VLOOKUP(B38&amp;$D$7,DATA!A:H,8,0),0)</f>
        <v>116538.31</v>
      </c>
      <c r="F38" s="5">
        <f>IFERROR(VLOOKUP(B38&amp;$F$7,DATA!A:H,7,0),0)</f>
        <v>17</v>
      </c>
      <c r="G38" s="5">
        <f>IFERROR(VLOOKUP(B38&amp;$F$7,DATA!A:H,8,0),0)</f>
        <v>899795.47</v>
      </c>
      <c r="H38" s="5">
        <f>IFERROR(VLOOKUP(B38&amp;$H$7,DATA!A:H,7,0),0)</f>
        <v>237</v>
      </c>
      <c r="I38" s="5">
        <f>IFERROR(VLOOKUP(B38&amp;$H$7,DATA!A:H,8,0),0)</f>
        <v>2135493.42</v>
      </c>
      <c r="J38" s="5">
        <f>IFERROR(VLOOKUP(B38&amp;$J$7,DATA!A:H,7,0),0)</f>
        <v>45</v>
      </c>
      <c r="K38" s="5">
        <f>IFERROR(VLOOKUP(B38&amp;$J$7,DATA!A:H,8,0),0)</f>
        <v>501601.05</v>
      </c>
      <c r="L38" s="5">
        <f>IFERROR(VLOOKUP(B38&amp;$L$7,DATA!A:H,7,0),0)</f>
        <v>178</v>
      </c>
      <c r="M38" s="5">
        <f>IFERROR(VLOOKUP(B38&amp;$L$7,DATA!A:H,8,0),0)</f>
        <v>178</v>
      </c>
    </row>
    <row r="39" spans="1:13" x14ac:dyDescent="0.25">
      <c r="A39" s="8">
        <v>35</v>
      </c>
      <c r="B39" s="8" t="s">
        <v>73</v>
      </c>
      <c r="C39" s="4">
        <f t="shared" si="0"/>
        <v>2</v>
      </c>
      <c r="D39" s="5">
        <f>IFERROR(VLOOKUP(B39&amp;$D$7,DATA!A:H,7,0),0)</f>
        <v>9</v>
      </c>
      <c r="E39" s="5">
        <f>IFERROR(VLOOKUP(B39&amp;$D$7,DATA!A:H,8,0),0)</f>
        <v>167092.5</v>
      </c>
      <c r="F39" s="5">
        <f>IFERROR(VLOOKUP(B39&amp;$F$7,DATA!A:H,7,0),0)</f>
        <v>12</v>
      </c>
      <c r="G39" s="5">
        <f>IFERROR(VLOOKUP(B39&amp;$F$7,DATA!A:H,8,0),0)</f>
        <v>1165295.54</v>
      </c>
      <c r="H39" s="5">
        <f>IFERROR(VLOOKUP(B39&amp;$H$7,DATA!A:H,7,0),0)</f>
        <v>77</v>
      </c>
      <c r="I39" s="5">
        <f>IFERROR(VLOOKUP(B39&amp;$H$7,DATA!A:H,8,0),0)</f>
        <v>998524.78</v>
      </c>
      <c r="J39" s="5">
        <f>IFERROR(VLOOKUP(B39&amp;$J$7,DATA!A:H,7,0),0)</f>
        <v>20</v>
      </c>
      <c r="K39" s="5">
        <f>IFERROR(VLOOKUP(B39&amp;$J$7,DATA!A:H,8,0),0)</f>
        <v>228850</v>
      </c>
      <c r="L39" s="5">
        <f>IFERROR(VLOOKUP(B39&amp;$L$7,DATA!A:H,7,0),0)</f>
        <v>91</v>
      </c>
      <c r="M39" s="5">
        <f>IFERROR(VLOOKUP(B39&amp;$L$7,DATA!A:H,8,0),0)</f>
        <v>91</v>
      </c>
    </row>
    <row r="40" spans="1:13" x14ac:dyDescent="0.25">
      <c r="A40" s="8">
        <v>37</v>
      </c>
      <c r="B40" s="8" t="s">
        <v>81</v>
      </c>
      <c r="C40" s="4">
        <f t="shared" ref="C40:C71" si="1">IFERROR(GETPIVOTDATA("CANT_APROB",$A$3,"ID_OFICINA",A40),"")</f>
        <v>4</v>
      </c>
      <c r="D40" s="5">
        <f>IFERROR(VLOOKUP(B40&amp;$D$7,DATA!A:H,7,0),0)</f>
        <v>24</v>
      </c>
      <c r="E40" s="5">
        <f>IFERROR(VLOOKUP(B40&amp;$D$7,DATA!A:H,8,0),0)</f>
        <v>567538.01</v>
      </c>
      <c r="F40" s="5">
        <f>IFERROR(VLOOKUP(B40&amp;$F$7,DATA!A:H,7,0),0)</f>
        <v>111</v>
      </c>
      <c r="G40" s="5">
        <f>IFERROR(VLOOKUP(B40&amp;$F$7,DATA!A:H,8,0),0)</f>
        <v>6252360.2400000002</v>
      </c>
      <c r="H40" s="5">
        <f>IFERROR(VLOOKUP(B40&amp;$H$7,DATA!A:H,7,0),0)</f>
        <v>339</v>
      </c>
      <c r="I40" s="5">
        <f>IFERROR(VLOOKUP(B40&amp;$H$7,DATA!A:H,8,0),0)</f>
        <v>2384724.29</v>
      </c>
      <c r="J40" s="5">
        <f>IFERROR(VLOOKUP(B40&amp;$J$7,DATA!A:H,7,0),0)</f>
        <v>45</v>
      </c>
      <c r="K40" s="5">
        <f>IFERROR(VLOOKUP(B40&amp;$J$7,DATA!A:H,8,0),0)</f>
        <v>786120</v>
      </c>
      <c r="L40" s="5">
        <f>IFERROR(VLOOKUP(B40&amp;$L$7,DATA!A:H,7,0),0)</f>
        <v>70</v>
      </c>
      <c r="M40" s="5">
        <f>IFERROR(VLOOKUP(B40&amp;$L$7,DATA!A:H,8,0),0)</f>
        <v>70</v>
      </c>
    </row>
    <row r="41" spans="1:13" x14ac:dyDescent="0.25">
      <c r="A41" s="8">
        <v>38</v>
      </c>
      <c r="B41" s="8" t="s">
        <v>64</v>
      </c>
      <c r="C41" s="4">
        <f t="shared" si="1"/>
        <v>10</v>
      </c>
      <c r="D41" s="5">
        <f>IFERROR(VLOOKUP(B41&amp;$D$7,DATA!A:H,7,0),0)</f>
        <v>11</v>
      </c>
      <c r="E41" s="5">
        <f>IFERROR(VLOOKUP(B41&amp;$D$7,DATA!A:H,8,0),0)</f>
        <v>205332.15</v>
      </c>
      <c r="F41" s="5">
        <f>IFERROR(VLOOKUP(B41&amp;$F$7,DATA!A:H,7,0),0)</f>
        <v>24</v>
      </c>
      <c r="G41" s="5">
        <f>IFERROR(VLOOKUP(B41&amp;$F$7,DATA!A:H,8,0),0)</f>
        <v>1777441.04</v>
      </c>
      <c r="H41" s="5">
        <f>IFERROR(VLOOKUP(B41&amp;$H$7,DATA!A:H,7,0),0)</f>
        <v>119</v>
      </c>
      <c r="I41" s="5">
        <f>IFERROR(VLOOKUP(B41&amp;$H$7,DATA!A:H,8,0),0)</f>
        <v>1525231.47</v>
      </c>
      <c r="J41" s="5">
        <f>IFERROR(VLOOKUP(B41&amp;$J$7,DATA!A:H,7,0),0)</f>
        <v>97</v>
      </c>
      <c r="K41" s="5">
        <f>IFERROR(VLOOKUP(B41&amp;$J$7,DATA!A:H,8,0),0)</f>
        <v>1714844</v>
      </c>
      <c r="L41" s="5">
        <f>IFERROR(VLOOKUP(B41&amp;$L$7,DATA!A:H,7,0),0)</f>
        <v>256</v>
      </c>
      <c r="M41" s="5">
        <f>IFERROR(VLOOKUP(B41&amp;$L$7,DATA!A:H,8,0),0)</f>
        <v>256</v>
      </c>
    </row>
    <row r="42" spans="1:13" x14ac:dyDescent="0.25">
      <c r="A42" s="8">
        <v>39</v>
      </c>
      <c r="B42" s="8" t="s">
        <v>111</v>
      </c>
      <c r="C42" s="4">
        <f t="shared" si="1"/>
        <v>10</v>
      </c>
      <c r="D42" s="5">
        <f>IFERROR(VLOOKUP(B42&amp;$D$7,DATA!A:H,7,0),0)</f>
        <v>11</v>
      </c>
      <c r="E42" s="5">
        <f>IFERROR(VLOOKUP(B42&amp;$D$7,DATA!A:H,8,0),0)</f>
        <v>210133.17</v>
      </c>
      <c r="F42" s="5">
        <f>IFERROR(VLOOKUP(B42&amp;$F$7,DATA!A:H,7,0),0)</f>
        <v>34</v>
      </c>
      <c r="G42" s="5">
        <f>IFERROR(VLOOKUP(B42&amp;$F$7,DATA!A:H,8,0),0)</f>
        <v>1842258.19</v>
      </c>
      <c r="H42" s="5">
        <f>IFERROR(VLOOKUP(B42&amp;$H$7,DATA!A:H,7,0),0)</f>
        <v>396</v>
      </c>
      <c r="I42" s="5">
        <f>IFERROR(VLOOKUP(B42&amp;$H$7,DATA!A:H,8,0),0)</f>
        <v>3918770.87</v>
      </c>
      <c r="J42" s="5">
        <f>IFERROR(VLOOKUP(B42&amp;$J$7,DATA!A:H,7,0),0)</f>
        <v>78</v>
      </c>
      <c r="K42" s="5">
        <f>IFERROR(VLOOKUP(B42&amp;$J$7,DATA!A:H,8,0),0)</f>
        <v>736790</v>
      </c>
      <c r="L42" s="5">
        <f>IFERROR(VLOOKUP(B42&amp;$L$7,DATA!A:H,7,0),0)</f>
        <v>213</v>
      </c>
      <c r="M42" s="5">
        <f>IFERROR(VLOOKUP(B42&amp;$L$7,DATA!A:H,8,0),0)</f>
        <v>213</v>
      </c>
    </row>
    <row r="43" spans="1:13" x14ac:dyDescent="0.25">
      <c r="A43" s="8">
        <v>40</v>
      </c>
      <c r="B43" s="8" t="s">
        <v>80</v>
      </c>
      <c r="C43" s="4">
        <f t="shared" si="1"/>
        <v>3</v>
      </c>
      <c r="D43" s="5">
        <f>IFERROR(VLOOKUP(B43&amp;$D$7,DATA!A:H,7,0),0)</f>
        <v>7</v>
      </c>
      <c r="E43" s="5">
        <f>IFERROR(VLOOKUP(B43&amp;$D$7,DATA!A:H,8,0),0)</f>
        <v>170191.15</v>
      </c>
      <c r="F43" s="5">
        <f>IFERROR(VLOOKUP(B43&amp;$F$7,DATA!A:H,7,0),0)</f>
        <v>12</v>
      </c>
      <c r="G43" s="5">
        <f>IFERROR(VLOOKUP(B43&amp;$F$7,DATA!A:H,8,0),0)</f>
        <v>1077521.58</v>
      </c>
      <c r="H43" s="5">
        <f>IFERROR(VLOOKUP(B43&amp;$H$7,DATA!A:H,7,0),0)</f>
        <v>81</v>
      </c>
      <c r="I43" s="5">
        <f>IFERROR(VLOOKUP(B43&amp;$H$7,DATA!A:H,8,0),0)</f>
        <v>968134.42</v>
      </c>
      <c r="J43" s="5">
        <f>IFERROR(VLOOKUP(B43&amp;$J$7,DATA!A:H,7,0),0)</f>
        <v>38</v>
      </c>
      <c r="K43" s="5">
        <f>IFERROR(VLOOKUP(B43&amp;$J$7,DATA!A:H,8,0),0)</f>
        <v>1573357.77</v>
      </c>
      <c r="L43" s="5">
        <f>IFERROR(VLOOKUP(B43&amp;$L$7,DATA!A:H,7,0),0)</f>
        <v>59</v>
      </c>
      <c r="M43" s="5">
        <f>IFERROR(VLOOKUP(B43&amp;$L$7,DATA!A:H,8,0),0)</f>
        <v>59</v>
      </c>
    </row>
    <row r="44" spans="1:13" x14ac:dyDescent="0.25">
      <c r="A44" s="8">
        <v>41</v>
      </c>
      <c r="B44" s="8" t="s">
        <v>28</v>
      </c>
      <c r="C44" s="4">
        <f t="shared" si="1"/>
        <v>6</v>
      </c>
      <c r="D44" s="5">
        <f>IFERROR(VLOOKUP(B44&amp;$D$7,DATA!A:H,7,0),0)</f>
        <v>7</v>
      </c>
      <c r="E44" s="5">
        <f>IFERROR(VLOOKUP(B44&amp;$D$7,DATA!A:H,8,0),0)</f>
        <v>129628.65</v>
      </c>
      <c r="F44" s="5">
        <f>IFERROR(VLOOKUP(B44&amp;$F$7,DATA!A:H,7,0),0)</f>
        <v>40</v>
      </c>
      <c r="G44" s="5">
        <f>IFERROR(VLOOKUP(B44&amp;$F$7,DATA!A:H,8,0),0)</f>
        <v>1516572.48</v>
      </c>
      <c r="H44" s="5">
        <f>IFERROR(VLOOKUP(B44&amp;$H$7,DATA!A:H,7,0),0)</f>
        <v>390</v>
      </c>
      <c r="I44" s="5">
        <f>IFERROR(VLOOKUP(B44&amp;$H$7,DATA!A:H,8,0),0)</f>
        <v>2900580</v>
      </c>
      <c r="J44" s="5">
        <f>IFERROR(VLOOKUP(B44&amp;$J$7,DATA!A:H,7,0),0)</f>
        <v>32</v>
      </c>
      <c r="K44" s="5">
        <f>IFERROR(VLOOKUP(B44&amp;$J$7,DATA!A:H,8,0),0)</f>
        <v>253538</v>
      </c>
      <c r="L44" s="5">
        <f>IFERROR(VLOOKUP(B44&amp;$L$7,DATA!A:H,7,0),0)</f>
        <v>86</v>
      </c>
      <c r="M44" s="5">
        <f>IFERROR(VLOOKUP(B44&amp;$L$7,DATA!A:H,8,0),0)</f>
        <v>86</v>
      </c>
    </row>
    <row r="45" spans="1:13" x14ac:dyDescent="0.25">
      <c r="A45" s="8">
        <v>42</v>
      </c>
      <c r="B45" s="8" t="s">
        <v>88</v>
      </c>
      <c r="C45" s="4">
        <f t="shared" si="1"/>
        <v>5</v>
      </c>
      <c r="D45" s="5">
        <f>IFERROR(VLOOKUP(B45&amp;$D$7,DATA!A:H,7,0),0)</f>
        <v>17</v>
      </c>
      <c r="E45" s="5">
        <f>IFERROR(VLOOKUP(B45&amp;$D$7,DATA!A:H,8,0),0)</f>
        <v>312688.76</v>
      </c>
      <c r="F45" s="5">
        <f>IFERROR(VLOOKUP(B45&amp;$F$7,DATA!A:H,7,0),0)</f>
        <v>12</v>
      </c>
      <c r="G45" s="5">
        <f>IFERROR(VLOOKUP(B45&amp;$F$7,DATA!A:H,8,0),0)</f>
        <v>693937.65</v>
      </c>
      <c r="H45" s="5">
        <f>IFERROR(VLOOKUP(B45&amp;$H$7,DATA!A:H,7,0),0)</f>
        <v>101</v>
      </c>
      <c r="I45" s="5">
        <f>IFERROR(VLOOKUP(B45&amp;$H$7,DATA!A:H,8,0),0)</f>
        <v>1031630</v>
      </c>
      <c r="J45" s="5">
        <f>IFERROR(VLOOKUP(B45&amp;$J$7,DATA!A:H,7,0),0)</f>
        <v>70</v>
      </c>
      <c r="K45" s="5">
        <f>IFERROR(VLOOKUP(B45&amp;$J$7,DATA!A:H,8,0),0)</f>
        <v>1198485</v>
      </c>
      <c r="L45" s="5">
        <f>IFERROR(VLOOKUP(B45&amp;$L$7,DATA!A:H,7,0),0)</f>
        <v>127</v>
      </c>
      <c r="M45" s="5">
        <f>IFERROR(VLOOKUP(B45&amp;$L$7,DATA!A:H,8,0),0)</f>
        <v>127</v>
      </c>
    </row>
    <row r="46" spans="1:13" x14ac:dyDescent="0.25">
      <c r="A46" s="8">
        <v>43</v>
      </c>
      <c r="B46" s="8" t="s">
        <v>49</v>
      </c>
      <c r="C46" s="4">
        <f t="shared" si="1"/>
        <v>9</v>
      </c>
      <c r="D46" s="5">
        <f>IFERROR(VLOOKUP(B46&amp;$D$7,DATA!A:H,7,0),0)</f>
        <v>13</v>
      </c>
      <c r="E46" s="5">
        <f>IFERROR(VLOOKUP(B46&amp;$D$7,DATA!A:H,8,0),0)</f>
        <v>257883.51</v>
      </c>
      <c r="F46" s="5">
        <f>IFERROR(VLOOKUP(B46&amp;$F$7,DATA!A:H,7,0),0)</f>
        <v>16</v>
      </c>
      <c r="G46" s="5">
        <f>IFERROR(VLOOKUP(B46&amp;$F$7,DATA!A:H,8,0),0)</f>
        <v>2117055.04</v>
      </c>
      <c r="H46" s="5">
        <f>IFERROR(VLOOKUP(B46&amp;$H$7,DATA!A:H,7,0),0)</f>
        <v>92</v>
      </c>
      <c r="I46" s="5">
        <f>IFERROR(VLOOKUP(B46&amp;$H$7,DATA!A:H,8,0),0)</f>
        <v>1022912.48</v>
      </c>
      <c r="J46" s="5">
        <f>IFERROR(VLOOKUP(B46&amp;$J$7,DATA!A:H,7,0),0)</f>
        <v>111</v>
      </c>
      <c r="K46" s="5">
        <f>IFERROR(VLOOKUP(B46&amp;$J$7,DATA!A:H,8,0),0)</f>
        <v>2179548.4900000002</v>
      </c>
      <c r="L46" s="5">
        <f>IFERROR(VLOOKUP(B46&amp;$L$7,DATA!A:H,7,0),0)</f>
        <v>137</v>
      </c>
      <c r="M46" s="5">
        <f>IFERROR(VLOOKUP(B46&amp;$L$7,DATA!A:H,8,0),0)</f>
        <v>137</v>
      </c>
    </row>
    <row r="47" spans="1:13" x14ac:dyDescent="0.25">
      <c r="A47" s="8">
        <v>44</v>
      </c>
      <c r="B47" s="8" t="s">
        <v>109</v>
      </c>
      <c r="C47" s="4">
        <f t="shared" si="1"/>
        <v>6</v>
      </c>
      <c r="D47" s="5">
        <f>IFERROR(VLOOKUP(B47&amp;$D$7,DATA!A:H,7,0),0)</f>
        <v>6</v>
      </c>
      <c r="E47" s="5">
        <f>IFERROR(VLOOKUP(B47&amp;$D$7,DATA!A:H,8,0),0)</f>
        <v>95086.64</v>
      </c>
      <c r="F47" s="5">
        <f>IFERROR(VLOOKUP(B47&amp;$F$7,DATA!A:H,7,0),0)</f>
        <v>11</v>
      </c>
      <c r="G47" s="5">
        <f>IFERROR(VLOOKUP(B47&amp;$F$7,DATA!A:H,8,0),0)</f>
        <v>773137.23</v>
      </c>
      <c r="H47" s="5">
        <f>IFERROR(VLOOKUP(B47&amp;$H$7,DATA!A:H,7,0),0)</f>
        <v>129</v>
      </c>
      <c r="I47" s="5">
        <f>IFERROR(VLOOKUP(B47&amp;$H$7,DATA!A:H,8,0),0)</f>
        <v>1200256</v>
      </c>
      <c r="J47" s="5">
        <f>IFERROR(VLOOKUP(B47&amp;$J$7,DATA!A:H,7,0),0)</f>
        <v>78</v>
      </c>
      <c r="K47" s="5">
        <f>IFERROR(VLOOKUP(B47&amp;$J$7,DATA!A:H,8,0),0)</f>
        <v>2512870</v>
      </c>
      <c r="L47" s="5">
        <f>IFERROR(VLOOKUP(B47&amp;$L$7,DATA!A:H,7,0),0)</f>
        <v>189</v>
      </c>
      <c r="M47" s="5">
        <f>IFERROR(VLOOKUP(B47&amp;$L$7,DATA!A:H,8,0),0)</f>
        <v>189</v>
      </c>
    </row>
    <row r="48" spans="1:13" x14ac:dyDescent="0.25">
      <c r="A48" s="8">
        <v>45</v>
      </c>
      <c r="B48" s="8" t="s">
        <v>15</v>
      </c>
      <c r="C48" s="4">
        <f t="shared" si="1"/>
        <v>2</v>
      </c>
      <c r="D48" s="5">
        <f>IFERROR(VLOOKUP(B48&amp;$D$7,DATA!A:H,7,0),0)</f>
        <v>6</v>
      </c>
      <c r="E48" s="5">
        <f>IFERROR(VLOOKUP(B48&amp;$D$7,DATA!A:H,8,0),0)</f>
        <v>106495.39</v>
      </c>
      <c r="F48" s="5">
        <f>IFERROR(VLOOKUP(B48&amp;$F$7,DATA!A:H,7,0),0)</f>
        <v>10</v>
      </c>
      <c r="G48" s="5">
        <f>IFERROR(VLOOKUP(B48&amp;$F$7,DATA!A:H,8,0),0)</f>
        <v>1194382.48</v>
      </c>
      <c r="H48" s="5">
        <f>IFERROR(VLOOKUP(B48&amp;$H$7,DATA!A:H,7,0),0)</f>
        <v>73</v>
      </c>
      <c r="I48" s="5">
        <f>IFERROR(VLOOKUP(B48&amp;$H$7,DATA!A:H,8,0),0)</f>
        <v>868975.53</v>
      </c>
      <c r="J48" s="5">
        <f>IFERROR(VLOOKUP(B48&amp;$J$7,DATA!A:H,7,0),0)</f>
        <v>46</v>
      </c>
      <c r="K48" s="5">
        <f>IFERROR(VLOOKUP(B48&amp;$J$7,DATA!A:H,8,0),0)</f>
        <v>750865.45</v>
      </c>
      <c r="L48" s="5">
        <f>IFERROR(VLOOKUP(B48&amp;$L$7,DATA!A:H,7,0),0)</f>
        <v>66</v>
      </c>
      <c r="M48" s="5">
        <f>IFERROR(VLOOKUP(B48&amp;$L$7,DATA!A:H,8,0),0)</f>
        <v>66</v>
      </c>
    </row>
    <row r="49" spans="1:13" x14ac:dyDescent="0.25">
      <c r="A49" s="8">
        <v>46</v>
      </c>
      <c r="B49" s="8" t="s">
        <v>75</v>
      </c>
      <c r="C49" s="4">
        <f t="shared" si="1"/>
        <v>7</v>
      </c>
      <c r="D49" s="5">
        <f>IFERROR(VLOOKUP(B49&amp;$D$7,DATA!A:H,7,0),0)</f>
        <v>4</v>
      </c>
      <c r="E49" s="5">
        <f>IFERROR(VLOOKUP(B49&amp;$D$7,DATA!A:H,8,0),0)</f>
        <v>72438.759999999995</v>
      </c>
      <c r="F49" s="5">
        <f>IFERROR(VLOOKUP(B49&amp;$F$7,DATA!A:H,7,0),0)</f>
        <v>9</v>
      </c>
      <c r="G49" s="5">
        <f>IFERROR(VLOOKUP(B49&amp;$F$7,DATA!A:H,8,0),0)</f>
        <v>540950.51</v>
      </c>
      <c r="H49" s="5">
        <f>IFERROR(VLOOKUP(B49&amp;$H$7,DATA!A:H,7,0),0)</f>
        <v>334</v>
      </c>
      <c r="I49" s="5">
        <f>IFERROR(VLOOKUP(B49&amp;$H$7,DATA!A:H,8,0),0)</f>
        <v>2738102.33</v>
      </c>
      <c r="J49" s="5">
        <f>IFERROR(VLOOKUP(B49&amp;$J$7,DATA!A:H,7,0),0)</f>
        <v>21</v>
      </c>
      <c r="K49" s="5">
        <f>IFERROR(VLOOKUP(B49&amp;$J$7,DATA!A:H,8,0),0)</f>
        <v>244600</v>
      </c>
      <c r="L49" s="5">
        <f>IFERROR(VLOOKUP(B49&amp;$L$7,DATA!A:H,7,0),0)</f>
        <v>117</v>
      </c>
      <c r="M49" s="5">
        <f>IFERROR(VLOOKUP(B49&amp;$L$7,DATA!A:H,8,0),0)</f>
        <v>117</v>
      </c>
    </row>
    <row r="50" spans="1:13" x14ac:dyDescent="0.25">
      <c r="A50" s="8">
        <v>47</v>
      </c>
      <c r="B50" s="8" t="s">
        <v>86</v>
      </c>
      <c r="C50" s="4">
        <f t="shared" si="1"/>
        <v>3</v>
      </c>
      <c r="D50" s="5">
        <f>IFERROR(VLOOKUP(B50&amp;$D$7,DATA!A:H,7,0),0)</f>
        <v>13</v>
      </c>
      <c r="E50" s="5">
        <f>IFERROR(VLOOKUP(B50&amp;$D$7,DATA!A:H,8,0),0)</f>
        <v>249541.54</v>
      </c>
      <c r="F50" s="5">
        <f>IFERROR(VLOOKUP(B50&amp;$F$7,DATA!A:H,7,0),0)</f>
        <v>5</v>
      </c>
      <c r="G50" s="5">
        <f>IFERROR(VLOOKUP(B50&amp;$F$7,DATA!A:H,8,0),0)</f>
        <v>172470.04</v>
      </c>
      <c r="H50" s="5">
        <f>IFERROR(VLOOKUP(B50&amp;$H$7,DATA!A:H,7,0),0)</f>
        <v>147</v>
      </c>
      <c r="I50" s="5">
        <f>IFERROR(VLOOKUP(B50&amp;$H$7,DATA!A:H,8,0),0)</f>
        <v>1053195.3899999999</v>
      </c>
      <c r="J50" s="5">
        <f>IFERROR(VLOOKUP(B50&amp;$J$7,DATA!A:H,7,0),0)</f>
        <v>31</v>
      </c>
      <c r="K50" s="5">
        <f>IFERROR(VLOOKUP(B50&amp;$J$7,DATA!A:H,8,0),0)</f>
        <v>313040</v>
      </c>
      <c r="L50" s="5">
        <f>IFERROR(VLOOKUP(B50&amp;$L$7,DATA!A:H,7,0),0)</f>
        <v>125</v>
      </c>
      <c r="M50" s="5">
        <f>IFERROR(VLOOKUP(B50&amp;$L$7,DATA!A:H,8,0),0)</f>
        <v>125</v>
      </c>
    </row>
    <row r="51" spans="1:13" x14ac:dyDescent="0.25">
      <c r="A51" s="8">
        <v>48</v>
      </c>
      <c r="B51" s="8" t="s">
        <v>85</v>
      </c>
      <c r="C51" s="4">
        <f t="shared" si="1"/>
        <v>2</v>
      </c>
      <c r="D51" s="5">
        <f>IFERROR(VLOOKUP(B51&amp;$D$7,DATA!A:H,7,0),0)</f>
        <v>10</v>
      </c>
      <c r="E51" s="5">
        <f>IFERROR(VLOOKUP(B51&amp;$D$7,DATA!A:H,8,0),0)</f>
        <v>198715.72</v>
      </c>
      <c r="F51" s="5">
        <f>IFERROR(VLOOKUP(B51&amp;$F$7,DATA!A:H,7,0),0)</f>
        <v>8</v>
      </c>
      <c r="G51" s="5">
        <f>IFERROR(VLOOKUP(B51&amp;$F$7,DATA!A:H,8,0),0)</f>
        <v>734953.54</v>
      </c>
      <c r="H51" s="5">
        <f>IFERROR(VLOOKUP(B51&amp;$H$7,DATA!A:H,7,0),0)</f>
        <v>122</v>
      </c>
      <c r="I51" s="5">
        <f>IFERROR(VLOOKUP(B51&amp;$H$7,DATA!A:H,8,0),0)</f>
        <v>1016612</v>
      </c>
      <c r="J51" s="5">
        <f>IFERROR(VLOOKUP(B51&amp;$J$7,DATA!A:H,7,0),0)</f>
        <v>28</v>
      </c>
      <c r="K51" s="5">
        <f>IFERROR(VLOOKUP(B51&amp;$J$7,DATA!A:H,8,0),0)</f>
        <v>276665</v>
      </c>
      <c r="L51" s="5">
        <f>IFERROR(VLOOKUP(B51&amp;$L$7,DATA!A:H,7,0),0)</f>
        <v>111</v>
      </c>
      <c r="M51" s="5">
        <f>IFERROR(VLOOKUP(B51&amp;$L$7,DATA!A:H,8,0),0)</f>
        <v>111</v>
      </c>
    </row>
    <row r="52" spans="1:13" x14ac:dyDescent="0.25">
      <c r="A52" s="8">
        <v>49</v>
      </c>
      <c r="B52" s="8" t="s">
        <v>31</v>
      </c>
      <c r="C52" s="4">
        <f t="shared" si="1"/>
        <v>10.833333333333334</v>
      </c>
      <c r="D52" s="5">
        <f>IFERROR(VLOOKUP(B52&amp;$D$7,DATA!A:H,7,0),0)</f>
        <v>17</v>
      </c>
      <c r="E52" s="5">
        <f>IFERROR(VLOOKUP(B52&amp;$D$7,DATA!A:H,8,0),0)</f>
        <v>302420.61</v>
      </c>
      <c r="F52" s="5">
        <f>IFERROR(VLOOKUP(B52&amp;$F$7,DATA!A:H,7,0),0)</f>
        <v>36</v>
      </c>
      <c r="G52" s="5">
        <f>IFERROR(VLOOKUP(B52&amp;$F$7,DATA!A:H,8,0),0)</f>
        <v>2582065.52</v>
      </c>
      <c r="H52" s="5">
        <f>IFERROR(VLOOKUP(B52&amp;$H$7,DATA!A:H,7,0),0)</f>
        <v>132</v>
      </c>
      <c r="I52" s="5">
        <f>IFERROR(VLOOKUP(B52&amp;$H$7,DATA!A:H,8,0),0)</f>
        <v>2032200</v>
      </c>
      <c r="J52" s="5">
        <f>IFERROR(VLOOKUP(B52&amp;$J$7,DATA!A:H,7,0),0)</f>
        <v>200</v>
      </c>
      <c r="K52" s="5">
        <f>IFERROR(VLOOKUP(B52&amp;$J$7,DATA!A:H,8,0),0)</f>
        <v>3896973.44</v>
      </c>
      <c r="L52" s="5">
        <f>IFERROR(VLOOKUP(B52&amp;$L$7,DATA!A:H,7,0),0)</f>
        <v>187</v>
      </c>
      <c r="M52" s="5">
        <f>IFERROR(VLOOKUP(B52&amp;$L$7,DATA!A:H,8,0),0)</f>
        <v>187</v>
      </c>
    </row>
    <row r="53" spans="1:13" x14ac:dyDescent="0.25">
      <c r="A53" s="8">
        <v>51</v>
      </c>
      <c r="B53" s="8" t="s">
        <v>41</v>
      </c>
      <c r="C53" s="4">
        <f t="shared" si="1"/>
        <v>10</v>
      </c>
      <c r="D53" s="5">
        <f>IFERROR(VLOOKUP(B53&amp;$D$7,DATA!A:H,7,0),0)</f>
        <v>13</v>
      </c>
      <c r="E53" s="5">
        <f>IFERROR(VLOOKUP(B53&amp;$D$7,DATA!A:H,8,0),0)</f>
        <v>306284.89</v>
      </c>
      <c r="F53" s="5">
        <f>IFERROR(VLOOKUP(B53&amp;$F$7,DATA!A:H,7,0),0)</f>
        <v>36</v>
      </c>
      <c r="G53" s="5">
        <f>IFERROR(VLOOKUP(B53&amp;$F$7,DATA!A:H,8,0),0)</f>
        <v>3982350.77</v>
      </c>
      <c r="H53" s="5">
        <f>IFERROR(VLOOKUP(B53&amp;$H$7,DATA!A:H,7,0),0)</f>
        <v>109</v>
      </c>
      <c r="I53" s="5">
        <f>IFERROR(VLOOKUP(B53&amp;$H$7,DATA!A:H,8,0),0)</f>
        <v>1195396.1599999999</v>
      </c>
      <c r="J53" s="5">
        <f>IFERROR(VLOOKUP(B53&amp;$J$7,DATA!A:H,7,0),0)</f>
        <v>161</v>
      </c>
      <c r="K53" s="5">
        <f>IFERROR(VLOOKUP(B53&amp;$J$7,DATA!A:H,8,0),0)</f>
        <v>2647914.0099999998</v>
      </c>
      <c r="L53" s="5">
        <f>IFERROR(VLOOKUP(B53&amp;$L$7,DATA!A:H,7,0),0)</f>
        <v>239</v>
      </c>
      <c r="M53" s="5">
        <f>IFERROR(VLOOKUP(B53&amp;$L$7,DATA!A:H,8,0),0)</f>
        <v>239</v>
      </c>
    </row>
    <row r="54" spans="1:13" x14ac:dyDescent="0.25">
      <c r="A54" s="8">
        <v>53</v>
      </c>
      <c r="B54" s="8" t="s">
        <v>77</v>
      </c>
      <c r="C54" s="4">
        <f t="shared" si="1"/>
        <v>3</v>
      </c>
      <c r="D54" s="5">
        <f>IFERROR(VLOOKUP(B54&amp;$D$7,DATA!A:H,7,0),0)</f>
        <v>12</v>
      </c>
      <c r="E54" s="5">
        <f>IFERROR(VLOOKUP(B54&amp;$D$7,DATA!A:H,8,0),0)</f>
        <v>268706.09000000003</v>
      </c>
      <c r="F54" s="5">
        <f>IFERROR(VLOOKUP(B54&amp;$F$7,DATA!A:H,7,0),0)</f>
        <v>10</v>
      </c>
      <c r="G54" s="5">
        <f>IFERROR(VLOOKUP(B54&amp;$F$7,DATA!A:H,8,0),0)</f>
        <v>1132387.55</v>
      </c>
      <c r="H54" s="5">
        <f>IFERROR(VLOOKUP(B54&amp;$H$7,DATA!A:H,7,0),0)</f>
        <v>233</v>
      </c>
      <c r="I54" s="5">
        <f>IFERROR(VLOOKUP(B54&amp;$H$7,DATA!A:H,8,0),0)</f>
        <v>1750564</v>
      </c>
      <c r="J54" s="5">
        <f>IFERROR(VLOOKUP(B54&amp;$J$7,DATA!A:H,7,0),0)</f>
        <v>25</v>
      </c>
      <c r="K54" s="5">
        <f>IFERROR(VLOOKUP(B54&amp;$J$7,DATA!A:H,8,0),0)</f>
        <v>273640</v>
      </c>
      <c r="L54" s="5">
        <f>IFERROR(VLOOKUP(B54&amp;$L$7,DATA!A:H,7,0),0)</f>
        <v>71</v>
      </c>
      <c r="M54" s="5">
        <f>IFERROR(VLOOKUP(B54&amp;$L$7,DATA!A:H,8,0),0)</f>
        <v>71</v>
      </c>
    </row>
    <row r="55" spans="1:13" x14ac:dyDescent="0.25">
      <c r="A55" s="8">
        <v>54</v>
      </c>
      <c r="B55" s="8" t="s">
        <v>21</v>
      </c>
      <c r="C55" s="4">
        <f t="shared" si="1"/>
        <v>4</v>
      </c>
      <c r="D55" s="5">
        <f>IFERROR(VLOOKUP(B55&amp;$D$7,DATA!A:H,7,0),0)</f>
        <v>2</v>
      </c>
      <c r="E55" s="5">
        <f>IFERROR(VLOOKUP(B55&amp;$D$7,DATA!A:H,8,0),0)</f>
        <v>33679.5</v>
      </c>
      <c r="F55" s="5">
        <f>IFERROR(VLOOKUP(B55&amp;$F$7,DATA!A:H,7,0),0)</f>
        <v>6</v>
      </c>
      <c r="G55" s="5">
        <f>IFERROR(VLOOKUP(B55&amp;$F$7,DATA!A:H,8,0),0)</f>
        <v>562366.18000000005</v>
      </c>
      <c r="H55" s="5">
        <f>IFERROR(VLOOKUP(B55&amp;$H$7,DATA!A:H,7,0),0)</f>
        <v>215</v>
      </c>
      <c r="I55" s="5">
        <f>IFERROR(VLOOKUP(B55&amp;$H$7,DATA!A:H,8,0),0)</f>
        <v>1946081</v>
      </c>
      <c r="J55" s="5">
        <f>IFERROR(VLOOKUP(B55&amp;$J$7,DATA!A:H,7,0),0)</f>
        <v>55</v>
      </c>
      <c r="K55" s="5">
        <f>IFERROR(VLOOKUP(B55&amp;$J$7,DATA!A:H,8,0),0)</f>
        <v>736760</v>
      </c>
      <c r="L55" s="5">
        <f>IFERROR(VLOOKUP(B55&amp;$L$7,DATA!A:H,7,0),0)</f>
        <v>129</v>
      </c>
      <c r="M55" s="5">
        <f>IFERROR(VLOOKUP(B55&amp;$L$7,DATA!A:H,8,0),0)</f>
        <v>129</v>
      </c>
    </row>
    <row r="56" spans="1:13" x14ac:dyDescent="0.25">
      <c r="A56" s="8">
        <v>66</v>
      </c>
      <c r="B56" s="8" t="s">
        <v>35</v>
      </c>
      <c r="C56" s="4">
        <f t="shared" si="1"/>
        <v>4</v>
      </c>
      <c r="D56" s="5">
        <f>IFERROR(VLOOKUP(B56&amp;$D$7,DATA!A:H,7,0),0)</f>
        <v>3</v>
      </c>
      <c r="E56" s="5">
        <f>IFERROR(VLOOKUP(B56&amp;$D$7,DATA!A:H,8,0),0)</f>
        <v>48721.19</v>
      </c>
      <c r="F56" s="5">
        <f>IFERROR(VLOOKUP(B56&amp;$F$7,DATA!A:H,7,0),0)</f>
        <v>5</v>
      </c>
      <c r="G56" s="5">
        <f>IFERROR(VLOOKUP(B56&amp;$F$7,DATA!A:H,8,0),0)</f>
        <v>436774.66</v>
      </c>
      <c r="H56" s="5">
        <f>IFERROR(VLOOKUP(B56&amp;$H$7,DATA!A:H,7,0),0)</f>
        <v>125</v>
      </c>
      <c r="I56" s="5">
        <f>IFERROR(VLOOKUP(B56&amp;$H$7,DATA!A:H,8,0),0)</f>
        <v>1115875.76</v>
      </c>
      <c r="J56" s="5">
        <f>IFERROR(VLOOKUP(B56&amp;$J$7,DATA!A:H,7,0),0)</f>
        <v>29</v>
      </c>
      <c r="K56" s="5">
        <f>IFERROR(VLOOKUP(B56&amp;$J$7,DATA!A:H,8,0),0)</f>
        <v>271635</v>
      </c>
      <c r="L56" s="5">
        <f>IFERROR(VLOOKUP(B56&amp;$L$7,DATA!A:H,7,0),0)</f>
        <v>53</v>
      </c>
      <c r="M56" s="5">
        <f>IFERROR(VLOOKUP(B56&amp;$L$7,DATA!A:H,8,0),0)</f>
        <v>53</v>
      </c>
    </row>
    <row r="57" spans="1:13" x14ac:dyDescent="0.25">
      <c r="A57" s="8">
        <v>68</v>
      </c>
      <c r="B57" s="8" t="s">
        <v>29</v>
      </c>
      <c r="C57" s="4">
        <f t="shared" si="1"/>
        <v>3</v>
      </c>
      <c r="D57" s="5">
        <f>IFERROR(VLOOKUP(B57&amp;$D$7,DATA!A:H,7,0),0)</f>
        <v>8</v>
      </c>
      <c r="E57" s="5">
        <f>IFERROR(VLOOKUP(B57&amp;$D$7,DATA!A:H,8,0),0)</f>
        <v>152951.88</v>
      </c>
      <c r="F57" s="5">
        <f>IFERROR(VLOOKUP(B57&amp;$F$7,DATA!A:H,7,0),0)</f>
        <v>14</v>
      </c>
      <c r="G57" s="5">
        <f>IFERROR(VLOOKUP(B57&amp;$F$7,DATA!A:H,8,0),0)</f>
        <v>1570024.25</v>
      </c>
      <c r="H57" s="5">
        <f>IFERROR(VLOOKUP(B57&amp;$H$7,DATA!A:H,7,0),0)</f>
        <v>59</v>
      </c>
      <c r="I57" s="5">
        <f>IFERROR(VLOOKUP(B57&amp;$H$7,DATA!A:H,8,0),0)</f>
        <v>683316.44</v>
      </c>
      <c r="J57" s="5">
        <f>IFERROR(VLOOKUP(B57&amp;$J$7,DATA!A:H,7,0),0)</f>
        <v>70</v>
      </c>
      <c r="K57" s="5">
        <f>IFERROR(VLOOKUP(B57&amp;$J$7,DATA!A:H,8,0),0)</f>
        <v>1573101.9</v>
      </c>
      <c r="L57" s="5">
        <f>IFERROR(VLOOKUP(B57&amp;$L$7,DATA!A:H,7,0),0)</f>
        <v>76</v>
      </c>
      <c r="M57" s="5">
        <f>IFERROR(VLOOKUP(B57&amp;$L$7,DATA!A:H,8,0),0)</f>
        <v>76</v>
      </c>
    </row>
    <row r="58" spans="1:13" x14ac:dyDescent="0.25">
      <c r="A58" s="8">
        <v>69</v>
      </c>
      <c r="B58" s="8" t="s">
        <v>42</v>
      </c>
      <c r="C58" s="4">
        <f t="shared" si="1"/>
        <v>4</v>
      </c>
      <c r="D58" s="5">
        <f>IFERROR(VLOOKUP(B58&amp;$D$7,DATA!A:H,7,0),0)</f>
        <v>14</v>
      </c>
      <c r="E58" s="5">
        <f>IFERROR(VLOOKUP(B58&amp;$D$7,DATA!A:H,8,0),0)</f>
        <v>268445.17</v>
      </c>
      <c r="F58" s="5">
        <f>IFERROR(VLOOKUP(B58&amp;$F$7,DATA!A:H,7,0),0)</f>
        <v>29</v>
      </c>
      <c r="G58" s="5">
        <f>IFERROR(VLOOKUP(B58&amp;$F$7,DATA!A:H,8,0),0)</f>
        <v>1824115.16</v>
      </c>
      <c r="H58" s="5">
        <f>IFERROR(VLOOKUP(B58&amp;$H$7,DATA!A:H,7,0),0)</f>
        <v>118</v>
      </c>
      <c r="I58" s="5">
        <f>IFERROR(VLOOKUP(B58&amp;$H$7,DATA!A:H,8,0),0)</f>
        <v>1371900</v>
      </c>
      <c r="J58" s="5">
        <f>IFERROR(VLOOKUP(B58&amp;$J$7,DATA!A:H,7,0),0)</f>
        <v>67</v>
      </c>
      <c r="K58" s="5">
        <f>IFERROR(VLOOKUP(B58&amp;$J$7,DATA!A:H,8,0),0)</f>
        <v>1150669</v>
      </c>
      <c r="L58" s="5">
        <f>IFERROR(VLOOKUP(B58&amp;$L$7,DATA!A:H,7,0),0)</f>
        <v>141</v>
      </c>
      <c r="M58" s="5">
        <f>IFERROR(VLOOKUP(B58&amp;$L$7,DATA!A:H,8,0),0)</f>
        <v>141</v>
      </c>
    </row>
    <row r="59" spans="1:13" x14ac:dyDescent="0.25">
      <c r="A59" s="8">
        <v>70</v>
      </c>
      <c r="B59" s="8" t="s">
        <v>47</v>
      </c>
      <c r="C59" s="4">
        <f t="shared" si="1"/>
        <v>3</v>
      </c>
      <c r="D59" s="5">
        <f>IFERROR(VLOOKUP(B59&amp;$D$7,DATA!A:H,7,0),0)</f>
        <v>27</v>
      </c>
      <c r="E59" s="5">
        <f>IFERROR(VLOOKUP(B59&amp;$D$7,DATA!A:H,8,0),0)</f>
        <v>570356.21</v>
      </c>
      <c r="F59" s="5">
        <f>IFERROR(VLOOKUP(B59&amp;$F$7,DATA!A:H,7,0),0)</f>
        <v>72</v>
      </c>
      <c r="G59" s="5">
        <f>IFERROR(VLOOKUP(B59&amp;$F$7,DATA!A:H,8,0),0)</f>
        <v>12362912.279999999</v>
      </c>
      <c r="H59" s="5">
        <f>IFERROR(VLOOKUP(B59&amp;$H$7,DATA!A:H,7,0),0)</f>
        <v>78</v>
      </c>
      <c r="I59" s="5">
        <f>IFERROR(VLOOKUP(B59&amp;$H$7,DATA!A:H,8,0),0)</f>
        <v>955523.2</v>
      </c>
      <c r="J59" s="5">
        <f>IFERROR(VLOOKUP(B59&amp;$J$7,DATA!A:H,7,0),0)</f>
        <v>32</v>
      </c>
      <c r="K59" s="5">
        <f>IFERROR(VLOOKUP(B59&amp;$J$7,DATA!A:H,8,0),0)</f>
        <v>350450</v>
      </c>
      <c r="L59" s="5">
        <f>IFERROR(VLOOKUP(B59&amp;$L$7,DATA!A:H,7,0),0)</f>
        <v>111</v>
      </c>
      <c r="M59" s="5">
        <f>IFERROR(VLOOKUP(B59&amp;$L$7,DATA!A:H,8,0),0)</f>
        <v>111</v>
      </c>
    </row>
    <row r="60" spans="1:13" x14ac:dyDescent="0.25">
      <c r="A60" s="8">
        <v>71</v>
      </c>
      <c r="B60" s="8" t="s">
        <v>22</v>
      </c>
      <c r="C60" s="4">
        <f t="shared" si="1"/>
        <v>6</v>
      </c>
      <c r="D60" s="5">
        <f>IFERROR(VLOOKUP(B60&amp;$D$7,DATA!A:H,7,0),0)</f>
        <v>11</v>
      </c>
      <c r="E60" s="5">
        <f>IFERROR(VLOOKUP(B60&amp;$D$7,DATA!A:H,8,0),0)</f>
        <v>228186.14</v>
      </c>
      <c r="F60" s="5">
        <f>IFERROR(VLOOKUP(B60&amp;$F$7,DATA!A:H,7,0),0)</f>
        <v>24</v>
      </c>
      <c r="G60" s="5">
        <f>IFERROR(VLOOKUP(B60&amp;$F$7,DATA!A:H,8,0),0)</f>
        <v>1861582.03</v>
      </c>
      <c r="H60" s="5">
        <f>IFERROR(VLOOKUP(B60&amp;$H$7,DATA!A:H,7,0),0)</f>
        <v>119</v>
      </c>
      <c r="I60" s="5">
        <f>IFERROR(VLOOKUP(B60&amp;$H$7,DATA!A:H,8,0),0)</f>
        <v>1297535</v>
      </c>
      <c r="J60" s="5">
        <f>IFERROR(VLOOKUP(B60&amp;$J$7,DATA!A:H,7,0),0)</f>
        <v>96</v>
      </c>
      <c r="K60" s="5">
        <f>IFERROR(VLOOKUP(B60&amp;$J$7,DATA!A:H,8,0),0)</f>
        <v>1762469</v>
      </c>
      <c r="L60" s="5">
        <f>IFERROR(VLOOKUP(B60&amp;$L$7,DATA!A:H,7,0),0)</f>
        <v>189</v>
      </c>
      <c r="M60" s="5">
        <f>IFERROR(VLOOKUP(B60&amp;$L$7,DATA!A:H,8,0),0)</f>
        <v>189</v>
      </c>
    </row>
    <row r="61" spans="1:13" x14ac:dyDescent="0.25">
      <c r="A61" s="8">
        <v>72</v>
      </c>
      <c r="B61" s="8" t="s">
        <v>20</v>
      </c>
      <c r="C61" s="4">
        <f t="shared" si="1"/>
        <v>9</v>
      </c>
      <c r="D61" s="5">
        <f>IFERROR(VLOOKUP(B61&amp;$D$7,DATA!A:H,7,0),0)</f>
        <v>2</v>
      </c>
      <c r="E61" s="5">
        <f>IFERROR(VLOOKUP(B61&amp;$D$7,DATA!A:H,8,0),0)</f>
        <v>51917.67</v>
      </c>
      <c r="F61" s="5">
        <f>IFERROR(VLOOKUP(B61&amp;$F$7,DATA!A:H,7,0),0)</f>
        <v>25</v>
      </c>
      <c r="G61" s="5">
        <f>IFERROR(VLOOKUP(B61&amp;$F$7,DATA!A:H,8,0),0)</f>
        <v>2444144.2999999998</v>
      </c>
      <c r="H61" s="5">
        <f>IFERROR(VLOOKUP(B61&amp;$H$7,DATA!A:H,7,0),0)</f>
        <v>127</v>
      </c>
      <c r="I61" s="5">
        <f>IFERROR(VLOOKUP(B61&amp;$H$7,DATA!A:H,8,0),0)</f>
        <v>1624059.27</v>
      </c>
      <c r="J61" s="5">
        <f>IFERROR(VLOOKUP(B61&amp;$J$7,DATA!A:H,7,0),0)</f>
        <v>31</v>
      </c>
      <c r="K61" s="5">
        <f>IFERROR(VLOOKUP(B61&amp;$J$7,DATA!A:H,8,0),0)</f>
        <v>1533230</v>
      </c>
      <c r="L61" s="5">
        <f>IFERROR(VLOOKUP(B61&amp;$L$7,DATA!A:H,7,0),0)</f>
        <v>98</v>
      </c>
      <c r="M61" s="5">
        <f>IFERROR(VLOOKUP(B61&amp;$L$7,DATA!A:H,8,0),0)</f>
        <v>98</v>
      </c>
    </row>
    <row r="62" spans="1:13" x14ac:dyDescent="0.25">
      <c r="A62" s="8">
        <v>73</v>
      </c>
      <c r="B62" s="8" t="s">
        <v>72</v>
      </c>
      <c r="C62" s="4">
        <f t="shared" si="1"/>
        <v>11</v>
      </c>
      <c r="D62" s="5">
        <f>IFERROR(VLOOKUP(B62&amp;$D$7,DATA!A:H,7,0),0)</f>
        <v>14</v>
      </c>
      <c r="E62" s="5">
        <f>IFERROR(VLOOKUP(B62&amp;$D$7,DATA!A:H,8,0),0)</f>
        <v>254342.76</v>
      </c>
      <c r="F62" s="5">
        <f>IFERROR(VLOOKUP(B62&amp;$F$7,DATA!A:H,7,0),0)</f>
        <v>153</v>
      </c>
      <c r="G62" s="5">
        <f>IFERROR(VLOOKUP(B62&amp;$F$7,DATA!A:H,8,0),0)</f>
        <v>12614074.01</v>
      </c>
      <c r="H62" s="5">
        <f>IFERROR(VLOOKUP(B62&amp;$H$7,DATA!A:H,7,0),0)</f>
        <v>395</v>
      </c>
      <c r="I62" s="5">
        <f>IFERROR(VLOOKUP(B62&amp;$H$7,DATA!A:H,8,0),0)</f>
        <v>3745492.33</v>
      </c>
      <c r="J62" s="5">
        <f>IFERROR(VLOOKUP(B62&amp;$J$7,DATA!A:H,7,0),0)</f>
        <v>112</v>
      </c>
      <c r="K62" s="5">
        <f>IFERROR(VLOOKUP(B62&amp;$J$7,DATA!A:H,8,0),0)</f>
        <v>1365317</v>
      </c>
      <c r="L62" s="5">
        <f>IFERROR(VLOOKUP(B62&amp;$L$7,DATA!A:H,7,0),0)</f>
        <v>202</v>
      </c>
      <c r="M62" s="5">
        <f>IFERROR(VLOOKUP(B62&amp;$L$7,DATA!A:H,8,0),0)</f>
        <v>202</v>
      </c>
    </row>
    <row r="63" spans="1:13" x14ac:dyDescent="0.25">
      <c r="A63" s="8">
        <v>74</v>
      </c>
      <c r="B63" s="8" t="s">
        <v>50</v>
      </c>
      <c r="C63" s="4">
        <f t="shared" si="1"/>
        <v>5</v>
      </c>
      <c r="D63" s="5">
        <f>IFERROR(VLOOKUP(B63&amp;$D$7,DATA!A:H,7,0),0)</f>
        <v>11</v>
      </c>
      <c r="E63" s="5">
        <f>IFERROR(VLOOKUP(B63&amp;$D$7,DATA!A:H,8,0),0)</f>
        <v>193266.52</v>
      </c>
      <c r="F63" s="5">
        <f>IFERROR(VLOOKUP(B63&amp;$F$7,DATA!A:H,7,0),0)</f>
        <v>153</v>
      </c>
      <c r="G63" s="5">
        <f>IFERROR(VLOOKUP(B63&amp;$F$7,DATA!A:H,8,0),0)</f>
        <v>51989178.460000001</v>
      </c>
      <c r="H63" s="5">
        <f>IFERROR(VLOOKUP(B63&amp;$H$7,DATA!A:H,7,0),0)</f>
        <v>69</v>
      </c>
      <c r="I63" s="5">
        <f>IFERROR(VLOOKUP(B63&amp;$H$7,DATA!A:H,8,0),0)</f>
        <v>866179.47</v>
      </c>
      <c r="J63" s="5">
        <f>IFERROR(VLOOKUP(B63&amp;$J$7,DATA!A:H,7,0),0)</f>
        <v>35</v>
      </c>
      <c r="K63" s="5">
        <f>IFERROR(VLOOKUP(B63&amp;$J$7,DATA!A:H,8,0),0)</f>
        <v>1242050</v>
      </c>
      <c r="L63" s="5">
        <f>IFERROR(VLOOKUP(B63&amp;$L$7,DATA!A:H,7,0),0)</f>
        <v>74</v>
      </c>
      <c r="M63" s="5">
        <f>IFERROR(VLOOKUP(B63&amp;$L$7,DATA!A:H,8,0),0)</f>
        <v>74</v>
      </c>
    </row>
    <row r="64" spans="1:13" x14ac:dyDescent="0.25">
      <c r="A64" s="8">
        <v>76</v>
      </c>
      <c r="B64" s="8" t="s">
        <v>68</v>
      </c>
      <c r="C64" s="4">
        <f t="shared" si="1"/>
        <v>4</v>
      </c>
      <c r="D64" s="5">
        <f>IFERROR(VLOOKUP(B64&amp;$D$7,DATA!A:H,7,0),0)</f>
        <v>13</v>
      </c>
      <c r="E64" s="5">
        <f>IFERROR(VLOOKUP(B64&amp;$D$7,DATA!A:H,8,0),0)</f>
        <v>258404.97</v>
      </c>
      <c r="F64" s="5">
        <f>IFERROR(VLOOKUP(B64&amp;$F$7,DATA!A:H,7,0),0)</f>
        <v>8</v>
      </c>
      <c r="G64" s="5">
        <f>IFERROR(VLOOKUP(B64&amp;$F$7,DATA!A:H,8,0),0)</f>
        <v>748631.42</v>
      </c>
      <c r="H64" s="5">
        <f>IFERROR(VLOOKUP(B64&amp;$H$7,DATA!A:H,7,0),0)</f>
        <v>66</v>
      </c>
      <c r="I64" s="5">
        <f>IFERROR(VLOOKUP(B64&amp;$H$7,DATA!A:H,8,0),0)</f>
        <v>1033200</v>
      </c>
      <c r="J64" s="5">
        <f>IFERROR(VLOOKUP(B64&amp;$J$7,DATA!A:H,7,0),0)</f>
        <v>55</v>
      </c>
      <c r="K64" s="5">
        <f>IFERROR(VLOOKUP(B64&amp;$J$7,DATA!A:H,8,0),0)</f>
        <v>1126870</v>
      </c>
      <c r="L64" s="5">
        <f>IFERROR(VLOOKUP(B64&amp;$L$7,DATA!A:H,7,0),0)</f>
        <v>90</v>
      </c>
      <c r="M64" s="5">
        <f>IFERROR(VLOOKUP(B64&amp;$L$7,DATA!A:H,8,0),0)</f>
        <v>90</v>
      </c>
    </row>
    <row r="65" spans="1:13" x14ac:dyDescent="0.25">
      <c r="A65" s="8">
        <v>77</v>
      </c>
      <c r="B65" s="8" t="s">
        <v>17</v>
      </c>
      <c r="C65" s="4">
        <f t="shared" si="1"/>
        <v>5</v>
      </c>
      <c r="D65" s="5">
        <f>IFERROR(VLOOKUP(B65&amp;$D$7,DATA!A:H,7,0),0)</f>
        <v>8</v>
      </c>
      <c r="E65" s="5">
        <f>IFERROR(VLOOKUP(B65&amp;$D$7,DATA!A:H,8,0),0)</f>
        <v>165297.38</v>
      </c>
      <c r="F65" s="5">
        <f>IFERROR(VLOOKUP(B65&amp;$F$7,DATA!A:H,7,0),0)</f>
        <v>9</v>
      </c>
      <c r="G65" s="5">
        <f>IFERROR(VLOOKUP(B65&amp;$F$7,DATA!A:H,8,0),0)</f>
        <v>655708.19999999995</v>
      </c>
      <c r="H65" s="5">
        <f>IFERROR(VLOOKUP(B65&amp;$H$7,DATA!A:H,7,0),0)</f>
        <v>193</v>
      </c>
      <c r="I65" s="5">
        <f>IFERROR(VLOOKUP(B65&amp;$H$7,DATA!A:H,8,0),0)</f>
        <v>1844975.69</v>
      </c>
      <c r="J65" s="5">
        <f>IFERROR(VLOOKUP(B65&amp;$J$7,DATA!A:H,7,0),0)</f>
        <v>31</v>
      </c>
      <c r="K65" s="5">
        <f>IFERROR(VLOOKUP(B65&amp;$J$7,DATA!A:H,8,0),0)</f>
        <v>698795</v>
      </c>
      <c r="L65" s="5">
        <f>IFERROR(VLOOKUP(B65&amp;$L$7,DATA!A:H,7,0),0)</f>
        <v>137</v>
      </c>
      <c r="M65" s="5">
        <f>IFERROR(VLOOKUP(B65&amp;$L$7,DATA!A:H,8,0),0)</f>
        <v>137</v>
      </c>
    </row>
    <row r="66" spans="1:13" x14ac:dyDescent="0.25">
      <c r="A66" s="8">
        <v>78</v>
      </c>
      <c r="B66" s="8" t="s">
        <v>36</v>
      </c>
      <c r="C66" s="4">
        <f t="shared" si="1"/>
        <v>4</v>
      </c>
      <c r="D66" s="5">
        <f>IFERROR(VLOOKUP(B66&amp;$D$7,DATA!A:H,7,0),0)</f>
        <v>10</v>
      </c>
      <c r="E66" s="5">
        <f>IFERROR(VLOOKUP(B66&amp;$D$7,DATA!A:H,8,0),0)</f>
        <v>253709.21</v>
      </c>
      <c r="F66" s="5">
        <f>IFERROR(VLOOKUP(B66&amp;$F$7,DATA!A:H,7,0),0)</f>
        <v>21</v>
      </c>
      <c r="G66" s="5">
        <f>IFERROR(VLOOKUP(B66&amp;$F$7,DATA!A:H,8,0),0)</f>
        <v>2794603.65</v>
      </c>
      <c r="H66" s="5">
        <f>IFERROR(VLOOKUP(B66&amp;$H$7,DATA!A:H,7,0),0)</f>
        <v>127</v>
      </c>
      <c r="I66" s="5">
        <f>IFERROR(VLOOKUP(B66&amp;$H$7,DATA!A:H,8,0),0)</f>
        <v>1463055</v>
      </c>
      <c r="J66" s="5">
        <f>IFERROR(VLOOKUP(B66&amp;$J$7,DATA!A:H,7,0),0)</f>
        <v>69</v>
      </c>
      <c r="K66" s="5">
        <f>IFERROR(VLOOKUP(B66&amp;$J$7,DATA!A:H,8,0),0)</f>
        <v>2524883.39</v>
      </c>
      <c r="L66" s="5">
        <f>IFERROR(VLOOKUP(B66&amp;$L$7,DATA!A:H,7,0),0)</f>
        <v>109</v>
      </c>
      <c r="M66" s="5">
        <f>IFERROR(VLOOKUP(B66&amp;$L$7,DATA!A:H,8,0),0)</f>
        <v>109</v>
      </c>
    </row>
    <row r="67" spans="1:13" x14ac:dyDescent="0.25">
      <c r="A67" s="8">
        <v>79</v>
      </c>
      <c r="B67" s="8" t="s">
        <v>37</v>
      </c>
      <c r="C67" s="4">
        <f t="shared" si="1"/>
        <v>3</v>
      </c>
      <c r="D67" s="5">
        <f>IFERROR(VLOOKUP(B67&amp;$D$7,DATA!A:H,7,0),0)</f>
        <v>3</v>
      </c>
      <c r="E67" s="5">
        <f>IFERROR(VLOOKUP(B67&amp;$D$7,DATA!A:H,8,0),0)</f>
        <v>76787.149999999994</v>
      </c>
      <c r="F67" s="5">
        <f>IFERROR(VLOOKUP(B67&amp;$F$7,DATA!A:H,7,0),0)</f>
        <v>2</v>
      </c>
      <c r="G67" s="5">
        <f>IFERROR(VLOOKUP(B67&amp;$F$7,DATA!A:H,8,0),0)</f>
        <v>43000</v>
      </c>
      <c r="H67" s="5">
        <f>IFERROR(VLOOKUP(B67&amp;$H$7,DATA!A:H,7,0),0)</f>
        <v>83</v>
      </c>
      <c r="I67" s="5">
        <f>IFERROR(VLOOKUP(B67&amp;$H$7,DATA!A:H,8,0),0)</f>
        <v>825284.94</v>
      </c>
      <c r="J67" s="5">
        <f>IFERROR(VLOOKUP(B67&amp;$J$7,DATA!A:H,7,0),0)</f>
        <v>10</v>
      </c>
      <c r="K67" s="5">
        <f>IFERROR(VLOOKUP(B67&amp;$J$7,DATA!A:H,8,0),0)</f>
        <v>136660</v>
      </c>
      <c r="L67" s="5">
        <f>IFERROR(VLOOKUP(B67&amp;$L$7,DATA!A:H,7,0),0)</f>
        <v>72</v>
      </c>
      <c r="M67" s="5">
        <f>IFERROR(VLOOKUP(B67&amp;$L$7,DATA!A:H,8,0),0)</f>
        <v>72</v>
      </c>
    </row>
    <row r="68" spans="1:13" x14ac:dyDescent="0.25">
      <c r="A68" s="8">
        <v>80</v>
      </c>
      <c r="B68" s="8" t="s">
        <v>62</v>
      </c>
      <c r="C68" s="4">
        <f t="shared" si="1"/>
        <v>7</v>
      </c>
      <c r="D68" s="5">
        <f>IFERROR(VLOOKUP(B68&amp;$D$7,DATA!A:H,7,0),0)</f>
        <v>5</v>
      </c>
      <c r="E68" s="5">
        <f>IFERROR(VLOOKUP(B68&amp;$D$7,DATA!A:H,8,0),0)</f>
        <v>98153.84</v>
      </c>
      <c r="F68" s="5">
        <f>IFERROR(VLOOKUP(B68&amp;$F$7,DATA!A:H,7,0),0)</f>
        <v>11</v>
      </c>
      <c r="G68" s="5">
        <f>IFERROR(VLOOKUP(B68&amp;$F$7,DATA!A:H,8,0),0)</f>
        <v>1096242.57</v>
      </c>
      <c r="H68" s="5">
        <f>IFERROR(VLOOKUP(B68&amp;$H$7,DATA!A:H,7,0),0)</f>
        <v>140</v>
      </c>
      <c r="I68" s="5">
        <f>IFERROR(VLOOKUP(B68&amp;$H$7,DATA!A:H,8,0),0)</f>
        <v>1520806</v>
      </c>
      <c r="J68" s="5">
        <f>IFERROR(VLOOKUP(B68&amp;$J$7,DATA!A:H,7,0),0)</f>
        <v>49</v>
      </c>
      <c r="K68" s="5">
        <f>IFERROR(VLOOKUP(B68&amp;$J$7,DATA!A:H,8,0),0)</f>
        <v>811840</v>
      </c>
      <c r="L68" s="5">
        <f>IFERROR(VLOOKUP(B68&amp;$L$7,DATA!A:H,7,0),0)</f>
        <v>92</v>
      </c>
      <c r="M68" s="5">
        <f>IFERROR(VLOOKUP(B68&amp;$L$7,DATA!A:H,8,0),0)</f>
        <v>92</v>
      </c>
    </row>
    <row r="69" spans="1:13" x14ac:dyDescent="0.25">
      <c r="A69" s="8">
        <v>89</v>
      </c>
      <c r="B69" s="8" t="s">
        <v>52</v>
      </c>
      <c r="C69" s="4">
        <f t="shared" si="1"/>
        <v>5</v>
      </c>
      <c r="D69" s="5">
        <f>IFERROR(VLOOKUP(B69&amp;$D$7,DATA!A:H,7,0),0)</f>
        <v>7</v>
      </c>
      <c r="E69" s="5">
        <f>IFERROR(VLOOKUP(B69&amp;$D$7,DATA!A:H,8,0),0)</f>
        <v>119892.38</v>
      </c>
      <c r="F69" s="5">
        <f>IFERROR(VLOOKUP(B69&amp;$F$7,DATA!A:H,7,0),0)</f>
        <v>7</v>
      </c>
      <c r="G69" s="5">
        <f>IFERROR(VLOOKUP(B69&amp;$F$7,DATA!A:H,8,0),0)</f>
        <v>381878.57</v>
      </c>
      <c r="H69" s="5">
        <f>IFERROR(VLOOKUP(B69&amp;$H$7,DATA!A:H,7,0),0)</f>
        <v>223</v>
      </c>
      <c r="I69" s="5">
        <f>IFERROR(VLOOKUP(B69&amp;$H$7,DATA!A:H,8,0),0)</f>
        <v>1837093.88</v>
      </c>
      <c r="J69" s="5">
        <f>IFERROR(VLOOKUP(B69&amp;$J$7,DATA!A:H,7,0),0)</f>
        <v>41</v>
      </c>
      <c r="K69" s="5">
        <f>IFERROR(VLOOKUP(B69&amp;$J$7,DATA!A:H,8,0),0)</f>
        <v>773600</v>
      </c>
      <c r="L69" s="5">
        <f>IFERROR(VLOOKUP(B69&amp;$L$7,DATA!A:H,7,0),0)</f>
        <v>126</v>
      </c>
      <c r="M69" s="5">
        <f>IFERROR(VLOOKUP(B69&amp;$L$7,DATA!A:H,8,0),0)</f>
        <v>126</v>
      </c>
    </row>
    <row r="70" spans="1:13" x14ac:dyDescent="0.25">
      <c r="A70" s="8">
        <v>95</v>
      </c>
      <c r="B70" s="8" t="s">
        <v>30</v>
      </c>
      <c r="C70" s="4">
        <f t="shared" si="1"/>
        <v>14</v>
      </c>
      <c r="D70" s="5">
        <f>IFERROR(VLOOKUP(B70&amp;$D$7,DATA!A:H,7,0),0)</f>
        <v>32</v>
      </c>
      <c r="E70" s="5">
        <f>IFERROR(VLOOKUP(B70&amp;$D$7,DATA!A:H,8,0),0)</f>
        <v>725663.21</v>
      </c>
      <c r="F70" s="5">
        <f>IFERROR(VLOOKUP(B70&amp;$F$7,DATA!A:H,7,0),0)</f>
        <v>223</v>
      </c>
      <c r="G70" s="5">
        <f>IFERROR(VLOOKUP(B70&amp;$F$7,DATA!A:H,8,0),0)</f>
        <v>44708885.219999999</v>
      </c>
      <c r="H70" s="5">
        <f>IFERROR(VLOOKUP(B70&amp;$H$7,DATA!A:H,7,0),0)</f>
        <v>163</v>
      </c>
      <c r="I70" s="5">
        <f>IFERROR(VLOOKUP(B70&amp;$H$7,DATA!A:H,8,0),0)</f>
        <v>2229391.2200000002</v>
      </c>
      <c r="J70" s="5">
        <f>IFERROR(VLOOKUP(B70&amp;$J$7,DATA!A:H,7,0),0)</f>
        <v>220</v>
      </c>
      <c r="K70" s="5">
        <f>IFERROR(VLOOKUP(B70&amp;$J$7,DATA!A:H,8,0),0)</f>
        <v>7558482.9699999997</v>
      </c>
      <c r="L70" s="5">
        <f>IFERROR(VLOOKUP(B70&amp;$L$7,DATA!A:H,7,0),0)</f>
        <v>258</v>
      </c>
      <c r="M70" s="5">
        <f>IFERROR(VLOOKUP(B70&amp;$L$7,DATA!A:H,8,0),0)</f>
        <v>258</v>
      </c>
    </row>
    <row r="71" spans="1:13" x14ac:dyDescent="0.25">
      <c r="A71" s="8">
        <v>97</v>
      </c>
      <c r="B71" s="8" t="s">
        <v>23</v>
      </c>
      <c r="C71" s="4">
        <f t="shared" si="1"/>
        <v>8</v>
      </c>
      <c r="D71" s="5">
        <f>IFERROR(VLOOKUP(B71&amp;$D$7,DATA!A:H,7,0),0)</f>
        <v>12</v>
      </c>
      <c r="E71" s="5">
        <f>IFERROR(VLOOKUP(B71&amp;$D$7,DATA!A:H,8,0),0)</f>
        <v>254909.83</v>
      </c>
      <c r="F71" s="5">
        <f>IFERROR(VLOOKUP(B71&amp;$F$7,DATA!A:H,7,0),0)</f>
        <v>14</v>
      </c>
      <c r="G71" s="5">
        <f>IFERROR(VLOOKUP(B71&amp;$F$7,DATA!A:H,8,0),0)</f>
        <v>1297947.6299999999</v>
      </c>
      <c r="H71" s="5">
        <f>IFERROR(VLOOKUP(B71&amp;$H$7,DATA!A:H,7,0),0)</f>
        <v>111</v>
      </c>
      <c r="I71" s="5">
        <f>IFERROR(VLOOKUP(B71&amp;$H$7,DATA!A:H,8,0),0)</f>
        <v>1108677.8500000001</v>
      </c>
      <c r="J71" s="5">
        <f>IFERROR(VLOOKUP(B71&amp;$J$7,DATA!A:H,7,0),0)</f>
        <v>84</v>
      </c>
      <c r="K71" s="5">
        <f>IFERROR(VLOOKUP(B71&amp;$J$7,DATA!A:H,8,0),0)</f>
        <v>4541409.4000000004</v>
      </c>
      <c r="L71" s="5">
        <f>IFERROR(VLOOKUP(B71&amp;$L$7,DATA!A:H,7,0),0)</f>
        <v>159</v>
      </c>
      <c r="M71" s="5">
        <f>IFERROR(VLOOKUP(B71&amp;$L$7,DATA!A:H,8,0),0)</f>
        <v>159</v>
      </c>
    </row>
    <row r="72" spans="1:13" x14ac:dyDescent="0.25">
      <c r="A72" s="8">
        <v>98</v>
      </c>
      <c r="B72" s="8" t="s">
        <v>83</v>
      </c>
      <c r="C72" s="4">
        <f t="shared" ref="C72:C81" si="2">IFERROR(GETPIVOTDATA("CANT_APROB",$A$3,"ID_OFICINA",A72),"")</f>
        <v>4</v>
      </c>
      <c r="D72" s="5">
        <f>IFERROR(VLOOKUP(B72&amp;$D$7,DATA!A:H,7,0),0)</f>
        <v>25</v>
      </c>
      <c r="E72" s="5">
        <f>IFERROR(VLOOKUP(B72&amp;$D$7,DATA!A:H,8,0),0)</f>
        <v>572376.77</v>
      </c>
      <c r="F72" s="5">
        <f>IFERROR(VLOOKUP(B72&amp;$F$7,DATA!A:H,7,0),0)</f>
        <v>31</v>
      </c>
      <c r="G72" s="5">
        <f>IFERROR(VLOOKUP(B72&amp;$F$7,DATA!A:H,8,0),0)</f>
        <v>2607968.4</v>
      </c>
      <c r="H72" s="5">
        <f>IFERROR(VLOOKUP(B72&amp;$H$7,DATA!A:H,7,0),0)</f>
        <v>161</v>
      </c>
      <c r="I72" s="5">
        <f>IFERROR(VLOOKUP(B72&amp;$H$7,DATA!A:H,8,0),0)</f>
        <v>1720124.48</v>
      </c>
      <c r="J72" s="5">
        <f>IFERROR(VLOOKUP(B72&amp;$J$7,DATA!A:H,7,0),0)</f>
        <v>46</v>
      </c>
      <c r="K72" s="5">
        <f>IFERROR(VLOOKUP(B72&amp;$J$7,DATA!A:H,8,0),0)</f>
        <v>926755</v>
      </c>
      <c r="L72" s="5">
        <f>IFERROR(VLOOKUP(B72&amp;$L$7,DATA!A:H,7,0),0)</f>
        <v>124</v>
      </c>
      <c r="M72" s="5">
        <f>IFERROR(VLOOKUP(B72&amp;$L$7,DATA!A:H,8,0),0)</f>
        <v>124</v>
      </c>
    </row>
    <row r="73" spans="1:13" x14ac:dyDescent="0.25">
      <c r="A73" s="8">
        <v>99</v>
      </c>
      <c r="B73" s="8" t="s">
        <v>67</v>
      </c>
      <c r="C73" s="4">
        <f t="shared" si="2"/>
        <v>2</v>
      </c>
      <c r="D73" s="5">
        <f>IFERROR(VLOOKUP(B73&amp;$D$7,DATA!A:H,7,0),0)</f>
        <v>18</v>
      </c>
      <c r="E73" s="5">
        <f>IFERROR(VLOOKUP(B73&amp;$D$7,DATA!A:H,8,0),0)</f>
        <v>355043.45</v>
      </c>
      <c r="F73" s="5">
        <f>IFERROR(VLOOKUP(B73&amp;$F$7,DATA!A:H,7,0),0)</f>
        <v>9</v>
      </c>
      <c r="G73" s="5">
        <f>IFERROR(VLOOKUP(B73&amp;$F$7,DATA!A:H,8,0),0)</f>
        <v>925825.09</v>
      </c>
      <c r="H73" s="5">
        <f>IFERROR(VLOOKUP(B73&amp;$H$7,DATA!A:H,7,0),0)</f>
        <v>93</v>
      </c>
      <c r="I73" s="5">
        <f>IFERROR(VLOOKUP(B73&amp;$H$7,DATA!A:H,8,0),0)</f>
        <v>1310909.3700000001</v>
      </c>
      <c r="J73" s="5">
        <f>IFERROR(VLOOKUP(B73&amp;$J$7,DATA!A:H,7,0),0)</f>
        <v>21</v>
      </c>
      <c r="K73" s="5">
        <f>IFERROR(VLOOKUP(B73&amp;$J$7,DATA!A:H,8,0),0)</f>
        <v>494087</v>
      </c>
      <c r="L73" s="5">
        <f>IFERROR(VLOOKUP(B73&amp;$L$7,DATA!A:H,7,0),0)</f>
        <v>132</v>
      </c>
      <c r="M73" s="5">
        <f>IFERROR(VLOOKUP(B73&amp;$L$7,DATA!A:H,8,0),0)</f>
        <v>132</v>
      </c>
    </row>
    <row r="74" spans="1:13" x14ac:dyDescent="0.25">
      <c r="A74" s="8">
        <v>101</v>
      </c>
      <c r="B74" s="8" t="s">
        <v>25</v>
      </c>
      <c r="C74" s="4">
        <f t="shared" si="2"/>
        <v>4</v>
      </c>
      <c r="D74" s="5">
        <f>IFERROR(VLOOKUP(B74&amp;$D$7,DATA!A:H,7,0),0)</f>
        <v>3</v>
      </c>
      <c r="E74" s="5">
        <f>IFERROR(VLOOKUP(B74&amp;$D$7,DATA!A:H,8,0),0)</f>
        <v>64088.95</v>
      </c>
      <c r="F74" s="5">
        <f>IFERROR(VLOOKUP(B74&amp;$F$7,DATA!A:H,7,0),0)</f>
        <v>13</v>
      </c>
      <c r="G74" s="5">
        <f>IFERROR(VLOOKUP(B74&amp;$F$7,DATA!A:H,8,0),0)</f>
        <v>890084.53</v>
      </c>
      <c r="H74" s="5">
        <f>IFERROR(VLOOKUP(B74&amp;$H$7,DATA!A:H,7,0),0)</f>
        <v>123</v>
      </c>
      <c r="I74" s="5">
        <f>IFERROR(VLOOKUP(B74&amp;$H$7,DATA!A:H,8,0),0)</f>
        <v>1105840</v>
      </c>
      <c r="J74" s="5">
        <f>IFERROR(VLOOKUP(B74&amp;$J$7,DATA!A:H,7,0),0)</f>
        <v>44</v>
      </c>
      <c r="K74" s="5">
        <f>IFERROR(VLOOKUP(B74&amp;$J$7,DATA!A:H,8,0),0)</f>
        <v>509561</v>
      </c>
      <c r="L74" s="5">
        <f>IFERROR(VLOOKUP(B74&amp;$L$7,DATA!A:H,7,0),0)</f>
        <v>89</v>
      </c>
      <c r="M74" s="5">
        <f>IFERROR(VLOOKUP(B74&amp;$L$7,DATA!A:H,8,0),0)</f>
        <v>89</v>
      </c>
    </row>
    <row r="75" spans="1:13" x14ac:dyDescent="0.25">
      <c r="A75" s="8">
        <v>102</v>
      </c>
      <c r="B75" s="8" t="s">
        <v>78</v>
      </c>
      <c r="C75" s="4">
        <f t="shared" si="2"/>
        <v>3</v>
      </c>
      <c r="D75" s="5">
        <f>IFERROR(VLOOKUP(B75&amp;$D$7,DATA!A:H,7,0),0)</f>
        <v>7</v>
      </c>
      <c r="E75" s="5">
        <f>IFERROR(VLOOKUP(B75&amp;$D$7,DATA!A:H,8,0),0)</f>
        <v>177564.76</v>
      </c>
      <c r="F75" s="5">
        <f>IFERROR(VLOOKUP(B75&amp;$F$7,DATA!A:H,7,0),0)</f>
        <v>8</v>
      </c>
      <c r="G75" s="5">
        <f>IFERROR(VLOOKUP(B75&amp;$F$7,DATA!A:H,8,0),0)</f>
        <v>627357.52</v>
      </c>
      <c r="H75" s="5">
        <f>IFERROR(VLOOKUP(B75&amp;$H$7,DATA!A:H,7,0),0)</f>
        <v>64</v>
      </c>
      <c r="I75" s="5">
        <f>IFERROR(VLOOKUP(B75&amp;$H$7,DATA!A:H,8,0),0)</f>
        <v>703279.2</v>
      </c>
      <c r="J75" s="5">
        <f>IFERROR(VLOOKUP(B75&amp;$J$7,DATA!A:H,7,0),0)</f>
        <v>13</v>
      </c>
      <c r="K75" s="5">
        <f>IFERROR(VLOOKUP(B75&amp;$J$7,DATA!A:H,8,0),0)</f>
        <v>301200</v>
      </c>
      <c r="L75" s="5">
        <f>IFERROR(VLOOKUP(B75&amp;$L$7,DATA!A:H,7,0),0)</f>
        <v>68</v>
      </c>
      <c r="M75" s="5">
        <f>IFERROR(VLOOKUP(B75&amp;$L$7,DATA!A:H,8,0),0)</f>
        <v>68</v>
      </c>
    </row>
    <row r="76" spans="1:13" x14ac:dyDescent="0.25">
      <c r="A76" s="8">
        <v>103</v>
      </c>
      <c r="B76" s="8" t="s">
        <v>58</v>
      </c>
      <c r="C76" s="4">
        <f t="shared" si="2"/>
        <v>2</v>
      </c>
      <c r="D76" s="5">
        <f>IFERROR(VLOOKUP(B76&amp;$D$7,DATA!A:H,7,0),0)</f>
        <v>2</v>
      </c>
      <c r="E76" s="5">
        <f>IFERROR(VLOOKUP(B76&amp;$D$7,DATA!A:H,8,0),0)</f>
        <v>61612.3</v>
      </c>
      <c r="F76" s="5">
        <f>IFERROR(VLOOKUP(B76&amp;$F$7,DATA!A:H,7,0),0)</f>
        <v>3</v>
      </c>
      <c r="G76" s="5">
        <f>IFERROR(VLOOKUP(B76&amp;$F$7,DATA!A:H,8,0),0)</f>
        <v>411657.01</v>
      </c>
      <c r="H76" s="5">
        <f>IFERROR(VLOOKUP(B76&amp;$H$7,DATA!A:H,7,0),0)</f>
        <v>24</v>
      </c>
      <c r="I76" s="5">
        <f>IFERROR(VLOOKUP(B76&amp;$H$7,DATA!A:H,8,0),0)</f>
        <v>210400</v>
      </c>
      <c r="J76" s="5">
        <f>IFERROR(VLOOKUP(B76&amp;$J$7,DATA!A:H,7,0),0)</f>
        <v>9</v>
      </c>
      <c r="K76" s="5">
        <f>IFERROR(VLOOKUP(B76&amp;$J$7,DATA!A:H,8,0),0)</f>
        <v>241200</v>
      </c>
      <c r="L76" s="5">
        <f>IFERROR(VLOOKUP(B76&amp;$L$7,DATA!A:H,7,0),0)</f>
        <v>37</v>
      </c>
      <c r="M76" s="5">
        <f>IFERROR(VLOOKUP(B76&amp;$L$7,DATA!A:H,8,0),0)</f>
        <v>37</v>
      </c>
    </row>
    <row r="77" spans="1:13" x14ac:dyDescent="0.25">
      <c r="A77" s="8">
        <v>125</v>
      </c>
      <c r="B77" s="8" t="s">
        <v>70</v>
      </c>
      <c r="C77" s="4">
        <f t="shared" si="2"/>
        <v>4</v>
      </c>
      <c r="D77" s="5">
        <f>IFERROR(VLOOKUP(B77&amp;$D$7,DATA!A:H,7,0),0)</f>
        <v>13</v>
      </c>
      <c r="E77" s="5">
        <f>IFERROR(VLOOKUP(B77&amp;$D$7,DATA!A:H,8,0),0)</f>
        <v>215298.7</v>
      </c>
      <c r="F77" s="5">
        <f>IFERROR(VLOOKUP(B77&amp;$F$7,DATA!A:H,7,0),0)</f>
        <v>16</v>
      </c>
      <c r="G77" s="5">
        <f>IFERROR(VLOOKUP(B77&amp;$F$7,DATA!A:H,8,0),0)</f>
        <v>1114514.31</v>
      </c>
      <c r="H77" s="5">
        <f>IFERROR(VLOOKUP(B77&amp;$H$7,DATA!A:H,7,0),0)</f>
        <v>105</v>
      </c>
      <c r="I77" s="5">
        <f>IFERROR(VLOOKUP(B77&amp;$H$7,DATA!A:H,8,0),0)</f>
        <v>1328346.45</v>
      </c>
      <c r="J77" s="5">
        <f>IFERROR(VLOOKUP(B77&amp;$J$7,DATA!A:H,7,0),0)</f>
        <v>41</v>
      </c>
      <c r="K77" s="5">
        <f>IFERROR(VLOOKUP(B77&amp;$J$7,DATA!A:H,8,0),0)</f>
        <v>1059425.2</v>
      </c>
      <c r="L77" s="5">
        <f>IFERROR(VLOOKUP(B77&amp;$L$7,DATA!A:H,7,0),0)</f>
        <v>116</v>
      </c>
      <c r="M77" s="5">
        <f>IFERROR(VLOOKUP(B77&amp;$L$7,DATA!A:H,8,0),0)</f>
        <v>116</v>
      </c>
    </row>
    <row r="78" spans="1:13" x14ac:dyDescent="0.25">
      <c r="A78" s="8">
        <v>131</v>
      </c>
      <c r="B78" s="8" t="s">
        <v>55</v>
      </c>
      <c r="C78" s="4">
        <f t="shared" si="2"/>
        <v>3</v>
      </c>
      <c r="D78" s="5">
        <f>IFERROR(VLOOKUP(B78&amp;$D$7,DATA!A:H,7,0),0)</f>
        <v>0</v>
      </c>
      <c r="E78" s="5">
        <f>IFERROR(VLOOKUP(B78&amp;$D$7,DATA!A:H,8,0),0)</f>
        <v>0</v>
      </c>
      <c r="F78" s="5">
        <f>IFERROR(VLOOKUP(B78&amp;$F$7,DATA!A:H,7,0),0)</f>
        <v>8</v>
      </c>
      <c r="G78" s="5">
        <f>IFERROR(VLOOKUP(B78&amp;$F$7,DATA!A:H,8,0),0)</f>
        <v>485674.4</v>
      </c>
      <c r="H78" s="5">
        <f>IFERROR(VLOOKUP(B78&amp;$H$7,DATA!A:H,7,0),0)</f>
        <v>57</v>
      </c>
      <c r="I78" s="5">
        <f>IFERROR(VLOOKUP(B78&amp;$H$7,DATA!A:H,8,0),0)</f>
        <v>599538</v>
      </c>
      <c r="J78" s="5">
        <f>IFERROR(VLOOKUP(B78&amp;$J$7,DATA!A:H,7,0),0)</f>
        <v>20</v>
      </c>
      <c r="K78" s="5">
        <f>IFERROR(VLOOKUP(B78&amp;$J$7,DATA!A:H,8,0),0)</f>
        <v>242130</v>
      </c>
      <c r="L78" s="5">
        <f>IFERROR(VLOOKUP(B78&amp;$L$7,DATA!A:H,7,0),0)</f>
        <v>61</v>
      </c>
      <c r="M78" s="5">
        <f>IFERROR(VLOOKUP(B78&amp;$L$7,DATA!A:H,8,0),0)</f>
        <v>61</v>
      </c>
    </row>
    <row r="79" spans="1:13" x14ac:dyDescent="0.25">
      <c r="A79" s="8">
        <v>157</v>
      </c>
      <c r="B79" s="8" t="s">
        <v>89</v>
      </c>
      <c r="C79" s="4">
        <f t="shared" si="2"/>
        <v>4</v>
      </c>
      <c r="D79" s="5">
        <f>IFERROR(VLOOKUP(B79&amp;$D$7,DATA!A:H,7,0),0)</f>
        <v>492</v>
      </c>
      <c r="E79" s="5">
        <f>IFERROR(VLOOKUP(B79&amp;$D$7,DATA!A:H,8,0),0)</f>
        <v>8736112.5899999999</v>
      </c>
      <c r="F79" s="5">
        <f>IFERROR(VLOOKUP(B79&amp;$F$7,DATA!A:H,7,0),0)</f>
        <v>87</v>
      </c>
      <c r="G79" s="5">
        <f>IFERROR(VLOOKUP(B79&amp;$F$7,DATA!A:H,8,0),0)</f>
        <v>7553036.0300000003</v>
      </c>
      <c r="H79" s="5">
        <f>IFERROR(VLOOKUP(B79&amp;$H$7,DATA!A:H,7,0),0)</f>
        <v>105</v>
      </c>
      <c r="I79" s="5">
        <f>IFERROR(VLOOKUP(B79&amp;$H$7,DATA!A:H,8,0),0)</f>
        <v>1182146.19</v>
      </c>
      <c r="J79" s="5">
        <f>IFERROR(VLOOKUP(B79&amp;$J$7,DATA!A:H,7,0),0)</f>
        <v>28</v>
      </c>
      <c r="K79" s="5">
        <f>IFERROR(VLOOKUP(B79&amp;$J$7,DATA!A:H,8,0),0)</f>
        <v>363054</v>
      </c>
      <c r="L79" s="5">
        <f>IFERROR(VLOOKUP(B79&amp;$L$7,DATA!A:H,7,0),0)</f>
        <v>97</v>
      </c>
      <c r="M79" s="5">
        <f>IFERROR(VLOOKUP(B79&amp;$L$7,DATA!A:H,8,0),0)</f>
        <v>97</v>
      </c>
    </row>
    <row r="80" spans="1:13" x14ac:dyDescent="0.25">
      <c r="A80" s="8">
        <v>162</v>
      </c>
      <c r="B80" s="8" t="s">
        <v>66</v>
      </c>
      <c r="C80" s="4">
        <f t="shared" si="2"/>
        <v>2</v>
      </c>
      <c r="D80" s="5">
        <f>IFERROR(VLOOKUP(B80&amp;$D$7,DATA!A:H,7,0),0)</f>
        <v>7</v>
      </c>
      <c r="E80" s="5">
        <f>IFERROR(VLOOKUP(B80&amp;$D$7,DATA!A:H,8,0),0)</f>
        <v>144357.26999999999</v>
      </c>
      <c r="F80" s="5">
        <f>IFERROR(VLOOKUP(B80&amp;$F$7,DATA!A:H,7,0),0)</f>
        <v>8</v>
      </c>
      <c r="G80" s="5">
        <f>IFERROR(VLOOKUP(B80&amp;$F$7,DATA!A:H,8,0),0)</f>
        <v>538457.24</v>
      </c>
      <c r="H80" s="5">
        <f>IFERROR(VLOOKUP(B80&amp;$H$7,DATA!A:H,7,0),0)</f>
        <v>73</v>
      </c>
      <c r="I80" s="5">
        <f>IFERROR(VLOOKUP(B80&amp;$H$7,DATA!A:H,8,0),0)</f>
        <v>931574</v>
      </c>
      <c r="J80" s="5">
        <f>IFERROR(VLOOKUP(B80&amp;$J$7,DATA!A:H,7,0),0)</f>
        <v>16</v>
      </c>
      <c r="K80" s="5">
        <f>IFERROR(VLOOKUP(B80&amp;$J$7,DATA!A:H,8,0),0)</f>
        <v>149940</v>
      </c>
      <c r="L80" s="5">
        <f>IFERROR(VLOOKUP(B80&amp;$L$7,DATA!A:H,7,0),0)</f>
        <v>77</v>
      </c>
      <c r="M80" s="5">
        <f>IFERROR(VLOOKUP(B80&amp;$L$7,DATA!A:H,8,0),0)</f>
        <v>77</v>
      </c>
    </row>
    <row r="81" spans="1:13" x14ac:dyDescent="0.25">
      <c r="A81" s="8">
        <v>164</v>
      </c>
      <c r="B81" s="8" t="s">
        <v>74</v>
      </c>
      <c r="C81" s="4">
        <f t="shared" si="2"/>
        <v>4</v>
      </c>
      <c r="D81" s="5">
        <f>IFERROR(VLOOKUP(B81&amp;$D$7,DATA!A:H,7,0),0)</f>
        <v>6</v>
      </c>
      <c r="E81" s="5">
        <f>IFERROR(VLOOKUP(B81&amp;$D$7,DATA!A:H,8,0),0)</f>
        <v>105707.63</v>
      </c>
      <c r="F81" s="5">
        <f>IFERROR(VLOOKUP(B81&amp;$F$7,DATA!A:H,7,0),0)</f>
        <v>16</v>
      </c>
      <c r="G81" s="5">
        <f>IFERROR(VLOOKUP(B81&amp;$F$7,DATA!A:H,8,0),0)</f>
        <v>1338130.8</v>
      </c>
      <c r="H81" s="5">
        <f>IFERROR(VLOOKUP(B81&amp;$H$7,DATA!A:H,7,0),0)</f>
        <v>96</v>
      </c>
      <c r="I81" s="5">
        <f>IFERROR(VLOOKUP(B81&amp;$H$7,DATA!A:H,8,0),0)</f>
        <v>1043048.66</v>
      </c>
      <c r="J81" s="5">
        <f>IFERROR(VLOOKUP(B81&amp;$J$7,DATA!A:H,7,0),0)</f>
        <v>30</v>
      </c>
      <c r="K81" s="5">
        <f>IFERROR(VLOOKUP(B81&amp;$J$7,DATA!A:H,8,0),0)</f>
        <v>334656.17</v>
      </c>
      <c r="L81" s="5">
        <f>IFERROR(VLOOKUP(B81&amp;$L$7,DATA!A:H,7,0),0)</f>
        <v>85</v>
      </c>
      <c r="M81" s="5">
        <f>IFERROR(VLOOKUP(B81&amp;$L$7,DATA!A:H,8,0),0)</f>
        <v>85</v>
      </c>
    </row>
    <row r="82" spans="1:13" x14ac:dyDescent="0.25">
      <c r="A82" s="8">
        <v>165</v>
      </c>
      <c r="B82" s="8" t="s">
        <v>110</v>
      </c>
      <c r="C82" s="4">
        <f t="shared" ref="C82:C83" si="3">IFERROR(GETPIVOTDATA("CANT_APROB",$A$3,"ID_OFICINA",A82),"")</f>
        <v>4</v>
      </c>
      <c r="D82" s="5">
        <f>IFERROR(VLOOKUP(B82&amp;$D$7,DATA!A:H,7,0),0)</f>
        <v>1</v>
      </c>
      <c r="E82" s="5">
        <f>IFERROR(VLOOKUP(B82&amp;$D$7,DATA!A:H,8,0),0)</f>
        <v>21504.31</v>
      </c>
      <c r="F82" s="5">
        <f>IFERROR(VLOOKUP(B82&amp;$F$7,DATA!A:H,7,0),0)</f>
        <v>0</v>
      </c>
      <c r="G82" s="5">
        <f>IFERROR(VLOOKUP(B82&amp;$F$7,DATA!A:H,8,0),0)</f>
        <v>0</v>
      </c>
      <c r="H82" s="5">
        <f>IFERROR(VLOOKUP(B82&amp;$H$7,DATA!A:H,7,0),0)</f>
        <v>19</v>
      </c>
      <c r="I82" s="5">
        <f>IFERROR(VLOOKUP(B82&amp;$H$7,DATA!A:H,8,0),0)</f>
        <v>142994</v>
      </c>
      <c r="J82" s="5">
        <f>IFERROR(VLOOKUP(B82&amp;$J$7,DATA!A:H,7,0),0)</f>
        <v>6</v>
      </c>
      <c r="K82" s="5">
        <f>IFERROR(VLOOKUP(B82&amp;$J$7,DATA!A:H,8,0),0)</f>
        <v>68250</v>
      </c>
      <c r="L82" s="5">
        <f>IFERROR(VLOOKUP(B82&amp;$L$7,DATA!A:H,7,0),0)</f>
        <v>10</v>
      </c>
      <c r="M82" s="5">
        <f>IFERROR(VLOOKUP(B82&amp;$L$7,DATA!A:H,8,0),0)</f>
        <v>10</v>
      </c>
    </row>
    <row r="83" spans="1:13" x14ac:dyDescent="0.25">
      <c r="A83" s="8">
        <v>196</v>
      </c>
      <c r="B83" s="8" t="s">
        <v>57</v>
      </c>
      <c r="C83" s="4">
        <f t="shared" si="3"/>
        <v>3</v>
      </c>
      <c r="D83" s="5">
        <f>IFERROR(VLOOKUP(B83&amp;$D$7,DATA!A:H,7,0),0)</f>
        <v>0</v>
      </c>
      <c r="E83" s="5">
        <f>IFERROR(VLOOKUP(B83&amp;$D$7,DATA!A:H,8,0),0)</f>
        <v>0</v>
      </c>
      <c r="F83" s="5">
        <f>IFERROR(VLOOKUP(B83&amp;$F$7,DATA!A:H,7,0),0)</f>
        <v>6</v>
      </c>
      <c r="G83" s="5">
        <f>IFERROR(VLOOKUP(B83&amp;$F$7,DATA!A:H,8,0),0)</f>
        <v>250689.79</v>
      </c>
      <c r="H83" s="5">
        <f>IFERROR(VLOOKUP(B83&amp;$H$7,DATA!A:H,7,0),0)</f>
        <v>67</v>
      </c>
      <c r="I83" s="5">
        <f>IFERROR(VLOOKUP(B83&amp;$H$7,DATA!A:H,8,0),0)</f>
        <v>753544</v>
      </c>
      <c r="J83" s="5">
        <f>IFERROR(VLOOKUP(B83&amp;$J$7,DATA!A:H,7,0),0)</f>
        <v>32</v>
      </c>
      <c r="K83" s="5">
        <f>IFERROR(VLOOKUP(B83&amp;$J$7,DATA!A:H,8,0),0)</f>
        <v>427710.91</v>
      </c>
      <c r="L83" s="5">
        <f>IFERROR(VLOOKUP(B83&amp;$L$7,DATA!A:H,7,0),0)</f>
        <v>63</v>
      </c>
      <c r="M83" s="5">
        <f>IFERROR(VLOOKUP(B83&amp;$L$7,DATA!A:H,8,0),0)</f>
        <v>63</v>
      </c>
    </row>
    <row r="84" spans="1:13" x14ac:dyDescent="0.25">
      <c r="A84" s="18" t="s">
        <v>108</v>
      </c>
      <c r="B84" s="19"/>
      <c r="C84" s="7">
        <f>SUM(C9:C83)</f>
        <v>459.42307692307685</v>
      </c>
      <c r="D84" s="7">
        <f>SUM(D9:D83)</f>
        <v>1510</v>
      </c>
      <c r="E84" s="7">
        <f t="shared" ref="E84:M84" si="4">SUM(E9:E83)</f>
        <v>28723175.069999997</v>
      </c>
      <c r="F84" s="7">
        <f t="shared" si="4"/>
        <v>2102</v>
      </c>
      <c r="G84" s="7">
        <f t="shared" si="4"/>
        <v>236798738.05000004</v>
      </c>
      <c r="H84" s="7">
        <f t="shared" si="4"/>
        <v>12570</v>
      </c>
      <c r="I84" s="7">
        <f t="shared" si="4"/>
        <v>123673032.5</v>
      </c>
      <c r="J84" s="7">
        <f t="shared" si="4"/>
        <v>4742</v>
      </c>
      <c r="K84" s="7">
        <f t="shared" si="4"/>
        <v>92453111.210000023</v>
      </c>
      <c r="L84" s="7">
        <f t="shared" si="4"/>
        <v>9070</v>
      </c>
      <c r="M84" s="7">
        <f t="shared" si="4"/>
        <v>9070</v>
      </c>
    </row>
  </sheetData>
  <mergeCells count="9">
    <mergeCell ref="J7:K7"/>
    <mergeCell ref="L7:M7"/>
    <mergeCell ref="C7:C8"/>
    <mergeCell ref="B7:B8"/>
    <mergeCell ref="A84:B84"/>
    <mergeCell ref="A7:A8"/>
    <mergeCell ref="D7:E7"/>
    <mergeCell ref="F7:G7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377"/>
  <sheetViews>
    <sheetView showGridLines="0" topLeftCell="B1" zoomScale="70" zoomScaleNormal="70" workbookViewId="0">
      <selection sqref="A1:A1048576"/>
    </sheetView>
  </sheetViews>
  <sheetFormatPr baseColWidth="10" defaultRowHeight="15" x14ac:dyDescent="0.25"/>
  <cols>
    <col min="1" max="1" width="55.85546875" hidden="1" customWidth="1"/>
    <col min="2" max="2" width="12.85546875" bestFit="1" customWidth="1"/>
    <col min="3" max="3" width="15" customWidth="1"/>
    <col min="4" max="4" width="37.85546875" customWidth="1"/>
    <col min="5" max="5" width="18.7109375" bestFit="1" customWidth="1"/>
    <col min="6" max="6" width="9.28515625" customWidth="1"/>
    <col min="7" max="7" width="27.140625" bestFit="1" customWidth="1"/>
    <col min="8" max="8" width="18.7109375" bestFit="1" customWidth="1"/>
    <col min="9" max="9" width="15" bestFit="1" customWidth="1"/>
    <col min="12" max="12" width="16.42578125" bestFit="1" customWidth="1"/>
    <col min="13" max="14" width="10" bestFit="1" customWidth="1"/>
    <col min="15" max="15" width="18.140625" bestFit="1" customWidth="1"/>
    <col min="16" max="16" width="26.85546875" bestFit="1" customWidth="1"/>
    <col min="17" max="17" width="17.28515625" bestFit="1" customWidth="1"/>
    <col min="18" max="18" width="16.7109375" bestFit="1" customWidth="1"/>
    <col min="19" max="19" width="21.140625" bestFit="1" customWidth="1"/>
    <col min="20" max="20" width="12.28515625" customWidth="1"/>
    <col min="21" max="21" width="15.140625" customWidth="1"/>
  </cols>
  <sheetData>
    <row r="1" spans="1:19" x14ac:dyDescent="0.25">
      <c r="A1" s="9" t="s">
        <v>112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</row>
    <row r="2" spans="1:19" x14ac:dyDescent="0.25">
      <c r="A2" t="str">
        <f>D2&amp;E2</f>
        <v>CASA MATRIZAutos</v>
      </c>
      <c r="B2" s="8" t="s">
        <v>8</v>
      </c>
      <c r="C2" s="8">
        <v>1</v>
      </c>
      <c r="D2" s="8" t="s">
        <v>13</v>
      </c>
      <c r="E2" s="8" t="s">
        <v>9</v>
      </c>
      <c r="F2" s="8">
        <v>2018</v>
      </c>
      <c r="G2" s="8">
        <v>22</v>
      </c>
      <c r="H2" s="8">
        <v>363205.63</v>
      </c>
      <c r="I2" s="15">
        <v>3675142.4657505192</v>
      </c>
      <c r="L2" s="1">
        <v>43435</v>
      </c>
      <c r="M2">
        <v>2018</v>
      </c>
      <c r="N2">
        <v>12</v>
      </c>
      <c r="O2" s="8">
        <v>1</v>
      </c>
      <c r="P2" s="8" t="s">
        <v>113</v>
      </c>
      <c r="Q2" t="s">
        <v>100</v>
      </c>
      <c r="R2" t="s">
        <v>101</v>
      </c>
      <c r="S2" s="10">
        <v>1</v>
      </c>
    </row>
    <row r="3" spans="1:19" x14ac:dyDescent="0.25">
      <c r="A3" t="str">
        <f t="shared" ref="A3:A66" si="0">D3&amp;E3</f>
        <v>CASA MATRIZHipotecas</v>
      </c>
      <c r="B3" s="8" t="s">
        <v>8</v>
      </c>
      <c r="C3" s="8">
        <v>1</v>
      </c>
      <c r="D3" s="8" t="s">
        <v>13</v>
      </c>
      <c r="E3" s="8" t="s">
        <v>10</v>
      </c>
      <c r="F3" s="8">
        <v>2018</v>
      </c>
      <c r="G3" s="8">
        <v>53</v>
      </c>
      <c r="H3" s="8">
        <v>3013421.9</v>
      </c>
      <c r="I3" s="15">
        <v>29884035.063648336</v>
      </c>
      <c r="L3" s="1">
        <v>43435</v>
      </c>
      <c r="M3">
        <v>2018</v>
      </c>
      <c r="N3">
        <v>12</v>
      </c>
      <c r="O3" s="8">
        <v>1</v>
      </c>
      <c r="P3" s="8" t="s">
        <v>114</v>
      </c>
      <c r="Q3" t="s">
        <v>100</v>
      </c>
      <c r="R3" t="s">
        <v>101</v>
      </c>
      <c r="S3" s="10">
        <v>10</v>
      </c>
    </row>
    <row r="4" spans="1:19" x14ac:dyDescent="0.25">
      <c r="A4" t="str">
        <f t="shared" si="0"/>
        <v>CASA MATRIZPersonal</v>
      </c>
      <c r="B4" s="8" t="s">
        <v>8</v>
      </c>
      <c r="C4" s="8">
        <v>1</v>
      </c>
      <c r="D4" s="8" t="s">
        <v>13</v>
      </c>
      <c r="E4" s="8" t="s">
        <v>11</v>
      </c>
      <c r="F4" s="8">
        <v>2018</v>
      </c>
      <c r="G4" s="8">
        <v>150</v>
      </c>
      <c r="H4" s="8">
        <v>2143603.7999999998</v>
      </c>
      <c r="I4" s="15">
        <v>36636221.84110982</v>
      </c>
      <c r="L4" s="1">
        <v>43435</v>
      </c>
      <c r="M4">
        <v>2018</v>
      </c>
      <c r="N4">
        <v>12</v>
      </c>
      <c r="O4" s="8">
        <v>2</v>
      </c>
      <c r="P4" s="8" t="s">
        <v>113</v>
      </c>
      <c r="Q4" t="s">
        <v>100</v>
      </c>
      <c r="R4" t="s">
        <v>101</v>
      </c>
      <c r="S4" s="10">
        <v>1</v>
      </c>
    </row>
    <row r="5" spans="1:19" x14ac:dyDescent="0.25">
      <c r="A5" t="str">
        <f t="shared" si="0"/>
        <v>CASA MATRIZPrendario</v>
      </c>
      <c r="B5" s="8" t="s">
        <v>8</v>
      </c>
      <c r="C5" s="8">
        <v>1</v>
      </c>
      <c r="D5" s="8" t="s">
        <v>13</v>
      </c>
      <c r="E5" s="8" t="s">
        <v>12</v>
      </c>
      <c r="F5" s="8">
        <v>2018</v>
      </c>
      <c r="G5" s="8">
        <v>68</v>
      </c>
      <c r="H5" s="8">
        <v>938843.51</v>
      </c>
      <c r="I5" s="15">
        <v>32490555.610349633</v>
      </c>
      <c r="L5" s="1">
        <v>43435</v>
      </c>
      <c r="M5">
        <v>2018</v>
      </c>
      <c r="N5">
        <v>12</v>
      </c>
      <c r="O5" s="8">
        <v>2</v>
      </c>
      <c r="P5" s="8" t="s">
        <v>114</v>
      </c>
      <c r="Q5" t="s">
        <v>100</v>
      </c>
      <c r="R5" t="s">
        <v>101</v>
      </c>
      <c r="S5" s="10">
        <v>4</v>
      </c>
    </row>
    <row r="6" spans="1:19" x14ac:dyDescent="0.25">
      <c r="A6" t="str">
        <f t="shared" si="0"/>
        <v>COLONAutos</v>
      </c>
      <c r="B6" s="8" t="s">
        <v>8</v>
      </c>
      <c r="C6" s="8">
        <v>11</v>
      </c>
      <c r="D6" s="8" t="s">
        <v>14</v>
      </c>
      <c r="E6" s="8" t="s">
        <v>9</v>
      </c>
      <c r="F6" s="8">
        <v>2018</v>
      </c>
      <c r="G6" s="8">
        <v>7</v>
      </c>
      <c r="H6" s="8">
        <v>138164.79999999999</v>
      </c>
      <c r="I6" s="15">
        <v>2027929.765679471</v>
      </c>
      <c r="L6" s="1">
        <v>43435</v>
      </c>
      <c r="M6">
        <v>2018</v>
      </c>
      <c r="N6">
        <v>12</v>
      </c>
      <c r="O6" s="8">
        <v>3</v>
      </c>
      <c r="P6" s="8" t="s">
        <v>113</v>
      </c>
      <c r="Q6" t="s">
        <v>100</v>
      </c>
      <c r="R6" t="s">
        <v>101</v>
      </c>
      <c r="S6" s="10">
        <v>1.9230769230769231</v>
      </c>
    </row>
    <row r="7" spans="1:19" x14ac:dyDescent="0.25">
      <c r="A7" t="str">
        <f t="shared" si="0"/>
        <v>COLONHipotecas</v>
      </c>
      <c r="B7" s="8" t="s">
        <v>8</v>
      </c>
      <c r="C7" s="8">
        <v>11</v>
      </c>
      <c r="D7" s="8" t="s">
        <v>14</v>
      </c>
      <c r="E7" s="8" t="s">
        <v>10</v>
      </c>
      <c r="F7" s="8">
        <v>2018</v>
      </c>
      <c r="G7" s="8">
        <v>26</v>
      </c>
      <c r="H7" s="8">
        <v>2371699.5099999998</v>
      </c>
      <c r="I7" s="15">
        <v>32491538.030508734</v>
      </c>
      <c r="L7" s="1">
        <v>43435</v>
      </c>
      <c r="M7">
        <v>2018</v>
      </c>
      <c r="N7">
        <v>12</v>
      </c>
      <c r="O7" s="8">
        <v>3</v>
      </c>
      <c r="P7" s="8" t="s">
        <v>114</v>
      </c>
      <c r="Q7" t="s">
        <v>100</v>
      </c>
      <c r="R7" t="s">
        <v>101</v>
      </c>
      <c r="S7" s="10">
        <v>11</v>
      </c>
    </row>
    <row r="8" spans="1:19" x14ac:dyDescent="0.25">
      <c r="A8" t="str">
        <f t="shared" si="0"/>
        <v>COLONPersonal</v>
      </c>
      <c r="B8" s="8" t="s">
        <v>8</v>
      </c>
      <c r="C8" s="8">
        <v>11</v>
      </c>
      <c r="D8" s="8" t="s">
        <v>14</v>
      </c>
      <c r="E8" s="8" t="s">
        <v>11</v>
      </c>
      <c r="F8" s="8">
        <v>2018</v>
      </c>
      <c r="G8" s="8">
        <v>221</v>
      </c>
      <c r="H8" s="8">
        <v>2214137.67</v>
      </c>
      <c r="I8" s="15">
        <v>52219042.691419505</v>
      </c>
      <c r="L8" s="1">
        <v>43435</v>
      </c>
      <c r="M8">
        <v>2018</v>
      </c>
      <c r="N8">
        <v>12</v>
      </c>
      <c r="O8" s="8">
        <v>4</v>
      </c>
      <c r="P8" s="8" t="s">
        <v>113</v>
      </c>
      <c r="Q8" t="s">
        <v>100</v>
      </c>
      <c r="R8" t="s">
        <v>101</v>
      </c>
      <c r="S8" s="10">
        <v>1</v>
      </c>
    </row>
    <row r="9" spans="1:19" x14ac:dyDescent="0.25">
      <c r="A9" t="str">
        <f t="shared" si="0"/>
        <v>COLONPrendario</v>
      </c>
      <c r="B9" s="8" t="s">
        <v>8</v>
      </c>
      <c r="C9" s="8">
        <v>11</v>
      </c>
      <c r="D9" s="8" t="s">
        <v>14</v>
      </c>
      <c r="E9" s="8" t="s">
        <v>12</v>
      </c>
      <c r="F9" s="8">
        <v>2018</v>
      </c>
      <c r="G9" s="8">
        <v>66</v>
      </c>
      <c r="H9" s="8">
        <v>693175</v>
      </c>
      <c r="I9" s="15">
        <v>13899837.864481393</v>
      </c>
      <c r="L9" s="1">
        <v>43435</v>
      </c>
      <c r="M9">
        <v>2018</v>
      </c>
      <c r="N9">
        <v>12</v>
      </c>
      <c r="O9" s="8">
        <v>4</v>
      </c>
      <c r="P9" s="8" t="s">
        <v>114</v>
      </c>
      <c r="Q9" t="s">
        <v>100</v>
      </c>
      <c r="R9" t="s">
        <v>101</v>
      </c>
      <c r="S9" s="10">
        <v>5</v>
      </c>
    </row>
    <row r="10" spans="1:19" x14ac:dyDescent="0.25">
      <c r="A10" t="str">
        <f t="shared" si="0"/>
        <v>HOSPITAL PUNTA PACIFICAAutos</v>
      </c>
      <c r="B10" s="8" t="s">
        <v>8</v>
      </c>
      <c r="C10" s="8">
        <v>45</v>
      </c>
      <c r="D10" s="8" t="s">
        <v>15</v>
      </c>
      <c r="E10" s="8" t="s">
        <v>9</v>
      </c>
      <c r="F10" s="8">
        <v>2018</v>
      </c>
      <c r="G10" s="8">
        <v>6</v>
      </c>
      <c r="H10" s="8">
        <v>106495.39</v>
      </c>
      <c r="I10" s="15">
        <v>2259207.9062454323</v>
      </c>
      <c r="L10" s="1">
        <v>43435</v>
      </c>
      <c r="M10">
        <v>2018</v>
      </c>
      <c r="N10">
        <v>12</v>
      </c>
      <c r="O10" s="8">
        <v>5</v>
      </c>
      <c r="P10" s="8" t="s">
        <v>113</v>
      </c>
      <c r="Q10" t="s">
        <v>100</v>
      </c>
      <c r="R10" t="s">
        <v>101</v>
      </c>
      <c r="S10" s="10">
        <v>2</v>
      </c>
    </row>
    <row r="11" spans="1:19" x14ac:dyDescent="0.25">
      <c r="A11" t="str">
        <f t="shared" si="0"/>
        <v>HOSPITAL PUNTA PACIFICAHipotecas</v>
      </c>
      <c r="B11" s="8" t="s">
        <v>8</v>
      </c>
      <c r="C11" s="8">
        <v>45</v>
      </c>
      <c r="D11" s="8" t="s">
        <v>15</v>
      </c>
      <c r="E11" s="8" t="s">
        <v>10</v>
      </c>
      <c r="F11" s="8">
        <v>2018</v>
      </c>
      <c r="G11" s="8">
        <v>10</v>
      </c>
      <c r="H11" s="8">
        <v>1194382.48</v>
      </c>
      <c r="I11" s="15">
        <v>6981533.1668333141</v>
      </c>
      <c r="L11" s="1">
        <v>43435</v>
      </c>
      <c r="M11">
        <v>2018</v>
      </c>
      <c r="N11">
        <v>12</v>
      </c>
      <c r="O11" s="8">
        <v>5</v>
      </c>
      <c r="P11" s="8" t="s">
        <v>114</v>
      </c>
      <c r="Q11" t="s">
        <v>100</v>
      </c>
      <c r="R11" t="s">
        <v>101</v>
      </c>
      <c r="S11" s="10">
        <v>12</v>
      </c>
    </row>
    <row r="12" spans="1:19" x14ac:dyDescent="0.25">
      <c r="A12" t="str">
        <f t="shared" si="0"/>
        <v>HOSPITAL PUNTA PACIFICAPersonal</v>
      </c>
      <c r="B12" s="8" t="s">
        <v>8</v>
      </c>
      <c r="C12" s="8">
        <v>45</v>
      </c>
      <c r="D12" s="8" t="s">
        <v>15</v>
      </c>
      <c r="E12" s="8" t="s">
        <v>11</v>
      </c>
      <c r="F12" s="8">
        <v>2018</v>
      </c>
      <c r="G12" s="8">
        <v>73</v>
      </c>
      <c r="H12" s="8">
        <v>868975.53</v>
      </c>
      <c r="I12" s="15">
        <v>10631739.082837194</v>
      </c>
      <c r="L12" s="1">
        <v>43435</v>
      </c>
      <c r="M12">
        <v>2018</v>
      </c>
      <c r="N12">
        <v>12</v>
      </c>
      <c r="O12" s="8">
        <v>6</v>
      </c>
      <c r="P12" s="8" t="s">
        <v>113</v>
      </c>
      <c r="Q12" t="s">
        <v>100</v>
      </c>
      <c r="R12" t="s">
        <v>101</v>
      </c>
      <c r="S12" s="10">
        <v>1</v>
      </c>
    </row>
    <row r="13" spans="1:19" x14ac:dyDescent="0.25">
      <c r="A13" t="str">
        <f t="shared" si="0"/>
        <v>HOSPITAL PUNTA PACIFICAPrendario</v>
      </c>
      <c r="B13" s="8" t="s">
        <v>8</v>
      </c>
      <c r="C13" s="8">
        <v>45</v>
      </c>
      <c r="D13" s="8" t="s">
        <v>15</v>
      </c>
      <c r="E13" s="8" t="s">
        <v>12</v>
      </c>
      <c r="F13" s="8">
        <v>2018</v>
      </c>
      <c r="G13" s="8">
        <v>46</v>
      </c>
      <c r="H13" s="8">
        <v>750865.45</v>
      </c>
      <c r="I13" s="15">
        <v>7085758.1840213016</v>
      </c>
      <c r="L13" s="1">
        <v>43435</v>
      </c>
      <c r="M13">
        <v>2018</v>
      </c>
      <c r="N13">
        <v>12</v>
      </c>
      <c r="O13" s="8">
        <v>6</v>
      </c>
      <c r="P13" s="8" t="s">
        <v>114</v>
      </c>
      <c r="Q13" t="s">
        <v>100</v>
      </c>
      <c r="R13" t="s">
        <v>101</v>
      </c>
      <c r="S13" s="10">
        <v>3</v>
      </c>
    </row>
    <row r="14" spans="1:19" x14ac:dyDescent="0.25">
      <c r="A14" t="str">
        <f t="shared" si="0"/>
        <v>LOS ANDESAutos</v>
      </c>
      <c r="B14" s="8" t="s">
        <v>8</v>
      </c>
      <c r="C14" s="8">
        <v>19</v>
      </c>
      <c r="D14" s="8" t="s">
        <v>16</v>
      </c>
      <c r="E14" s="8" t="s">
        <v>9</v>
      </c>
      <c r="F14" s="8">
        <v>2018</v>
      </c>
      <c r="G14" s="8">
        <v>6</v>
      </c>
      <c r="H14" s="8">
        <v>84405.13</v>
      </c>
      <c r="I14" s="15">
        <v>2388493.0636880645</v>
      </c>
      <c r="L14" s="1">
        <v>43435</v>
      </c>
      <c r="M14">
        <v>2018</v>
      </c>
      <c r="N14">
        <v>12</v>
      </c>
      <c r="O14" s="8">
        <v>7</v>
      </c>
      <c r="P14" s="8" t="s">
        <v>113</v>
      </c>
      <c r="Q14" t="s">
        <v>100</v>
      </c>
      <c r="R14" t="s">
        <v>101</v>
      </c>
      <c r="S14" s="10">
        <v>1</v>
      </c>
    </row>
    <row r="15" spans="1:19" x14ac:dyDescent="0.25">
      <c r="A15" t="str">
        <f t="shared" si="0"/>
        <v>LOS ANDESHipotecas</v>
      </c>
      <c r="B15" s="8" t="s">
        <v>8</v>
      </c>
      <c r="C15" s="8">
        <v>19</v>
      </c>
      <c r="D15" s="8" t="s">
        <v>16</v>
      </c>
      <c r="E15" s="8" t="s">
        <v>10</v>
      </c>
      <c r="F15" s="8">
        <v>2018</v>
      </c>
      <c r="G15" s="8">
        <v>28</v>
      </c>
      <c r="H15" s="8">
        <v>1709463.79</v>
      </c>
      <c r="I15" s="15">
        <v>10873987.677233353</v>
      </c>
      <c r="L15" s="1">
        <v>43435</v>
      </c>
      <c r="M15">
        <v>2018</v>
      </c>
      <c r="N15">
        <v>12</v>
      </c>
      <c r="O15" s="8">
        <v>7</v>
      </c>
      <c r="P15" s="8" t="s">
        <v>114</v>
      </c>
      <c r="Q15" t="s">
        <v>100</v>
      </c>
      <c r="R15" t="s">
        <v>101</v>
      </c>
      <c r="S15" s="10">
        <v>3</v>
      </c>
    </row>
    <row r="16" spans="1:19" x14ac:dyDescent="0.25">
      <c r="A16" t="str">
        <f t="shared" si="0"/>
        <v>LOS ANDESPersonal</v>
      </c>
      <c r="B16" s="8" t="s">
        <v>8</v>
      </c>
      <c r="C16" s="8">
        <v>19</v>
      </c>
      <c r="D16" s="8" t="s">
        <v>16</v>
      </c>
      <c r="E16" s="8" t="s">
        <v>11</v>
      </c>
      <c r="F16" s="8">
        <v>2018</v>
      </c>
      <c r="G16" s="8">
        <v>703</v>
      </c>
      <c r="H16" s="8">
        <v>5774151.2999999998</v>
      </c>
      <c r="I16" s="15">
        <v>82098534.697651044</v>
      </c>
      <c r="L16" s="1">
        <v>43435</v>
      </c>
      <c r="M16">
        <v>2018</v>
      </c>
      <c r="N16">
        <v>12</v>
      </c>
      <c r="O16" s="8">
        <v>8</v>
      </c>
      <c r="P16" s="8" t="s">
        <v>113</v>
      </c>
      <c r="Q16" t="s">
        <v>100</v>
      </c>
      <c r="R16" t="s">
        <v>101</v>
      </c>
      <c r="S16" s="10">
        <v>1</v>
      </c>
    </row>
    <row r="17" spans="1:19" x14ac:dyDescent="0.25">
      <c r="A17" t="str">
        <f t="shared" si="0"/>
        <v>LOS ANDESPrendario</v>
      </c>
      <c r="B17" s="8" t="s">
        <v>8</v>
      </c>
      <c r="C17" s="8">
        <v>19</v>
      </c>
      <c r="D17" s="8" t="s">
        <v>16</v>
      </c>
      <c r="E17" s="8" t="s">
        <v>12</v>
      </c>
      <c r="F17" s="8">
        <v>2018</v>
      </c>
      <c r="G17" s="8">
        <v>63</v>
      </c>
      <c r="H17" s="8">
        <v>551723.75</v>
      </c>
      <c r="I17" s="15">
        <v>9219098.7392908819</v>
      </c>
      <c r="L17" s="1">
        <v>43435</v>
      </c>
      <c r="M17">
        <v>2018</v>
      </c>
      <c r="N17">
        <v>12</v>
      </c>
      <c r="O17" s="8">
        <v>8</v>
      </c>
      <c r="P17" s="8" t="s">
        <v>114</v>
      </c>
      <c r="Q17" t="s">
        <v>100</v>
      </c>
      <c r="R17" t="s">
        <v>101</v>
      </c>
      <c r="S17" s="10">
        <v>4</v>
      </c>
    </row>
    <row r="18" spans="1:19" x14ac:dyDescent="0.25">
      <c r="A18" t="str">
        <f t="shared" si="0"/>
        <v>MARBELLAAutos</v>
      </c>
      <c r="B18" s="8" t="s">
        <v>8</v>
      </c>
      <c r="C18" s="8">
        <v>77</v>
      </c>
      <c r="D18" s="8" t="s">
        <v>17</v>
      </c>
      <c r="E18" s="8" t="s">
        <v>9</v>
      </c>
      <c r="F18" s="8">
        <v>2018</v>
      </c>
      <c r="G18" s="8">
        <v>8</v>
      </c>
      <c r="H18" s="8">
        <v>165297.38</v>
      </c>
      <c r="I18" s="15">
        <v>2956736.0761042102</v>
      </c>
      <c r="L18" s="1">
        <v>43435</v>
      </c>
      <c r="M18">
        <v>2018</v>
      </c>
      <c r="N18">
        <v>12</v>
      </c>
      <c r="O18" s="8">
        <v>9</v>
      </c>
      <c r="P18" s="8" t="s">
        <v>113</v>
      </c>
      <c r="Q18" t="s">
        <v>100</v>
      </c>
      <c r="R18" t="s">
        <v>101</v>
      </c>
      <c r="S18" s="10">
        <v>2</v>
      </c>
    </row>
    <row r="19" spans="1:19" x14ac:dyDescent="0.25">
      <c r="A19" t="str">
        <f t="shared" si="0"/>
        <v>MARBELLAHipotecas</v>
      </c>
      <c r="B19" s="8" t="s">
        <v>8</v>
      </c>
      <c r="C19" s="8">
        <v>77</v>
      </c>
      <c r="D19" s="8" t="s">
        <v>17</v>
      </c>
      <c r="E19" s="8" t="s">
        <v>10</v>
      </c>
      <c r="F19" s="8">
        <v>2018</v>
      </c>
      <c r="G19" s="8">
        <v>9</v>
      </c>
      <c r="H19" s="8">
        <v>655708.19999999995</v>
      </c>
      <c r="I19" s="15">
        <v>8955135.1291786637</v>
      </c>
      <c r="L19" s="1">
        <v>43435</v>
      </c>
      <c r="M19">
        <v>2018</v>
      </c>
      <c r="N19">
        <v>12</v>
      </c>
      <c r="O19" s="8">
        <v>9</v>
      </c>
      <c r="P19" s="8" t="s">
        <v>114</v>
      </c>
      <c r="Q19" t="s">
        <v>100</v>
      </c>
      <c r="R19" t="s">
        <v>101</v>
      </c>
      <c r="S19" s="10">
        <v>7</v>
      </c>
    </row>
    <row r="20" spans="1:19" x14ac:dyDescent="0.25">
      <c r="A20" t="str">
        <f t="shared" si="0"/>
        <v>MARBELLAPersonal</v>
      </c>
      <c r="B20" s="8" t="s">
        <v>8</v>
      </c>
      <c r="C20" s="8">
        <v>77</v>
      </c>
      <c r="D20" s="8" t="s">
        <v>17</v>
      </c>
      <c r="E20" s="8" t="s">
        <v>11</v>
      </c>
      <c r="F20" s="8">
        <v>2018</v>
      </c>
      <c r="G20" s="8">
        <v>193</v>
      </c>
      <c r="H20" s="8">
        <v>1844975.69</v>
      </c>
      <c r="I20" s="15">
        <v>26713800.185922526</v>
      </c>
      <c r="L20" s="1">
        <v>43435</v>
      </c>
      <c r="M20">
        <v>2018</v>
      </c>
      <c r="N20">
        <v>12</v>
      </c>
      <c r="O20" s="8">
        <v>10</v>
      </c>
      <c r="P20" s="8" t="s">
        <v>113</v>
      </c>
      <c r="Q20" t="s">
        <v>100</v>
      </c>
      <c r="R20" t="s">
        <v>101</v>
      </c>
      <c r="S20" s="10">
        <v>2</v>
      </c>
    </row>
    <row r="21" spans="1:19" x14ac:dyDescent="0.25">
      <c r="A21" t="str">
        <f t="shared" si="0"/>
        <v>MARBELLAPrendario</v>
      </c>
      <c r="B21" s="8" t="s">
        <v>8</v>
      </c>
      <c r="C21" s="8">
        <v>77</v>
      </c>
      <c r="D21" s="8" t="s">
        <v>17</v>
      </c>
      <c r="E21" s="8" t="s">
        <v>12</v>
      </c>
      <c r="F21" s="8">
        <v>2018</v>
      </c>
      <c r="G21" s="8">
        <v>31</v>
      </c>
      <c r="H21" s="8">
        <v>698795</v>
      </c>
      <c r="I21" s="15">
        <v>8082164.6283047106</v>
      </c>
      <c r="L21" s="1">
        <v>43435</v>
      </c>
      <c r="M21">
        <v>2018</v>
      </c>
      <c r="N21">
        <v>12</v>
      </c>
      <c r="O21" s="8">
        <v>10</v>
      </c>
      <c r="P21" s="8" t="s">
        <v>114</v>
      </c>
      <c r="Q21" t="s">
        <v>100</v>
      </c>
      <c r="R21" t="s">
        <v>101</v>
      </c>
      <c r="S21" s="10">
        <v>9</v>
      </c>
    </row>
    <row r="22" spans="1:19" x14ac:dyDescent="0.25">
      <c r="A22" t="str">
        <f t="shared" si="0"/>
        <v>MULTIPLAZAAutos</v>
      </c>
      <c r="B22" s="8" t="s">
        <v>8</v>
      </c>
      <c r="C22" s="8">
        <v>44</v>
      </c>
      <c r="D22" s="8" t="s">
        <v>109</v>
      </c>
      <c r="E22" s="8" t="s">
        <v>9</v>
      </c>
      <c r="F22" s="8">
        <v>2018</v>
      </c>
      <c r="G22" s="8">
        <v>6</v>
      </c>
      <c r="H22" s="8">
        <v>95086.64</v>
      </c>
      <c r="I22" s="15">
        <v>1711459.0833386651</v>
      </c>
      <c r="L22" s="1">
        <v>43435</v>
      </c>
      <c r="M22">
        <v>2018</v>
      </c>
      <c r="N22">
        <v>12</v>
      </c>
      <c r="O22" s="8">
        <v>11</v>
      </c>
      <c r="P22" s="8" t="s">
        <v>113</v>
      </c>
      <c r="Q22" t="s">
        <v>100</v>
      </c>
      <c r="R22" t="s">
        <v>101</v>
      </c>
      <c r="S22" s="10">
        <v>1</v>
      </c>
    </row>
    <row r="23" spans="1:19" x14ac:dyDescent="0.25">
      <c r="A23" t="str">
        <f t="shared" si="0"/>
        <v>MULTIPLAZAHipotecas</v>
      </c>
      <c r="B23" s="8" t="s">
        <v>8</v>
      </c>
      <c r="C23" s="8">
        <v>44</v>
      </c>
      <c r="D23" s="8" t="s">
        <v>109</v>
      </c>
      <c r="E23" s="8" t="s">
        <v>10</v>
      </c>
      <c r="F23" s="8">
        <v>2018</v>
      </c>
      <c r="G23" s="8">
        <v>11</v>
      </c>
      <c r="H23" s="8">
        <v>773137.23</v>
      </c>
      <c r="I23" s="15">
        <v>5916427.5342274178</v>
      </c>
      <c r="L23" s="1">
        <v>43435</v>
      </c>
      <c r="M23">
        <v>2018</v>
      </c>
      <c r="N23">
        <v>12</v>
      </c>
      <c r="O23" s="8">
        <v>11</v>
      </c>
      <c r="P23" s="8" t="s">
        <v>114</v>
      </c>
      <c r="Q23" t="s">
        <v>100</v>
      </c>
      <c r="R23" t="s">
        <v>101</v>
      </c>
      <c r="S23" s="10">
        <v>6</v>
      </c>
    </row>
    <row r="24" spans="1:19" x14ac:dyDescent="0.25">
      <c r="A24" t="str">
        <f t="shared" si="0"/>
        <v>MULTIPLAZAPersonal</v>
      </c>
      <c r="B24" s="8" t="s">
        <v>8</v>
      </c>
      <c r="C24" s="8">
        <v>44</v>
      </c>
      <c r="D24" s="8" t="s">
        <v>109</v>
      </c>
      <c r="E24" s="8" t="s">
        <v>11</v>
      </c>
      <c r="F24" s="8">
        <v>2018</v>
      </c>
      <c r="G24" s="8">
        <v>129</v>
      </c>
      <c r="H24" s="8">
        <v>1200256</v>
      </c>
      <c r="I24" s="15">
        <v>17242736.847545672</v>
      </c>
      <c r="L24" s="1">
        <v>43435</v>
      </c>
      <c r="M24">
        <v>2018</v>
      </c>
      <c r="N24">
        <v>12</v>
      </c>
      <c r="O24" s="8">
        <v>12</v>
      </c>
      <c r="P24" s="8" t="s">
        <v>113</v>
      </c>
      <c r="Q24" t="s">
        <v>100</v>
      </c>
      <c r="R24" t="s">
        <v>101</v>
      </c>
      <c r="S24" s="10">
        <v>2</v>
      </c>
    </row>
    <row r="25" spans="1:19" x14ac:dyDescent="0.25">
      <c r="A25" t="str">
        <f t="shared" si="0"/>
        <v>MULTIPLAZAPrendario</v>
      </c>
      <c r="B25" s="8" t="s">
        <v>8</v>
      </c>
      <c r="C25" s="8">
        <v>44</v>
      </c>
      <c r="D25" s="8" t="s">
        <v>109</v>
      </c>
      <c r="E25" s="8" t="s">
        <v>12</v>
      </c>
      <c r="F25" s="8">
        <v>2018</v>
      </c>
      <c r="G25" s="8">
        <v>78</v>
      </c>
      <c r="H25" s="8">
        <v>2512870</v>
      </c>
      <c r="I25" s="15">
        <v>10010379.043070322</v>
      </c>
      <c r="L25" s="1">
        <v>43435</v>
      </c>
      <c r="M25">
        <v>2018</v>
      </c>
      <c r="N25">
        <v>12</v>
      </c>
      <c r="O25" s="8">
        <v>12</v>
      </c>
      <c r="P25" s="8" t="s">
        <v>114</v>
      </c>
      <c r="Q25" t="s">
        <v>100</v>
      </c>
      <c r="R25" t="s">
        <v>101</v>
      </c>
      <c r="S25" s="10">
        <v>0</v>
      </c>
    </row>
    <row r="26" spans="1:19" x14ac:dyDescent="0.25">
      <c r="A26" t="str">
        <f t="shared" si="0"/>
        <v>PAITILLAAutos</v>
      </c>
      <c r="B26" s="8" t="s">
        <v>8</v>
      </c>
      <c r="C26" s="8">
        <v>2</v>
      </c>
      <c r="D26" s="8" t="s">
        <v>18</v>
      </c>
      <c r="E26" s="8" t="s">
        <v>9</v>
      </c>
      <c r="F26" s="8">
        <v>2018</v>
      </c>
      <c r="G26" s="8">
        <v>7</v>
      </c>
      <c r="H26" s="8">
        <v>168255.03</v>
      </c>
      <c r="I26" s="15">
        <v>1702913.4301597457</v>
      </c>
      <c r="L26" s="1">
        <v>43435</v>
      </c>
      <c r="M26">
        <v>2018</v>
      </c>
      <c r="N26">
        <v>12</v>
      </c>
      <c r="O26" s="8">
        <v>13</v>
      </c>
      <c r="P26" s="8" t="s">
        <v>113</v>
      </c>
      <c r="Q26" t="s">
        <v>100</v>
      </c>
      <c r="R26" t="s">
        <v>101</v>
      </c>
      <c r="S26" s="10">
        <v>2</v>
      </c>
    </row>
    <row r="27" spans="1:19" x14ac:dyDescent="0.25">
      <c r="A27" t="str">
        <f t="shared" si="0"/>
        <v>PAITILLAHipotecas</v>
      </c>
      <c r="B27" s="8" t="s">
        <v>8</v>
      </c>
      <c r="C27" s="8">
        <v>2</v>
      </c>
      <c r="D27" s="8" t="s">
        <v>18</v>
      </c>
      <c r="E27" s="8" t="s">
        <v>10</v>
      </c>
      <c r="F27" s="8">
        <v>2018</v>
      </c>
      <c r="G27" s="8">
        <v>12</v>
      </c>
      <c r="H27" s="8">
        <v>1776556.89</v>
      </c>
      <c r="I27" s="15">
        <v>11426683.443936449</v>
      </c>
      <c r="L27" s="1">
        <v>43435</v>
      </c>
      <c r="M27">
        <v>2018</v>
      </c>
      <c r="N27">
        <v>12</v>
      </c>
      <c r="O27" s="8">
        <v>13</v>
      </c>
      <c r="P27" s="8" t="s">
        <v>114</v>
      </c>
      <c r="Q27" t="s">
        <v>100</v>
      </c>
      <c r="R27" t="s">
        <v>101</v>
      </c>
      <c r="S27" s="10">
        <v>7</v>
      </c>
    </row>
    <row r="28" spans="1:19" x14ac:dyDescent="0.25">
      <c r="A28" t="str">
        <f t="shared" si="0"/>
        <v>PAITILLAPersonal</v>
      </c>
      <c r="B28" s="8" t="s">
        <v>8</v>
      </c>
      <c r="C28" s="8">
        <v>2</v>
      </c>
      <c r="D28" s="8" t="s">
        <v>18</v>
      </c>
      <c r="E28" s="8" t="s">
        <v>11</v>
      </c>
      <c r="F28" s="8">
        <v>2018</v>
      </c>
      <c r="G28" s="8">
        <v>31</v>
      </c>
      <c r="H28" s="8">
        <v>232131.66</v>
      </c>
      <c r="I28" s="15">
        <v>7361392.8870123988</v>
      </c>
      <c r="L28" s="1">
        <v>43435</v>
      </c>
      <c r="M28">
        <v>2018</v>
      </c>
      <c r="N28">
        <v>12</v>
      </c>
      <c r="O28" s="8">
        <v>14</v>
      </c>
      <c r="P28" s="8" t="s">
        <v>113</v>
      </c>
      <c r="Q28" t="s">
        <v>100</v>
      </c>
      <c r="R28" t="s">
        <v>101</v>
      </c>
      <c r="S28" s="10">
        <v>1</v>
      </c>
    </row>
    <row r="29" spans="1:19" x14ac:dyDescent="0.25">
      <c r="A29" t="str">
        <f t="shared" si="0"/>
        <v>PAITILLAPrendario</v>
      </c>
      <c r="B29" s="8" t="s">
        <v>8</v>
      </c>
      <c r="C29" s="8">
        <v>2</v>
      </c>
      <c r="D29" s="8" t="s">
        <v>18</v>
      </c>
      <c r="E29" s="8" t="s">
        <v>12</v>
      </c>
      <c r="F29" s="8">
        <v>2018</v>
      </c>
      <c r="G29" s="8">
        <v>79</v>
      </c>
      <c r="H29" s="8">
        <v>2461047.5299999998</v>
      </c>
      <c r="I29" s="15">
        <v>28092076.731162116</v>
      </c>
      <c r="L29" s="1">
        <v>43435</v>
      </c>
      <c r="M29">
        <v>2018</v>
      </c>
      <c r="N29">
        <v>12</v>
      </c>
      <c r="O29" s="8">
        <v>14</v>
      </c>
      <c r="P29" s="8" t="s">
        <v>114</v>
      </c>
      <c r="Q29" t="s">
        <v>100</v>
      </c>
      <c r="R29" t="s">
        <v>101</v>
      </c>
      <c r="S29" s="10">
        <v>3</v>
      </c>
    </row>
    <row r="30" spans="1:19" x14ac:dyDescent="0.25">
      <c r="A30" t="str">
        <f t="shared" si="0"/>
        <v>PARQUE LEFEVREAutos</v>
      </c>
      <c r="B30" s="8" t="s">
        <v>8</v>
      </c>
      <c r="C30" s="8">
        <v>29</v>
      </c>
      <c r="D30" s="8" t="s">
        <v>19</v>
      </c>
      <c r="E30" s="8" t="s">
        <v>9</v>
      </c>
      <c r="F30" s="8">
        <v>2018</v>
      </c>
      <c r="G30" s="8">
        <v>5</v>
      </c>
      <c r="H30" s="8">
        <v>113976.87</v>
      </c>
      <c r="I30" s="15">
        <v>1586241.0675104747</v>
      </c>
      <c r="L30" s="1">
        <v>43435</v>
      </c>
      <c r="M30">
        <v>2018</v>
      </c>
      <c r="N30">
        <v>12</v>
      </c>
      <c r="O30" s="8">
        <v>15</v>
      </c>
      <c r="P30" s="8" t="s">
        <v>113</v>
      </c>
      <c r="Q30" t="s">
        <v>100</v>
      </c>
      <c r="R30" t="s">
        <v>101</v>
      </c>
      <c r="S30" s="10">
        <v>1</v>
      </c>
    </row>
    <row r="31" spans="1:19" x14ac:dyDescent="0.25">
      <c r="A31" t="str">
        <f t="shared" si="0"/>
        <v>PARQUE LEFEVREHipotecas</v>
      </c>
      <c r="B31" s="8" t="s">
        <v>8</v>
      </c>
      <c r="C31" s="8">
        <v>29</v>
      </c>
      <c r="D31" s="8" t="s">
        <v>19</v>
      </c>
      <c r="E31" s="8" t="s">
        <v>10</v>
      </c>
      <c r="F31" s="8">
        <v>2018</v>
      </c>
      <c r="G31" s="8">
        <v>3</v>
      </c>
      <c r="H31" s="8">
        <v>198900</v>
      </c>
      <c r="I31" s="15">
        <v>9060471.3906193357</v>
      </c>
      <c r="L31" s="1">
        <v>43435</v>
      </c>
      <c r="M31">
        <v>2018</v>
      </c>
      <c r="N31">
        <v>12</v>
      </c>
      <c r="O31" s="8">
        <v>15</v>
      </c>
      <c r="P31" s="8" t="s">
        <v>114</v>
      </c>
      <c r="Q31" t="s">
        <v>100</v>
      </c>
      <c r="R31" t="s">
        <v>101</v>
      </c>
      <c r="S31" s="10">
        <v>5</v>
      </c>
    </row>
    <row r="32" spans="1:19" x14ac:dyDescent="0.25">
      <c r="A32" t="str">
        <f t="shared" si="0"/>
        <v>PARQUE LEFEVREPersonal</v>
      </c>
      <c r="B32" s="8" t="s">
        <v>8</v>
      </c>
      <c r="C32" s="8">
        <v>29</v>
      </c>
      <c r="D32" s="8" t="s">
        <v>19</v>
      </c>
      <c r="E32" s="8" t="s">
        <v>11</v>
      </c>
      <c r="F32" s="8">
        <v>2018</v>
      </c>
      <c r="G32" s="8">
        <v>89</v>
      </c>
      <c r="H32" s="8">
        <v>861984</v>
      </c>
      <c r="I32" s="15">
        <v>16595982.121761722</v>
      </c>
      <c r="L32" s="1">
        <v>43435</v>
      </c>
      <c r="M32">
        <v>2018</v>
      </c>
      <c r="N32">
        <v>12</v>
      </c>
      <c r="O32" s="8">
        <v>16</v>
      </c>
      <c r="P32" s="8" t="s">
        <v>113</v>
      </c>
      <c r="Q32" t="s">
        <v>100</v>
      </c>
      <c r="R32" t="s">
        <v>101</v>
      </c>
      <c r="S32" s="10">
        <v>1</v>
      </c>
    </row>
    <row r="33" spans="1:19" x14ac:dyDescent="0.25">
      <c r="A33" t="str">
        <f t="shared" si="0"/>
        <v>PARQUE LEFEVREPrendario</v>
      </c>
      <c r="B33" s="8" t="s">
        <v>8</v>
      </c>
      <c r="C33" s="8">
        <v>29</v>
      </c>
      <c r="D33" s="8" t="s">
        <v>19</v>
      </c>
      <c r="E33" s="8" t="s">
        <v>12</v>
      </c>
      <c r="F33" s="8">
        <v>2018</v>
      </c>
      <c r="G33" s="8">
        <v>36</v>
      </c>
      <c r="H33" s="8">
        <v>1154485.77</v>
      </c>
      <c r="I33" s="15">
        <v>7068523.6720807636</v>
      </c>
      <c r="L33" s="1">
        <v>43435</v>
      </c>
      <c r="M33">
        <v>2018</v>
      </c>
      <c r="N33">
        <v>12</v>
      </c>
      <c r="O33" s="8">
        <v>16</v>
      </c>
      <c r="P33" s="8" t="s">
        <v>114</v>
      </c>
      <c r="Q33" t="s">
        <v>100</v>
      </c>
      <c r="R33" t="s">
        <v>101</v>
      </c>
      <c r="S33" s="10">
        <v>4</v>
      </c>
    </row>
    <row r="34" spans="1:19" x14ac:dyDescent="0.25">
      <c r="A34" t="str">
        <f t="shared" si="0"/>
        <v>PLAZA BANCO GENERALAutos</v>
      </c>
      <c r="B34" s="8" t="s">
        <v>8</v>
      </c>
      <c r="C34" s="8">
        <v>72</v>
      </c>
      <c r="D34" s="8" t="s">
        <v>20</v>
      </c>
      <c r="E34" s="8" t="s">
        <v>9</v>
      </c>
      <c r="F34" s="8">
        <v>2018</v>
      </c>
      <c r="G34" s="8">
        <v>2</v>
      </c>
      <c r="H34" s="8">
        <v>51917.67</v>
      </c>
      <c r="I34" s="15">
        <v>4133009.0063600601</v>
      </c>
      <c r="L34" s="1">
        <v>43435</v>
      </c>
      <c r="M34">
        <v>2018</v>
      </c>
      <c r="N34">
        <v>12</v>
      </c>
      <c r="O34" s="8">
        <v>17</v>
      </c>
      <c r="P34" s="8" t="s">
        <v>113</v>
      </c>
      <c r="Q34" t="s">
        <v>100</v>
      </c>
      <c r="R34" t="s">
        <v>101</v>
      </c>
      <c r="S34" s="10">
        <v>1</v>
      </c>
    </row>
    <row r="35" spans="1:19" x14ac:dyDescent="0.25">
      <c r="A35" t="str">
        <f t="shared" si="0"/>
        <v>PLAZA BANCO GENERALHipotecas</v>
      </c>
      <c r="B35" s="8" t="s">
        <v>8</v>
      </c>
      <c r="C35" s="8">
        <v>72</v>
      </c>
      <c r="D35" s="8" t="s">
        <v>20</v>
      </c>
      <c r="E35" s="8" t="s">
        <v>10</v>
      </c>
      <c r="F35" s="8">
        <v>2018</v>
      </c>
      <c r="G35" s="8">
        <v>25</v>
      </c>
      <c r="H35" s="8">
        <v>2444144.2999999998</v>
      </c>
      <c r="I35" s="15">
        <v>51468447.832853191</v>
      </c>
      <c r="L35" s="1">
        <v>43435</v>
      </c>
      <c r="M35">
        <v>2018</v>
      </c>
      <c r="N35">
        <v>12</v>
      </c>
      <c r="O35" s="8">
        <v>17</v>
      </c>
      <c r="P35" s="8" t="s">
        <v>114</v>
      </c>
      <c r="Q35" t="s">
        <v>100</v>
      </c>
      <c r="R35" t="s">
        <v>101</v>
      </c>
      <c r="S35" s="10">
        <v>3</v>
      </c>
    </row>
    <row r="36" spans="1:19" x14ac:dyDescent="0.25">
      <c r="A36" t="str">
        <f t="shared" si="0"/>
        <v>PLAZA BANCO GENERALPersonal</v>
      </c>
      <c r="B36" s="8" t="s">
        <v>8</v>
      </c>
      <c r="C36" s="8">
        <v>72</v>
      </c>
      <c r="D36" s="8" t="s">
        <v>20</v>
      </c>
      <c r="E36" s="8" t="s">
        <v>11</v>
      </c>
      <c r="F36" s="8">
        <v>2018</v>
      </c>
      <c r="G36" s="8">
        <v>127</v>
      </c>
      <c r="H36" s="8">
        <v>1624059.27</v>
      </c>
      <c r="I36" s="15">
        <v>39543506.549739756</v>
      </c>
      <c r="L36" s="1">
        <v>43435</v>
      </c>
      <c r="M36">
        <v>2018</v>
      </c>
      <c r="N36">
        <v>12</v>
      </c>
      <c r="O36" s="8">
        <v>18</v>
      </c>
      <c r="P36" s="8" t="s">
        <v>113</v>
      </c>
      <c r="Q36" t="s">
        <v>100</v>
      </c>
      <c r="R36" t="s">
        <v>101</v>
      </c>
      <c r="S36" s="10">
        <v>2</v>
      </c>
    </row>
    <row r="37" spans="1:19" x14ac:dyDescent="0.25">
      <c r="A37" t="str">
        <f t="shared" si="0"/>
        <v>PLAZA BANCO GENERALPrendario</v>
      </c>
      <c r="B37" s="8" t="s">
        <v>8</v>
      </c>
      <c r="C37" s="8">
        <v>72</v>
      </c>
      <c r="D37" s="8" t="s">
        <v>20</v>
      </c>
      <c r="E37" s="8" t="s">
        <v>12</v>
      </c>
      <c r="F37" s="8">
        <v>2018</v>
      </c>
      <c r="G37" s="8">
        <v>31</v>
      </c>
      <c r="H37" s="8">
        <v>1533230</v>
      </c>
      <c r="I37" s="15">
        <v>97638085.226179063</v>
      </c>
      <c r="L37" s="1">
        <v>43435</v>
      </c>
      <c r="M37">
        <v>2018</v>
      </c>
      <c r="N37">
        <v>12</v>
      </c>
      <c r="O37" s="8">
        <v>18</v>
      </c>
      <c r="P37" s="8" t="s">
        <v>114</v>
      </c>
      <c r="Q37" t="s">
        <v>100</v>
      </c>
      <c r="R37" t="s">
        <v>101</v>
      </c>
      <c r="S37" s="10">
        <v>9</v>
      </c>
    </row>
    <row r="38" spans="1:19" x14ac:dyDescent="0.25">
      <c r="A38" t="str">
        <f t="shared" si="0"/>
        <v>SABANITASAutos</v>
      </c>
      <c r="B38" s="8" t="s">
        <v>8</v>
      </c>
      <c r="C38" s="8">
        <v>54</v>
      </c>
      <c r="D38" s="8" t="s">
        <v>21</v>
      </c>
      <c r="E38" s="8" t="s">
        <v>9</v>
      </c>
      <c r="F38" s="8">
        <v>2018</v>
      </c>
      <c r="G38" s="8">
        <v>2</v>
      </c>
      <c r="H38" s="8">
        <v>33679.5</v>
      </c>
      <c r="I38" s="15">
        <v>1594276.9786273886</v>
      </c>
      <c r="L38" s="1">
        <v>43435</v>
      </c>
      <c r="M38">
        <v>2018</v>
      </c>
      <c r="N38">
        <v>12</v>
      </c>
      <c r="O38" s="8">
        <v>19</v>
      </c>
      <c r="P38" s="8" t="s">
        <v>113</v>
      </c>
      <c r="Q38" t="s">
        <v>100</v>
      </c>
      <c r="R38" t="s">
        <v>101</v>
      </c>
      <c r="S38" s="10">
        <v>2</v>
      </c>
    </row>
    <row r="39" spans="1:19" x14ac:dyDescent="0.25">
      <c r="A39" t="str">
        <f t="shared" si="0"/>
        <v>SABANITASHipotecas</v>
      </c>
      <c r="B39" s="8" t="s">
        <v>8</v>
      </c>
      <c r="C39" s="8">
        <v>54</v>
      </c>
      <c r="D39" s="8" t="s">
        <v>21</v>
      </c>
      <c r="E39" s="8" t="s">
        <v>10</v>
      </c>
      <c r="F39" s="8">
        <v>2018</v>
      </c>
      <c r="G39" s="8">
        <v>6</v>
      </c>
      <c r="H39" s="8">
        <v>562366.18000000005</v>
      </c>
      <c r="I39" s="15">
        <v>3107693.2315392941</v>
      </c>
      <c r="L39" s="1">
        <v>43435</v>
      </c>
      <c r="M39">
        <v>2018</v>
      </c>
      <c r="N39">
        <v>12</v>
      </c>
      <c r="O39" s="8">
        <v>19</v>
      </c>
      <c r="P39" s="8" t="s">
        <v>114</v>
      </c>
      <c r="Q39" t="s">
        <v>100</v>
      </c>
      <c r="R39" t="s">
        <v>101</v>
      </c>
      <c r="S39" s="10">
        <v>12</v>
      </c>
    </row>
    <row r="40" spans="1:19" x14ac:dyDescent="0.25">
      <c r="A40" t="str">
        <f t="shared" si="0"/>
        <v>SABANITASPersonal</v>
      </c>
      <c r="B40" s="8" t="s">
        <v>8</v>
      </c>
      <c r="C40" s="8">
        <v>54</v>
      </c>
      <c r="D40" s="8" t="s">
        <v>21</v>
      </c>
      <c r="E40" s="8" t="s">
        <v>11</v>
      </c>
      <c r="F40" s="8">
        <v>2018</v>
      </c>
      <c r="G40" s="8">
        <v>215</v>
      </c>
      <c r="H40" s="8">
        <v>1946081</v>
      </c>
      <c r="I40" s="15">
        <v>33390135.688584596</v>
      </c>
      <c r="L40" s="1">
        <v>43435</v>
      </c>
      <c r="M40">
        <v>2018</v>
      </c>
      <c r="N40">
        <v>12</v>
      </c>
      <c r="O40" s="8">
        <v>20</v>
      </c>
      <c r="P40" s="8" t="s">
        <v>113</v>
      </c>
      <c r="Q40" t="s">
        <v>100</v>
      </c>
      <c r="R40" t="s">
        <v>101</v>
      </c>
      <c r="S40" s="10">
        <v>1</v>
      </c>
    </row>
    <row r="41" spans="1:19" x14ac:dyDescent="0.25">
      <c r="A41" t="str">
        <f t="shared" si="0"/>
        <v>SABANITASPrendario</v>
      </c>
      <c r="B41" s="8" t="s">
        <v>8</v>
      </c>
      <c r="C41" s="8">
        <v>54</v>
      </c>
      <c r="D41" s="8" t="s">
        <v>21</v>
      </c>
      <c r="E41" s="8" t="s">
        <v>12</v>
      </c>
      <c r="F41" s="8">
        <v>2018</v>
      </c>
      <c r="G41" s="8">
        <v>55</v>
      </c>
      <c r="H41" s="8">
        <v>736760</v>
      </c>
      <c r="I41" s="15">
        <v>5507771.8485806352</v>
      </c>
      <c r="L41" s="1">
        <v>43435</v>
      </c>
      <c r="M41">
        <v>2018</v>
      </c>
      <c r="N41">
        <v>12</v>
      </c>
      <c r="O41" s="8">
        <v>20</v>
      </c>
      <c r="P41" s="8" t="s">
        <v>114</v>
      </c>
      <c r="Q41" t="s">
        <v>100</v>
      </c>
      <c r="R41" t="s">
        <v>101</v>
      </c>
      <c r="S41" s="10">
        <v>4</v>
      </c>
    </row>
    <row r="42" spans="1:19" x14ac:dyDescent="0.25">
      <c r="A42" t="str">
        <f t="shared" si="0"/>
        <v>SAN FRANCISCOAutos</v>
      </c>
      <c r="B42" s="8" t="s">
        <v>8</v>
      </c>
      <c r="C42" s="8">
        <v>71</v>
      </c>
      <c r="D42" s="8" t="s">
        <v>22</v>
      </c>
      <c r="E42" s="8" t="s">
        <v>9</v>
      </c>
      <c r="F42" s="8">
        <v>2018</v>
      </c>
      <c r="G42" s="8">
        <v>11</v>
      </c>
      <c r="H42" s="8">
        <v>228186.14</v>
      </c>
      <c r="I42" s="15">
        <v>6044162.4392151879</v>
      </c>
      <c r="L42" s="1">
        <v>43435</v>
      </c>
      <c r="M42">
        <v>2018</v>
      </c>
      <c r="N42">
        <v>12</v>
      </c>
      <c r="O42" s="8">
        <v>21</v>
      </c>
      <c r="P42" s="8" t="s">
        <v>113</v>
      </c>
      <c r="Q42" t="s">
        <v>100</v>
      </c>
      <c r="R42" t="s">
        <v>101</v>
      </c>
      <c r="S42" s="10">
        <v>1</v>
      </c>
    </row>
    <row r="43" spans="1:19" x14ac:dyDescent="0.25">
      <c r="A43" t="str">
        <f t="shared" si="0"/>
        <v>SAN FRANCISCOHipotecas</v>
      </c>
      <c r="B43" s="8" t="s">
        <v>8</v>
      </c>
      <c r="C43" s="8">
        <v>71</v>
      </c>
      <c r="D43" s="8" t="s">
        <v>22</v>
      </c>
      <c r="E43" s="8" t="s">
        <v>10</v>
      </c>
      <c r="F43" s="8">
        <v>2018</v>
      </c>
      <c r="G43" s="8">
        <v>24</v>
      </c>
      <c r="H43" s="8">
        <v>1861582.03</v>
      </c>
      <c r="I43" s="15">
        <v>21299022.061156258</v>
      </c>
      <c r="L43" s="1">
        <v>43435</v>
      </c>
      <c r="M43">
        <v>2018</v>
      </c>
      <c r="N43">
        <v>12</v>
      </c>
      <c r="O43" s="8">
        <v>21</v>
      </c>
      <c r="P43" s="8" t="s">
        <v>114</v>
      </c>
      <c r="Q43" t="s">
        <v>100</v>
      </c>
      <c r="R43" t="s">
        <v>101</v>
      </c>
      <c r="S43" s="10">
        <v>6</v>
      </c>
    </row>
    <row r="44" spans="1:19" x14ac:dyDescent="0.25">
      <c r="A44" t="str">
        <f t="shared" si="0"/>
        <v>SAN FRANCISCOPersonal</v>
      </c>
      <c r="B44" s="8" t="s">
        <v>8</v>
      </c>
      <c r="C44" s="8">
        <v>71</v>
      </c>
      <c r="D44" s="8" t="s">
        <v>22</v>
      </c>
      <c r="E44" s="8" t="s">
        <v>11</v>
      </c>
      <c r="F44" s="8">
        <v>2018</v>
      </c>
      <c r="G44" s="8">
        <v>119</v>
      </c>
      <c r="H44" s="8">
        <v>1297535</v>
      </c>
      <c r="I44" s="15">
        <v>27484542.372555189</v>
      </c>
      <c r="L44" s="1">
        <v>43435</v>
      </c>
      <c r="M44">
        <v>2018</v>
      </c>
      <c r="N44">
        <v>12</v>
      </c>
      <c r="O44" s="8">
        <v>22</v>
      </c>
      <c r="P44" s="8" t="s">
        <v>113</v>
      </c>
      <c r="Q44" t="s">
        <v>100</v>
      </c>
      <c r="R44" t="s">
        <v>101</v>
      </c>
      <c r="S44" s="10">
        <v>2</v>
      </c>
    </row>
    <row r="45" spans="1:19" x14ac:dyDescent="0.25">
      <c r="A45" t="str">
        <f t="shared" si="0"/>
        <v>SAN FRANCISCOPrendario</v>
      </c>
      <c r="B45" s="8" t="s">
        <v>8</v>
      </c>
      <c r="C45" s="8">
        <v>71</v>
      </c>
      <c r="D45" s="8" t="s">
        <v>22</v>
      </c>
      <c r="E45" s="8" t="s">
        <v>12</v>
      </c>
      <c r="F45" s="8">
        <v>2018</v>
      </c>
      <c r="G45" s="8">
        <v>96</v>
      </c>
      <c r="H45" s="8">
        <v>1762469</v>
      </c>
      <c r="I45" s="15">
        <v>17777341.387049396</v>
      </c>
      <c r="L45" s="1">
        <v>43435</v>
      </c>
      <c r="M45">
        <v>2018</v>
      </c>
      <c r="N45">
        <v>12</v>
      </c>
      <c r="O45" s="8">
        <v>22</v>
      </c>
      <c r="P45" s="8" t="s">
        <v>114</v>
      </c>
      <c r="Q45" t="s">
        <v>100</v>
      </c>
      <c r="R45" t="s">
        <v>101</v>
      </c>
      <c r="S45" s="10">
        <v>5</v>
      </c>
    </row>
    <row r="46" spans="1:19" x14ac:dyDescent="0.25">
      <c r="A46" t="str">
        <f t="shared" si="0"/>
        <v>SAN SEBASTIANAutos</v>
      </c>
      <c r="B46" s="8" t="s">
        <v>8</v>
      </c>
      <c r="C46" s="8">
        <v>97</v>
      </c>
      <c r="D46" s="8" t="s">
        <v>23</v>
      </c>
      <c r="E46" s="8" t="s">
        <v>9</v>
      </c>
      <c r="F46" s="8">
        <v>2018</v>
      </c>
      <c r="G46" s="8">
        <v>12</v>
      </c>
      <c r="H46" s="8">
        <v>254909.83</v>
      </c>
      <c r="I46" s="15">
        <v>2729727.6061218106</v>
      </c>
      <c r="L46" s="1">
        <v>43435</v>
      </c>
      <c r="M46">
        <v>2018</v>
      </c>
      <c r="N46">
        <v>12</v>
      </c>
      <c r="O46" s="8">
        <v>23</v>
      </c>
      <c r="P46" s="8" t="s">
        <v>113</v>
      </c>
      <c r="Q46" t="s">
        <v>100</v>
      </c>
      <c r="R46" t="s">
        <v>101</v>
      </c>
      <c r="S46" s="10">
        <v>2</v>
      </c>
    </row>
    <row r="47" spans="1:19" x14ac:dyDescent="0.25">
      <c r="A47" t="str">
        <f t="shared" si="0"/>
        <v>SAN SEBASTIANHipotecas</v>
      </c>
      <c r="B47" s="8" t="s">
        <v>8</v>
      </c>
      <c r="C47" s="8">
        <v>97</v>
      </c>
      <c r="D47" s="8" t="s">
        <v>23</v>
      </c>
      <c r="E47" s="8" t="s">
        <v>10</v>
      </c>
      <c r="F47" s="8">
        <v>2018</v>
      </c>
      <c r="G47" s="8">
        <v>14</v>
      </c>
      <c r="H47" s="8">
        <v>1297947.6299999999</v>
      </c>
      <c r="I47" s="15">
        <v>33623430.055604935</v>
      </c>
      <c r="L47" s="1">
        <v>43435</v>
      </c>
      <c r="M47">
        <v>2018</v>
      </c>
      <c r="N47">
        <v>12</v>
      </c>
      <c r="O47" s="8">
        <v>23</v>
      </c>
      <c r="P47" s="8" t="s">
        <v>114</v>
      </c>
      <c r="Q47" t="s">
        <v>100</v>
      </c>
      <c r="R47" t="s">
        <v>101</v>
      </c>
      <c r="S47" s="10">
        <v>12</v>
      </c>
    </row>
    <row r="48" spans="1:19" x14ac:dyDescent="0.25">
      <c r="A48" t="str">
        <f t="shared" si="0"/>
        <v>SAN SEBASTIANPersonal</v>
      </c>
      <c r="B48" s="8" t="s">
        <v>8</v>
      </c>
      <c r="C48" s="8">
        <v>97</v>
      </c>
      <c r="D48" s="8" t="s">
        <v>23</v>
      </c>
      <c r="E48" s="8" t="s">
        <v>11</v>
      </c>
      <c r="F48" s="8">
        <v>2018</v>
      </c>
      <c r="G48" s="8">
        <v>111</v>
      </c>
      <c r="H48" s="8">
        <v>1108677.8500000001</v>
      </c>
      <c r="I48" s="15">
        <v>14807986.25288029</v>
      </c>
      <c r="L48" s="1">
        <v>43435</v>
      </c>
      <c r="M48">
        <v>2018</v>
      </c>
      <c r="N48">
        <v>12</v>
      </c>
      <c r="O48" s="8">
        <v>26</v>
      </c>
      <c r="P48" s="8" t="s">
        <v>113</v>
      </c>
      <c r="Q48" t="s">
        <v>100</v>
      </c>
      <c r="R48" t="s">
        <v>101</v>
      </c>
      <c r="S48" s="10">
        <v>2</v>
      </c>
    </row>
    <row r="49" spans="1:19" x14ac:dyDescent="0.25">
      <c r="A49" t="str">
        <f t="shared" si="0"/>
        <v>SAN SEBASTIANPrendario</v>
      </c>
      <c r="B49" s="8" t="s">
        <v>8</v>
      </c>
      <c r="C49" s="8">
        <v>97</v>
      </c>
      <c r="D49" s="8" t="s">
        <v>23</v>
      </c>
      <c r="E49" s="8" t="s">
        <v>12</v>
      </c>
      <c r="F49" s="8">
        <v>2018</v>
      </c>
      <c r="G49" s="8">
        <v>84</v>
      </c>
      <c r="H49" s="8">
        <v>4541409.4000000004</v>
      </c>
      <c r="I49" s="15">
        <v>33525926.932107963</v>
      </c>
      <c r="L49" s="1">
        <v>43435</v>
      </c>
      <c r="M49">
        <v>2018</v>
      </c>
      <c r="N49">
        <v>12</v>
      </c>
      <c r="O49" s="8">
        <v>26</v>
      </c>
      <c r="P49" s="8" t="s">
        <v>114</v>
      </c>
      <c r="Q49" t="s">
        <v>100</v>
      </c>
      <c r="R49" t="s">
        <v>101</v>
      </c>
      <c r="S49" s="10">
        <v>9</v>
      </c>
    </row>
    <row r="50" spans="1:19" x14ac:dyDescent="0.25">
      <c r="A50" t="str">
        <f t="shared" si="0"/>
        <v>VIA PORRASAutos</v>
      </c>
      <c r="B50" s="8" t="s">
        <v>8</v>
      </c>
      <c r="C50" s="8">
        <v>5</v>
      </c>
      <c r="D50" s="8" t="s">
        <v>24</v>
      </c>
      <c r="E50" s="8" t="s">
        <v>9</v>
      </c>
      <c r="F50" s="8">
        <v>2018</v>
      </c>
      <c r="G50" s="8">
        <v>12</v>
      </c>
      <c r="H50" s="8">
        <v>300903.87</v>
      </c>
      <c r="I50" s="15">
        <v>5003901.7322297599</v>
      </c>
      <c r="L50" s="1">
        <v>43435</v>
      </c>
      <c r="M50">
        <v>2018</v>
      </c>
      <c r="N50">
        <v>12</v>
      </c>
      <c r="O50" s="8">
        <v>27</v>
      </c>
      <c r="P50" s="8" t="s">
        <v>113</v>
      </c>
      <c r="Q50" t="s">
        <v>100</v>
      </c>
      <c r="R50" t="s">
        <v>101</v>
      </c>
      <c r="S50" s="10">
        <v>1</v>
      </c>
    </row>
    <row r="51" spans="1:19" x14ac:dyDescent="0.25">
      <c r="A51" t="str">
        <f t="shared" si="0"/>
        <v>VIA PORRASHipotecas</v>
      </c>
      <c r="B51" s="8" t="s">
        <v>8</v>
      </c>
      <c r="C51" s="8">
        <v>5</v>
      </c>
      <c r="D51" s="8" t="s">
        <v>24</v>
      </c>
      <c r="E51" s="8" t="s">
        <v>10</v>
      </c>
      <c r="F51" s="8">
        <v>2018</v>
      </c>
      <c r="G51" s="8">
        <v>32</v>
      </c>
      <c r="H51" s="8">
        <v>3076389.61</v>
      </c>
      <c r="I51" s="15">
        <v>25384304.670410503</v>
      </c>
      <c r="L51" s="1">
        <v>43435</v>
      </c>
      <c r="M51">
        <v>2018</v>
      </c>
      <c r="N51">
        <v>12</v>
      </c>
      <c r="O51" s="8">
        <v>27</v>
      </c>
      <c r="P51" s="8" t="s">
        <v>114</v>
      </c>
      <c r="Q51" t="s">
        <v>100</v>
      </c>
      <c r="R51" t="s">
        <v>101</v>
      </c>
      <c r="S51" s="10">
        <v>5</v>
      </c>
    </row>
    <row r="52" spans="1:19" x14ac:dyDescent="0.25">
      <c r="A52" t="str">
        <f t="shared" si="0"/>
        <v>VIA PORRASPersonal</v>
      </c>
      <c r="B52" s="8" t="s">
        <v>8</v>
      </c>
      <c r="C52" s="8">
        <v>5</v>
      </c>
      <c r="D52" s="8" t="s">
        <v>24</v>
      </c>
      <c r="E52" s="8" t="s">
        <v>11</v>
      </c>
      <c r="F52" s="8">
        <v>2018</v>
      </c>
      <c r="G52" s="8">
        <v>108</v>
      </c>
      <c r="H52" s="8">
        <v>1342102.81</v>
      </c>
      <c r="I52" s="15">
        <v>32558853.650378443</v>
      </c>
      <c r="L52" s="1">
        <v>43435</v>
      </c>
      <c r="M52">
        <v>2018</v>
      </c>
      <c r="N52">
        <v>12</v>
      </c>
      <c r="O52" s="8">
        <v>28</v>
      </c>
      <c r="P52" s="8" t="s">
        <v>113</v>
      </c>
      <c r="Q52" t="s">
        <v>100</v>
      </c>
      <c r="R52" t="s">
        <v>101</v>
      </c>
      <c r="S52" s="10">
        <v>1</v>
      </c>
    </row>
    <row r="53" spans="1:19" x14ac:dyDescent="0.25">
      <c r="A53" t="str">
        <f t="shared" si="0"/>
        <v>VIA PORRASPrendario</v>
      </c>
      <c r="B53" s="8" t="s">
        <v>8</v>
      </c>
      <c r="C53" s="8">
        <v>5</v>
      </c>
      <c r="D53" s="8" t="s">
        <v>24</v>
      </c>
      <c r="E53" s="8" t="s">
        <v>12</v>
      </c>
      <c r="F53" s="8">
        <v>2018</v>
      </c>
      <c r="G53" s="8">
        <v>243</v>
      </c>
      <c r="H53" s="8">
        <v>5432747.7000000002</v>
      </c>
      <c r="I53" s="15">
        <v>49343474.400916688</v>
      </c>
      <c r="L53" s="1">
        <v>43435</v>
      </c>
      <c r="M53">
        <v>2018</v>
      </c>
      <c r="N53">
        <v>12</v>
      </c>
      <c r="O53" s="8">
        <v>28</v>
      </c>
      <c r="P53" s="8" t="s">
        <v>114</v>
      </c>
      <c r="Q53" t="s">
        <v>100</v>
      </c>
      <c r="R53" t="s">
        <v>101</v>
      </c>
      <c r="S53" s="10">
        <v>1</v>
      </c>
    </row>
    <row r="54" spans="1:19" x14ac:dyDescent="0.25">
      <c r="A54" t="str">
        <f t="shared" si="0"/>
        <v>VILLA ZAITAAutos</v>
      </c>
      <c r="B54" s="8" t="s">
        <v>8</v>
      </c>
      <c r="C54" s="8">
        <v>101</v>
      </c>
      <c r="D54" s="8" t="s">
        <v>25</v>
      </c>
      <c r="E54" s="8" t="s">
        <v>9</v>
      </c>
      <c r="F54" s="8">
        <v>2018</v>
      </c>
      <c r="G54" s="8">
        <v>3</v>
      </c>
      <c r="H54" s="8">
        <v>64088.95</v>
      </c>
      <c r="I54" s="15">
        <v>417329.88866766274</v>
      </c>
      <c r="L54" s="1">
        <v>43435</v>
      </c>
      <c r="M54">
        <v>2018</v>
      </c>
      <c r="N54">
        <v>12</v>
      </c>
      <c r="O54" s="8">
        <v>29</v>
      </c>
      <c r="P54" s="8" t="s">
        <v>113</v>
      </c>
      <c r="Q54" t="s">
        <v>100</v>
      </c>
      <c r="R54" t="s">
        <v>101</v>
      </c>
      <c r="S54" s="10">
        <v>1</v>
      </c>
    </row>
    <row r="55" spans="1:19" x14ac:dyDescent="0.25">
      <c r="A55" t="str">
        <f t="shared" si="0"/>
        <v>VILLA ZAITAHipotecas</v>
      </c>
      <c r="B55" s="8" t="s">
        <v>8</v>
      </c>
      <c r="C55" s="8">
        <v>101</v>
      </c>
      <c r="D55" s="8" t="s">
        <v>25</v>
      </c>
      <c r="E55" s="8" t="s">
        <v>10</v>
      </c>
      <c r="F55" s="8">
        <v>2018</v>
      </c>
      <c r="G55" s="8">
        <v>13</v>
      </c>
      <c r="H55" s="8">
        <v>890084.53</v>
      </c>
      <c r="I55" s="15">
        <v>1586027.2875274995</v>
      </c>
      <c r="L55" s="1">
        <v>43435</v>
      </c>
      <c r="M55">
        <v>2018</v>
      </c>
      <c r="N55">
        <v>12</v>
      </c>
      <c r="O55" s="8">
        <v>29</v>
      </c>
      <c r="P55" s="8" t="s">
        <v>114</v>
      </c>
      <c r="Q55" t="s">
        <v>100</v>
      </c>
      <c r="R55" t="s">
        <v>101</v>
      </c>
      <c r="S55" s="10">
        <v>3</v>
      </c>
    </row>
    <row r="56" spans="1:19" x14ac:dyDescent="0.25">
      <c r="A56" t="str">
        <f t="shared" si="0"/>
        <v>VILLA ZAITAPersonal</v>
      </c>
      <c r="B56" s="8" t="s">
        <v>8</v>
      </c>
      <c r="C56" s="8">
        <v>101</v>
      </c>
      <c r="D56" s="8" t="s">
        <v>25</v>
      </c>
      <c r="E56" s="8" t="s">
        <v>11</v>
      </c>
      <c r="F56" s="8">
        <v>2018</v>
      </c>
      <c r="G56" s="8">
        <v>123</v>
      </c>
      <c r="H56" s="8">
        <v>1105840</v>
      </c>
      <c r="I56" s="15">
        <v>3831688.9963514735</v>
      </c>
      <c r="L56" s="1">
        <v>43435</v>
      </c>
      <c r="M56">
        <v>2018</v>
      </c>
      <c r="N56">
        <v>12</v>
      </c>
      <c r="O56" s="8">
        <v>30</v>
      </c>
      <c r="P56" s="8" t="s">
        <v>113</v>
      </c>
      <c r="Q56" t="s">
        <v>100</v>
      </c>
      <c r="R56" t="s">
        <v>101</v>
      </c>
      <c r="S56" s="10">
        <v>3</v>
      </c>
    </row>
    <row r="57" spans="1:19" x14ac:dyDescent="0.25">
      <c r="A57" t="str">
        <f t="shared" si="0"/>
        <v>VILLA ZAITAPrendario</v>
      </c>
      <c r="B57" s="8" t="s">
        <v>8</v>
      </c>
      <c r="C57" s="8">
        <v>101</v>
      </c>
      <c r="D57" s="8" t="s">
        <v>25</v>
      </c>
      <c r="E57" s="8" t="s">
        <v>12</v>
      </c>
      <c r="F57" s="8">
        <v>2018</v>
      </c>
      <c r="G57" s="8">
        <v>44</v>
      </c>
      <c r="H57" s="8">
        <v>509561</v>
      </c>
      <c r="I57" s="15">
        <v>1029285.5953442</v>
      </c>
      <c r="L57" s="1">
        <v>43435</v>
      </c>
      <c r="M57">
        <v>2018</v>
      </c>
      <c r="N57">
        <v>12</v>
      </c>
      <c r="O57" s="8">
        <v>30</v>
      </c>
      <c r="P57" s="8" t="s">
        <v>114</v>
      </c>
      <c r="Q57" t="s">
        <v>100</v>
      </c>
      <c r="R57" t="s">
        <v>101</v>
      </c>
      <c r="S57" s="10">
        <v>12</v>
      </c>
    </row>
    <row r="58" spans="1:19" x14ac:dyDescent="0.25">
      <c r="A58" t="str">
        <f t="shared" si="0"/>
        <v>ZONA LIBREAutos</v>
      </c>
      <c r="B58" s="8" t="s">
        <v>8</v>
      </c>
      <c r="C58" s="8">
        <v>27</v>
      </c>
      <c r="D58" s="8" t="s">
        <v>26</v>
      </c>
      <c r="E58" s="8" t="s">
        <v>9</v>
      </c>
      <c r="F58" s="8">
        <v>2018</v>
      </c>
      <c r="G58" s="8">
        <v>11</v>
      </c>
      <c r="H58" s="8">
        <v>207665.41</v>
      </c>
      <c r="I58" s="15">
        <v>2106081.4537914703</v>
      </c>
      <c r="L58" s="1">
        <v>43435</v>
      </c>
      <c r="M58">
        <v>2018</v>
      </c>
      <c r="N58">
        <v>12</v>
      </c>
      <c r="O58" s="8">
        <v>32</v>
      </c>
      <c r="P58" s="8" t="s">
        <v>113</v>
      </c>
      <c r="Q58" t="s">
        <v>100</v>
      </c>
      <c r="R58" t="s">
        <v>101</v>
      </c>
      <c r="S58" s="10">
        <v>1</v>
      </c>
    </row>
    <row r="59" spans="1:19" x14ac:dyDescent="0.25">
      <c r="A59" t="str">
        <f t="shared" si="0"/>
        <v>ZONA LIBREHipotecas</v>
      </c>
      <c r="B59" s="8" t="s">
        <v>8</v>
      </c>
      <c r="C59" s="8">
        <v>27</v>
      </c>
      <c r="D59" s="8" t="s">
        <v>26</v>
      </c>
      <c r="E59" s="8" t="s">
        <v>10</v>
      </c>
      <c r="F59" s="8">
        <v>2018</v>
      </c>
      <c r="G59" s="8">
        <v>15</v>
      </c>
      <c r="H59" s="8">
        <v>1344020.36</v>
      </c>
      <c r="I59" s="15">
        <v>12124044.377504192</v>
      </c>
      <c r="L59" s="1">
        <v>43435</v>
      </c>
      <c r="M59">
        <v>2018</v>
      </c>
      <c r="N59">
        <v>12</v>
      </c>
      <c r="O59" s="8">
        <v>32</v>
      </c>
      <c r="P59" s="8" t="s">
        <v>114</v>
      </c>
      <c r="Q59" t="s">
        <v>100</v>
      </c>
      <c r="R59" t="s">
        <v>101</v>
      </c>
      <c r="S59" s="10">
        <v>4</v>
      </c>
    </row>
    <row r="60" spans="1:19" x14ac:dyDescent="0.25">
      <c r="A60" t="str">
        <f t="shared" si="0"/>
        <v>ZONA LIBREPersonal</v>
      </c>
      <c r="B60" s="8" t="s">
        <v>8</v>
      </c>
      <c r="C60" s="8">
        <v>27</v>
      </c>
      <c r="D60" s="8" t="s">
        <v>26</v>
      </c>
      <c r="E60" s="8" t="s">
        <v>11</v>
      </c>
      <c r="F60" s="8">
        <v>2018</v>
      </c>
      <c r="G60" s="8">
        <v>161</v>
      </c>
      <c r="H60" s="8">
        <v>1366346</v>
      </c>
      <c r="I60" s="15">
        <v>34479201.402428359</v>
      </c>
      <c r="L60" s="1">
        <v>43435</v>
      </c>
      <c r="M60">
        <v>2018</v>
      </c>
      <c r="N60">
        <v>12</v>
      </c>
      <c r="O60" s="8">
        <v>33</v>
      </c>
      <c r="P60" s="8" t="s">
        <v>113</v>
      </c>
      <c r="Q60" t="s">
        <v>100</v>
      </c>
      <c r="R60" t="s">
        <v>101</v>
      </c>
      <c r="S60" s="10">
        <v>0.83333333333333337</v>
      </c>
    </row>
    <row r="61" spans="1:19" x14ac:dyDescent="0.25">
      <c r="A61" t="str">
        <f t="shared" si="0"/>
        <v>ZONA LIBREPrendario</v>
      </c>
      <c r="B61" s="8" t="s">
        <v>8</v>
      </c>
      <c r="C61" s="8">
        <v>27</v>
      </c>
      <c r="D61" s="8" t="s">
        <v>26</v>
      </c>
      <c r="E61" s="8" t="s">
        <v>12</v>
      </c>
      <c r="F61" s="8">
        <v>2018</v>
      </c>
      <c r="G61" s="8">
        <v>43</v>
      </c>
      <c r="H61" s="8">
        <v>1048255</v>
      </c>
      <c r="I61" s="15">
        <v>15018321.382921357</v>
      </c>
      <c r="L61" s="1">
        <v>43435</v>
      </c>
      <c r="M61">
        <v>2018</v>
      </c>
      <c r="N61">
        <v>12</v>
      </c>
      <c r="O61" s="8">
        <v>33</v>
      </c>
      <c r="P61" s="8" t="s">
        <v>114</v>
      </c>
      <c r="Q61" t="s">
        <v>100</v>
      </c>
      <c r="R61" t="s">
        <v>101</v>
      </c>
      <c r="S61" s="10">
        <v>2.8333333333333335</v>
      </c>
    </row>
    <row r="62" spans="1:19" x14ac:dyDescent="0.25">
      <c r="A62" t="str">
        <f t="shared" si="0"/>
        <v>24 DE DICIEMBREAutos</v>
      </c>
      <c r="B62" s="8" t="s">
        <v>27</v>
      </c>
      <c r="C62" s="8">
        <v>41</v>
      </c>
      <c r="D62" s="8" t="s">
        <v>28</v>
      </c>
      <c r="E62" s="8" t="s">
        <v>9</v>
      </c>
      <c r="F62" s="8">
        <v>2018</v>
      </c>
      <c r="G62" s="8">
        <v>7</v>
      </c>
      <c r="H62" s="8">
        <v>129628.65</v>
      </c>
      <c r="I62" s="15">
        <v>1628351.7114027794</v>
      </c>
      <c r="L62" s="1">
        <v>43435</v>
      </c>
      <c r="M62">
        <v>2018</v>
      </c>
      <c r="N62">
        <v>12</v>
      </c>
      <c r="O62" s="8">
        <v>34</v>
      </c>
      <c r="P62" s="8" t="s">
        <v>113</v>
      </c>
      <c r="Q62" t="s">
        <v>100</v>
      </c>
      <c r="R62" t="s">
        <v>101</v>
      </c>
      <c r="S62" s="10">
        <v>2</v>
      </c>
    </row>
    <row r="63" spans="1:19" x14ac:dyDescent="0.25">
      <c r="A63" t="str">
        <f t="shared" si="0"/>
        <v>24 DE DICIEMBREHipotecas</v>
      </c>
      <c r="B63" s="8" t="s">
        <v>27</v>
      </c>
      <c r="C63" s="8">
        <v>41</v>
      </c>
      <c r="D63" s="8" t="s">
        <v>28</v>
      </c>
      <c r="E63" s="8" t="s">
        <v>10</v>
      </c>
      <c r="F63" s="8">
        <v>2018</v>
      </c>
      <c r="G63" s="8">
        <v>40</v>
      </c>
      <c r="H63" s="8">
        <v>1516572.48</v>
      </c>
      <c r="I63" s="15">
        <v>7391363.2225097883</v>
      </c>
      <c r="L63" s="1">
        <v>43435</v>
      </c>
      <c r="M63">
        <v>2018</v>
      </c>
      <c r="N63">
        <v>12</v>
      </c>
      <c r="O63" s="8">
        <v>34</v>
      </c>
      <c r="P63" s="8" t="s">
        <v>114</v>
      </c>
      <c r="Q63" t="s">
        <v>100</v>
      </c>
      <c r="R63" t="s">
        <v>101</v>
      </c>
      <c r="S63" s="10">
        <v>5</v>
      </c>
    </row>
    <row r="64" spans="1:19" x14ac:dyDescent="0.25">
      <c r="A64" t="str">
        <f t="shared" si="0"/>
        <v>24 DE DICIEMBREPersonal</v>
      </c>
      <c r="B64" s="8" t="s">
        <v>27</v>
      </c>
      <c r="C64" s="8">
        <v>41</v>
      </c>
      <c r="D64" s="8" t="s">
        <v>28</v>
      </c>
      <c r="E64" s="8" t="s">
        <v>11</v>
      </c>
      <c r="F64" s="8">
        <v>2018</v>
      </c>
      <c r="G64" s="8">
        <v>390</v>
      </c>
      <c r="H64" s="8">
        <v>2900580</v>
      </c>
      <c r="I64" s="15">
        <v>55515658.834595829</v>
      </c>
      <c r="L64" s="1">
        <v>43435</v>
      </c>
      <c r="M64">
        <v>2018</v>
      </c>
      <c r="N64">
        <v>12</v>
      </c>
      <c r="O64" s="8">
        <v>35</v>
      </c>
      <c r="P64" s="8" t="s">
        <v>113</v>
      </c>
      <c r="Q64" t="s">
        <v>100</v>
      </c>
      <c r="R64" t="s">
        <v>101</v>
      </c>
      <c r="S64" s="10">
        <v>1</v>
      </c>
    </row>
    <row r="65" spans="1:19" x14ac:dyDescent="0.25">
      <c r="A65" t="str">
        <f t="shared" si="0"/>
        <v>24 DE DICIEMBREPrendario</v>
      </c>
      <c r="B65" s="8" t="s">
        <v>27</v>
      </c>
      <c r="C65" s="8">
        <v>41</v>
      </c>
      <c r="D65" s="8" t="s">
        <v>28</v>
      </c>
      <c r="E65" s="8" t="s">
        <v>12</v>
      </c>
      <c r="F65" s="8">
        <v>2018</v>
      </c>
      <c r="G65" s="8">
        <v>32</v>
      </c>
      <c r="H65" s="8">
        <v>253538</v>
      </c>
      <c r="I65" s="15">
        <v>5101612.9765449893</v>
      </c>
      <c r="L65" s="1">
        <v>43435</v>
      </c>
      <c r="M65">
        <v>2018</v>
      </c>
      <c r="N65">
        <v>12</v>
      </c>
      <c r="O65" s="8">
        <v>35</v>
      </c>
      <c r="P65" s="8" t="s">
        <v>114</v>
      </c>
      <c r="Q65" t="s">
        <v>100</v>
      </c>
      <c r="R65" t="s">
        <v>101</v>
      </c>
      <c r="S65" s="10">
        <v>1</v>
      </c>
    </row>
    <row r="66" spans="1:19" x14ac:dyDescent="0.25">
      <c r="A66" t="str">
        <f t="shared" si="0"/>
        <v>ALTOS DE PANAMAAutos</v>
      </c>
      <c r="B66" s="8" t="s">
        <v>27</v>
      </c>
      <c r="C66" s="8">
        <v>68</v>
      </c>
      <c r="D66" s="8" t="s">
        <v>29</v>
      </c>
      <c r="E66" s="8" t="s">
        <v>9</v>
      </c>
      <c r="F66" s="8">
        <v>2018</v>
      </c>
      <c r="G66" s="8">
        <v>8</v>
      </c>
      <c r="H66" s="8">
        <v>152951.88</v>
      </c>
      <c r="I66" s="15">
        <v>2035116.8139815775</v>
      </c>
      <c r="L66" s="1">
        <v>43435</v>
      </c>
      <c r="M66">
        <v>2018</v>
      </c>
      <c r="N66">
        <v>12</v>
      </c>
      <c r="O66" s="8">
        <v>36</v>
      </c>
      <c r="P66" s="8" t="s">
        <v>113</v>
      </c>
      <c r="Q66" t="s">
        <v>100</v>
      </c>
      <c r="R66" t="s">
        <v>101</v>
      </c>
      <c r="S66" s="10">
        <v>2</v>
      </c>
    </row>
    <row r="67" spans="1:19" x14ac:dyDescent="0.25">
      <c r="A67" t="str">
        <f t="shared" ref="A67:A130" si="1">D67&amp;E67</f>
        <v>ALTOS DE PANAMAHipotecas</v>
      </c>
      <c r="B67" s="8" t="s">
        <v>27</v>
      </c>
      <c r="C67" s="8">
        <v>68</v>
      </c>
      <c r="D67" s="8" t="s">
        <v>29</v>
      </c>
      <c r="E67" s="8" t="s">
        <v>10</v>
      </c>
      <c r="F67" s="8">
        <v>2018</v>
      </c>
      <c r="G67" s="8">
        <v>14</v>
      </c>
      <c r="H67" s="8">
        <v>1570024.25</v>
      </c>
      <c r="I67" s="15">
        <v>7679470.4686366701</v>
      </c>
      <c r="L67" s="1">
        <v>43435</v>
      </c>
      <c r="M67">
        <v>2018</v>
      </c>
      <c r="N67">
        <v>12</v>
      </c>
      <c r="O67" s="8">
        <v>36</v>
      </c>
      <c r="P67" s="8" t="s">
        <v>114</v>
      </c>
      <c r="Q67" t="s">
        <v>100</v>
      </c>
      <c r="R67" t="s">
        <v>101</v>
      </c>
      <c r="S67" s="10">
        <v>0</v>
      </c>
    </row>
    <row r="68" spans="1:19" x14ac:dyDescent="0.25">
      <c r="A68" t="str">
        <f t="shared" si="1"/>
        <v>ALTOS DE PANAMAPersonal</v>
      </c>
      <c r="B68" s="8" t="s">
        <v>27</v>
      </c>
      <c r="C68" s="8">
        <v>68</v>
      </c>
      <c r="D68" s="8" t="s">
        <v>29</v>
      </c>
      <c r="E68" s="8" t="s">
        <v>11</v>
      </c>
      <c r="F68" s="8">
        <v>2018</v>
      </c>
      <c r="G68" s="8">
        <v>59</v>
      </c>
      <c r="H68" s="8">
        <v>683316.44</v>
      </c>
      <c r="I68" s="15">
        <v>12016847.648550833</v>
      </c>
      <c r="L68" s="1">
        <v>43435</v>
      </c>
      <c r="M68">
        <v>2018</v>
      </c>
      <c r="N68">
        <v>12</v>
      </c>
      <c r="O68" s="8">
        <v>37</v>
      </c>
      <c r="P68" s="8" t="s">
        <v>113</v>
      </c>
      <c r="Q68" t="s">
        <v>100</v>
      </c>
      <c r="R68" t="s">
        <v>101</v>
      </c>
      <c r="S68" s="10">
        <v>1</v>
      </c>
    </row>
    <row r="69" spans="1:19" x14ac:dyDescent="0.25">
      <c r="A69" t="str">
        <f t="shared" si="1"/>
        <v>ALTOS DE PANAMAPrendario</v>
      </c>
      <c r="B69" s="8" t="s">
        <v>27</v>
      </c>
      <c r="C69" s="8">
        <v>68</v>
      </c>
      <c r="D69" s="8" t="s">
        <v>29</v>
      </c>
      <c r="E69" s="8" t="s">
        <v>12</v>
      </c>
      <c r="F69" s="8">
        <v>2018</v>
      </c>
      <c r="G69" s="8">
        <v>70</v>
      </c>
      <c r="H69" s="8">
        <v>1573101.9</v>
      </c>
      <c r="I69" s="15">
        <v>10037579.349561878</v>
      </c>
      <c r="L69" s="1">
        <v>43435</v>
      </c>
      <c r="M69">
        <v>2018</v>
      </c>
      <c r="N69">
        <v>12</v>
      </c>
      <c r="O69" s="8">
        <v>37</v>
      </c>
      <c r="P69" s="8" t="s">
        <v>114</v>
      </c>
      <c r="Q69" t="s">
        <v>100</v>
      </c>
      <c r="R69" t="s">
        <v>101</v>
      </c>
      <c r="S69" s="10">
        <v>3</v>
      </c>
    </row>
    <row r="70" spans="1:19" x14ac:dyDescent="0.25">
      <c r="A70" t="str">
        <f t="shared" si="1"/>
        <v>BOULEVARD EL DORADOAutos</v>
      </c>
      <c r="B70" s="8" t="s">
        <v>27</v>
      </c>
      <c r="C70" s="8">
        <v>95</v>
      </c>
      <c r="D70" s="8" t="s">
        <v>30</v>
      </c>
      <c r="E70" s="8" t="s">
        <v>9</v>
      </c>
      <c r="F70" s="8">
        <v>2018</v>
      </c>
      <c r="G70" s="8">
        <v>32</v>
      </c>
      <c r="H70" s="8">
        <v>725663.21</v>
      </c>
      <c r="I70" s="15">
        <v>8137405.5985218594</v>
      </c>
      <c r="L70" s="1">
        <v>43435</v>
      </c>
      <c r="M70">
        <v>2018</v>
      </c>
      <c r="N70">
        <v>12</v>
      </c>
      <c r="O70" s="8">
        <v>38</v>
      </c>
      <c r="P70" s="8" t="s">
        <v>113</v>
      </c>
      <c r="Q70" t="s">
        <v>100</v>
      </c>
      <c r="R70" t="s">
        <v>101</v>
      </c>
      <c r="S70" s="10">
        <v>2</v>
      </c>
    </row>
    <row r="71" spans="1:19" x14ac:dyDescent="0.25">
      <c r="A71" t="str">
        <f t="shared" si="1"/>
        <v>BOULEVARD EL DORADOHipotecas</v>
      </c>
      <c r="B71" s="8" t="s">
        <v>27</v>
      </c>
      <c r="C71" s="8">
        <v>95</v>
      </c>
      <c r="D71" s="8" t="s">
        <v>30</v>
      </c>
      <c r="E71" s="8" t="s">
        <v>10</v>
      </c>
      <c r="F71" s="8">
        <v>2018</v>
      </c>
      <c r="G71" s="8">
        <v>223</v>
      </c>
      <c r="H71" s="8">
        <v>44708885.219999999</v>
      </c>
      <c r="I71" s="15">
        <v>225420219.44401324</v>
      </c>
      <c r="L71" s="1">
        <v>43435</v>
      </c>
      <c r="M71">
        <v>2018</v>
      </c>
      <c r="N71">
        <v>12</v>
      </c>
      <c r="O71" s="8">
        <v>38</v>
      </c>
      <c r="P71" s="8" t="s">
        <v>114</v>
      </c>
      <c r="Q71" t="s">
        <v>100</v>
      </c>
      <c r="R71" t="s">
        <v>101</v>
      </c>
      <c r="S71" s="10">
        <v>8</v>
      </c>
    </row>
    <row r="72" spans="1:19" x14ac:dyDescent="0.25">
      <c r="A72" t="str">
        <f t="shared" si="1"/>
        <v>BOULEVARD EL DORADOPersonal</v>
      </c>
      <c r="B72" s="8" t="s">
        <v>27</v>
      </c>
      <c r="C72" s="8">
        <v>95</v>
      </c>
      <c r="D72" s="8" t="s">
        <v>30</v>
      </c>
      <c r="E72" s="8" t="s">
        <v>11</v>
      </c>
      <c r="F72" s="8">
        <v>2018</v>
      </c>
      <c r="G72" s="8">
        <v>163</v>
      </c>
      <c r="H72" s="8">
        <v>2229391.2200000002</v>
      </c>
      <c r="I72" s="15">
        <v>44151259.362387523</v>
      </c>
      <c r="L72" s="1">
        <v>43435</v>
      </c>
      <c r="M72">
        <v>2018</v>
      </c>
      <c r="N72">
        <v>12</v>
      </c>
      <c r="O72" s="8">
        <v>39</v>
      </c>
      <c r="P72" s="8" t="s">
        <v>113</v>
      </c>
      <c r="Q72" t="s">
        <v>100</v>
      </c>
      <c r="R72" t="s">
        <v>101</v>
      </c>
      <c r="S72" s="10">
        <v>2</v>
      </c>
    </row>
    <row r="73" spans="1:19" x14ac:dyDescent="0.25">
      <c r="A73" t="str">
        <f t="shared" si="1"/>
        <v>BOULEVARD EL DORADOPrendario</v>
      </c>
      <c r="B73" s="8" t="s">
        <v>27</v>
      </c>
      <c r="C73" s="8">
        <v>95</v>
      </c>
      <c r="D73" s="8" t="s">
        <v>30</v>
      </c>
      <c r="E73" s="8" t="s">
        <v>12</v>
      </c>
      <c r="F73" s="8">
        <v>2018</v>
      </c>
      <c r="G73" s="8">
        <v>220</v>
      </c>
      <c r="H73" s="8">
        <v>7558482.9699999997</v>
      </c>
      <c r="I73" s="15">
        <v>56436950.708964564</v>
      </c>
      <c r="L73" s="1">
        <v>43435</v>
      </c>
      <c r="M73">
        <v>2018</v>
      </c>
      <c r="N73">
        <v>12</v>
      </c>
      <c r="O73" s="8">
        <v>39</v>
      </c>
      <c r="P73" s="8" t="s">
        <v>114</v>
      </c>
      <c r="Q73" t="s">
        <v>100</v>
      </c>
      <c r="R73" t="s">
        <v>101</v>
      </c>
      <c r="S73" s="10">
        <v>8</v>
      </c>
    </row>
    <row r="74" spans="1:19" x14ac:dyDescent="0.25">
      <c r="A74" t="str">
        <f t="shared" si="1"/>
        <v>BRISAS DEL GOLFAutos</v>
      </c>
      <c r="B74" s="8" t="s">
        <v>27</v>
      </c>
      <c r="C74" s="8">
        <v>49</v>
      </c>
      <c r="D74" s="8" t="s">
        <v>31</v>
      </c>
      <c r="E74" s="8" t="s">
        <v>9</v>
      </c>
      <c r="F74" s="8">
        <v>2018</v>
      </c>
      <c r="G74" s="8">
        <v>17</v>
      </c>
      <c r="H74" s="8">
        <v>302420.61</v>
      </c>
      <c r="I74" s="15">
        <v>5925057.9147337973</v>
      </c>
      <c r="L74" s="1">
        <v>43435</v>
      </c>
      <c r="M74">
        <v>2018</v>
      </c>
      <c r="N74">
        <v>12</v>
      </c>
      <c r="O74" s="8">
        <v>40</v>
      </c>
      <c r="P74" s="8" t="s">
        <v>113</v>
      </c>
      <c r="Q74" t="s">
        <v>100</v>
      </c>
      <c r="R74" t="s">
        <v>101</v>
      </c>
      <c r="S74" s="10">
        <v>1</v>
      </c>
    </row>
    <row r="75" spans="1:19" x14ac:dyDescent="0.25">
      <c r="A75" t="str">
        <f t="shared" si="1"/>
        <v>BRISAS DEL GOLFHipotecas</v>
      </c>
      <c r="B75" s="8" t="s">
        <v>27</v>
      </c>
      <c r="C75" s="8">
        <v>49</v>
      </c>
      <c r="D75" s="8" t="s">
        <v>31</v>
      </c>
      <c r="E75" s="8" t="s">
        <v>10</v>
      </c>
      <c r="F75" s="8">
        <v>2018</v>
      </c>
      <c r="G75" s="8">
        <v>36</v>
      </c>
      <c r="H75" s="8">
        <v>2582065.52</v>
      </c>
      <c r="I75" s="15">
        <v>29482171.29766015</v>
      </c>
      <c r="L75" s="1">
        <v>43435</v>
      </c>
      <c r="M75">
        <v>2018</v>
      </c>
      <c r="N75">
        <v>12</v>
      </c>
      <c r="O75" s="8">
        <v>40</v>
      </c>
      <c r="P75" s="8" t="s">
        <v>114</v>
      </c>
      <c r="Q75" t="s">
        <v>100</v>
      </c>
      <c r="R75" t="s">
        <v>101</v>
      </c>
      <c r="S75" s="10">
        <v>2</v>
      </c>
    </row>
    <row r="76" spans="1:19" x14ac:dyDescent="0.25">
      <c r="A76" t="str">
        <f t="shared" si="1"/>
        <v>BRISAS DEL GOLFPersonal</v>
      </c>
      <c r="B76" s="8" t="s">
        <v>27</v>
      </c>
      <c r="C76" s="8">
        <v>49</v>
      </c>
      <c r="D76" s="8" t="s">
        <v>31</v>
      </c>
      <c r="E76" s="8" t="s">
        <v>11</v>
      </c>
      <c r="F76" s="8">
        <v>2018</v>
      </c>
      <c r="G76" s="8">
        <v>132</v>
      </c>
      <c r="H76" s="8">
        <v>2032200</v>
      </c>
      <c r="I76" s="15">
        <v>41870241.484610036</v>
      </c>
      <c r="L76" s="1">
        <v>43435</v>
      </c>
      <c r="M76">
        <v>2018</v>
      </c>
      <c r="N76">
        <v>12</v>
      </c>
      <c r="O76" s="8">
        <v>41</v>
      </c>
      <c r="P76" s="8" t="s">
        <v>113</v>
      </c>
      <c r="Q76" t="s">
        <v>100</v>
      </c>
      <c r="R76" t="s">
        <v>101</v>
      </c>
      <c r="S76" s="10">
        <v>1</v>
      </c>
    </row>
    <row r="77" spans="1:19" x14ac:dyDescent="0.25">
      <c r="A77" t="str">
        <f t="shared" si="1"/>
        <v>BRISAS DEL GOLFPrendario</v>
      </c>
      <c r="B77" s="8" t="s">
        <v>27</v>
      </c>
      <c r="C77" s="8">
        <v>49</v>
      </c>
      <c r="D77" s="8" t="s">
        <v>31</v>
      </c>
      <c r="E77" s="8" t="s">
        <v>12</v>
      </c>
      <c r="F77" s="8">
        <v>2018</v>
      </c>
      <c r="G77" s="8">
        <v>200</v>
      </c>
      <c r="H77" s="8">
        <v>3896973.44</v>
      </c>
      <c r="I77" s="15">
        <v>28357179.515019603</v>
      </c>
      <c r="L77" s="1">
        <v>43435</v>
      </c>
      <c r="M77">
        <v>2018</v>
      </c>
      <c r="N77">
        <v>12</v>
      </c>
      <c r="O77" s="8">
        <v>41</v>
      </c>
      <c r="P77" s="8" t="s">
        <v>114</v>
      </c>
      <c r="Q77" t="s">
        <v>100</v>
      </c>
      <c r="R77" t="s">
        <v>101</v>
      </c>
      <c r="S77" s="10">
        <v>5</v>
      </c>
    </row>
    <row r="78" spans="1:19" x14ac:dyDescent="0.25">
      <c r="A78" t="str">
        <f t="shared" si="1"/>
        <v>EL DORADOAutos</v>
      </c>
      <c r="B78" s="8" t="s">
        <v>27</v>
      </c>
      <c r="C78" s="8">
        <v>3</v>
      </c>
      <c r="D78" s="8" t="s">
        <v>32</v>
      </c>
      <c r="E78" s="8" t="s">
        <v>9</v>
      </c>
      <c r="F78" s="8">
        <v>2018</v>
      </c>
      <c r="G78" s="8">
        <v>7</v>
      </c>
      <c r="H78" s="8">
        <v>189309.35</v>
      </c>
      <c r="I78" s="15">
        <v>4286269.0854407791</v>
      </c>
      <c r="L78" s="1">
        <v>43435</v>
      </c>
      <c r="M78">
        <v>2018</v>
      </c>
      <c r="N78">
        <v>12</v>
      </c>
      <c r="O78" s="8">
        <v>42</v>
      </c>
      <c r="P78" s="8" t="s">
        <v>113</v>
      </c>
      <c r="Q78" t="s">
        <v>100</v>
      </c>
      <c r="R78" t="s">
        <v>101</v>
      </c>
      <c r="S78" s="10">
        <v>1</v>
      </c>
    </row>
    <row r="79" spans="1:19" x14ac:dyDescent="0.25">
      <c r="A79" t="str">
        <f t="shared" si="1"/>
        <v>EL DORADOHipotecas</v>
      </c>
      <c r="B79" s="8" t="s">
        <v>27</v>
      </c>
      <c r="C79" s="8">
        <v>3</v>
      </c>
      <c r="D79" s="8" t="s">
        <v>32</v>
      </c>
      <c r="E79" s="8" t="s">
        <v>10</v>
      </c>
      <c r="F79" s="8">
        <v>2018</v>
      </c>
      <c r="G79" s="8">
        <v>26</v>
      </c>
      <c r="H79" s="8">
        <v>2619846.0699999998</v>
      </c>
      <c r="I79" s="15">
        <v>40182969.70289135</v>
      </c>
      <c r="L79" s="1">
        <v>43435</v>
      </c>
      <c r="M79">
        <v>2018</v>
      </c>
      <c r="N79">
        <v>12</v>
      </c>
      <c r="O79" s="8">
        <v>42</v>
      </c>
      <c r="P79" s="8" t="s">
        <v>114</v>
      </c>
      <c r="Q79" t="s">
        <v>100</v>
      </c>
      <c r="R79" t="s">
        <v>101</v>
      </c>
      <c r="S79" s="10">
        <v>4</v>
      </c>
    </row>
    <row r="80" spans="1:19" x14ac:dyDescent="0.25">
      <c r="A80" t="str">
        <f t="shared" si="1"/>
        <v>EL DORADOPersonal</v>
      </c>
      <c r="B80" s="8" t="s">
        <v>27</v>
      </c>
      <c r="C80" s="8">
        <v>3</v>
      </c>
      <c r="D80" s="8" t="s">
        <v>32</v>
      </c>
      <c r="E80" s="8" t="s">
        <v>11</v>
      </c>
      <c r="F80" s="8">
        <v>2018</v>
      </c>
      <c r="G80" s="8">
        <v>141</v>
      </c>
      <c r="H80" s="8">
        <v>1476517</v>
      </c>
      <c r="I80" s="15">
        <v>53135380.269760817</v>
      </c>
      <c r="L80" s="1">
        <v>43435</v>
      </c>
      <c r="M80">
        <v>2018</v>
      </c>
      <c r="N80">
        <v>12</v>
      </c>
      <c r="O80" s="8">
        <v>43</v>
      </c>
      <c r="P80" s="8" t="s">
        <v>113</v>
      </c>
      <c r="Q80" t="s">
        <v>100</v>
      </c>
      <c r="R80" t="s">
        <v>101</v>
      </c>
      <c r="S80" s="10">
        <v>2</v>
      </c>
    </row>
    <row r="81" spans="1:19" x14ac:dyDescent="0.25">
      <c r="A81" t="str">
        <f t="shared" si="1"/>
        <v>EL DORADOPrendario</v>
      </c>
      <c r="B81" s="8" t="s">
        <v>27</v>
      </c>
      <c r="C81" s="8">
        <v>3</v>
      </c>
      <c r="D81" s="8" t="s">
        <v>32</v>
      </c>
      <c r="E81" s="8" t="s">
        <v>12</v>
      </c>
      <c r="F81" s="8">
        <v>2018</v>
      </c>
      <c r="G81" s="8">
        <v>96</v>
      </c>
      <c r="H81" s="8">
        <v>1416418.3</v>
      </c>
      <c r="I81" s="15">
        <v>25688560.739092611</v>
      </c>
      <c r="L81" s="1">
        <v>43435</v>
      </c>
      <c r="M81">
        <v>2018</v>
      </c>
      <c r="N81">
        <v>12</v>
      </c>
      <c r="O81" s="8">
        <v>43</v>
      </c>
      <c r="P81" s="8" t="s">
        <v>114</v>
      </c>
      <c r="Q81" t="s">
        <v>100</v>
      </c>
      <c r="R81" t="s">
        <v>101</v>
      </c>
      <c r="S81" s="10">
        <v>7</v>
      </c>
    </row>
    <row r="82" spans="1:19" x14ac:dyDescent="0.25">
      <c r="A82" t="str">
        <f t="shared" si="1"/>
        <v>EL INGENIOAutos</v>
      </c>
      <c r="B82" s="8" t="s">
        <v>27</v>
      </c>
      <c r="C82" s="8">
        <v>6</v>
      </c>
      <c r="D82" s="8" t="s">
        <v>33</v>
      </c>
      <c r="E82" s="8" t="s">
        <v>9</v>
      </c>
      <c r="F82" s="8">
        <v>2018</v>
      </c>
      <c r="G82" s="8">
        <v>5</v>
      </c>
      <c r="H82" s="8">
        <v>101048.66</v>
      </c>
      <c r="I82" s="15">
        <v>2193020.7264122199</v>
      </c>
      <c r="L82" s="1">
        <v>43435</v>
      </c>
      <c r="M82">
        <v>2018</v>
      </c>
      <c r="N82">
        <v>12</v>
      </c>
      <c r="O82" s="8">
        <v>44</v>
      </c>
      <c r="P82" s="8" t="s">
        <v>113</v>
      </c>
      <c r="Q82" t="s">
        <v>100</v>
      </c>
      <c r="R82" t="s">
        <v>101</v>
      </c>
      <c r="S82" s="10">
        <v>2</v>
      </c>
    </row>
    <row r="83" spans="1:19" x14ac:dyDescent="0.25">
      <c r="A83" t="str">
        <f t="shared" si="1"/>
        <v>EL INGENIOHipotecas</v>
      </c>
      <c r="B83" s="8" t="s">
        <v>27</v>
      </c>
      <c r="C83" s="8">
        <v>6</v>
      </c>
      <c r="D83" s="8" t="s">
        <v>33</v>
      </c>
      <c r="E83" s="8" t="s">
        <v>10</v>
      </c>
      <c r="F83" s="8">
        <v>2018</v>
      </c>
      <c r="G83" s="8">
        <v>11</v>
      </c>
      <c r="H83" s="8">
        <v>854323.78</v>
      </c>
      <c r="I83" s="15">
        <v>6696130.7639169293</v>
      </c>
      <c r="L83" s="1">
        <v>43435</v>
      </c>
      <c r="M83">
        <v>2018</v>
      </c>
      <c r="N83">
        <v>12</v>
      </c>
      <c r="O83" s="8">
        <v>44</v>
      </c>
      <c r="P83" s="8" t="s">
        <v>114</v>
      </c>
      <c r="Q83" t="s">
        <v>100</v>
      </c>
      <c r="R83" t="s">
        <v>101</v>
      </c>
      <c r="S83" s="10">
        <v>4</v>
      </c>
    </row>
    <row r="84" spans="1:19" x14ac:dyDescent="0.25">
      <c r="A84" t="str">
        <f t="shared" si="1"/>
        <v>EL INGENIOPersonal</v>
      </c>
      <c r="B84" s="8" t="s">
        <v>27</v>
      </c>
      <c r="C84" s="8">
        <v>6</v>
      </c>
      <c r="D84" s="8" t="s">
        <v>33</v>
      </c>
      <c r="E84" s="8" t="s">
        <v>11</v>
      </c>
      <c r="F84" s="8">
        <v>2018</v>
      </c>
      <c r="G84" s="8">
        <v>63</v>
      </c>
      <c r="H84" s="8">
        <v>788735</v>
      </c>
      <c r="I84" s="15">
        <v>16471804.64385994</v>
      </c>
      <c r="L84" s="1">
        <v>43435</v>
      </c>
      <c r="M84">
        <v>2018</v>
      </c>
      <c r="N84">
        <v>12</v>
      </c>
      <c r="O84" s="8">
        <v>45</v>
      </c>
      <c r="P84" s="8" t="s">
        <v>113</v>
      </c>
      <c r="Q84" t="s">
        <v>100</v>
      </c>
      <c r="R84" t="s">
        <v>101</v>
      </c>
      <c r="S84" s="10">
        <v>1</v>
      </c>
    </row>
    <row r="85" spans="1:19" x14ac:dyDescent="0.25">
      <c r="A85" t="str">
        <f t="shared" si="1"/>
        <v>EL INGENIOPrendario</v>
      </c>
      <c r="B85" s="8" t="s">
        <v>27</v>
      </c>
      <c r="C85" s="8">
        <v>6</v>
      </c>
      <c r="D85" s="8" t="s">
        <v>33</v>
      </c>
      <c r="E85" s="8" t="s">
        <v>12</v>
      </c>
      <c r="F85" s="8">
        <v>2018</v>
      </c>
      <c r="G85" s="8">
        <v>70</v>
      </c>
      <c r="H85" s="8">
        <v>1177049.8600000001</v>
      </c>
      <c r="I85" s="15">
        <v>16065184.063451901</v>
      </c>
      <c r="L85" s="1">
        <v>43435</v>
      </c>
      <c r="M85">
        <v>2018</v>
      </c>
      <c r="N85">
        <v>12</v>
      </c>
      <c r="O85" s="8">
        <v>45</v>
      </c>
      <c r="P85" s="8" t="s">
        <v>114</v>
      </c>
      <c r="Q85" t="s">
        <v>100</v>
      </c>
      <c r="R85" t="s">
        <v>101</v>
      </c>
      <c r="S85" s="10">
        <v>1</v>
      </c>
    </row>
    <row r="86" spans="1:19" x14ac:dyDescent="0.25">
      <c r="A86" t="str">
        <f t="shared" si="1"/>
        <v>LOS PUEBLOSAutos</v>
      </c>
      <c r="B86" s="8" t="s">
        <v>27</v>
      </c>
      <c r="C86" s="8">
        <v>23</v>
      </c>
      <c r="D86" s="8" t="s">
        <v>34</v>
      </c>
      <c r="E86" s="8" t="s">
        <v>9</v>
      </c>
      <c r="F86" s="8">
        <v>2018</v>
      </c>
      <c r="G86" s="8">
        <v>8</v>
      </c>
      <c r="H86" s="8">
        <v>146747.63</v>
      </c>
      <c r="I86" s="15">
        <v>3993105.2821983127</v>
      </c>
      <c r="L86" s="1">
        <v>43435</v>
      </c>
      <c r="M86">
        <v>2018</v>
      </c>
      <c r="N86">
        <v>12</v>
      </c>
      <c r="O86" s="8">
        <v>46</v>
      </c>
      <c r="P86" s="8" t="s">
        <v>113</v>
      </c>
      <c r="Q86" t="s">
        <v>100</v>
      </c>
      <c r="R86" t="s">
        <v>101</v>
      </c>
      <c r="S86" s="10">
        <v>2</v>
      </c>
    </row>
    <row r="87" spans="1:19" x14ac:dyDescent="0.25">
      <c r="A87" t="str">
        <f t="shared" si="1"/>
        <v>LOS PUEBLOSHipotecas</v>
      </c>
      <c r="B87" s="8" t="s">
        <v>27</v>
      </c>
      <c r="C87" s="8">
        <v>23</v>
      </c>
      <c r="D87" s="8" t="s">
        <v>34</v>
      </c>
      <c r="E87" s="8" t="s">
        <v>10</v>
      </c>
      <c r="F87" s="8">
        <v>2018</v>
      </c>
      <c r="G87" s="8">
        <v>40</v>
      </c>
      <c r="H87" s="8">
        <v>3124043.04</v>
      </c>
      <c r="I87" s="15">
        <v>21082048.580666456</v>
      </c>
      <c r="L87" s="1">
        <v>43435</v>
      </c>
      <c r="M87">
        <v>2018</v>
      </c>
      <c r="N87">
        <v>12</v>
      </c>
      <c r="O87" s="8">
        <v>46</v>
      </c>
      <c r="P87" s="8" t="s">
        <v>114</v>
      </c>
      <c r="Q87" t="s">
        <v>100</v>
      </c>
      <c r="R87" t="s">
        <v>101</v>
      </c>
      <c r="S87" s="10">
        <v>5</v>
      </c>
    </row>
    <row r="88" spans="1:19" x14ac:dyDescent="0.25">
      <c r="A88" t="str">
        <f t="shared" si="1"/>
        <v>LOS PUEBLOSPersonal</v>
      </c>
      <c r="B88" s="8" t="s">
        <v>27</v>
      </c>
      <c r="C88" s="8">
        <v>23</v>
      </c>
      <c r="D88" s="8" t="s">
        <v>34</v>
      </c>
      <c r="E88" s="8" t="s">
        <v>11</v>
      </c>
      <c r="F88" s="8">
        <v>2018</v>
      </c>
      <c r="G88" s="8">
        <v>501</v>
      </c>
      <c r="H88" s="8">
        <v>4383759.7300000004</v>
      </c>
      <c r="I88" s="15">
        <v>87810382.205855906</v>
      </c>
      <c r="L88" s="1">
        <v>43435</v>
      </c>
      <c r="M88">
        <v>2018</v>
      </c>
      <c r="N88">
        <v>12</v>
      </c>
      <c r="O88" s="8">
        <v>47</v>
      </c>
      <c r="P88" s="8" t="s">
        <v>113</v>
      </c>
      <c r="Q88" t="s">
        <v>100</v>
      </c>
      <c r="R88" t="s">
        <v>101</v>
      </c>
      <c r="S88" s="10">
        <v>1</v>
      </c>
    </row>
    <row r="89" spans="1:19" x14ac:dyDescent="0.25">
      <c r="A89" t="str">
        <f t="shared" si="1"/>
        <v>LOS PUEBLOSPrendario</v>
      </c>
      <c r="B89" s="8" t="s">
        <v>27</v>
      </c>
      <c r="C89" s="8">
        <v>23</v>
      </c>
      <c r="D89" s="8" t="s">
        <v>34</v>
      </c>
      <c r="E89" s="8" t="s">
        <v>12</v>
      </c>
      <c r="F89" s="8">
        <v>2018</v>
      </c>
      <c r="G89" s="8">
        <v>105</v>
      </c>
      <c r="H89" s="8">
        <v>1389524.65</v>
      </c>
      <c r="I89" s="15">
        <v>16035251.049875738</v>
      </c>
      <c r="L89" s="1">
        <v>43435</v>
      </c>
      <c r="M89">
        <v>2018</v>
      </c>
      <c r="N89">
        <v>12</v>
      </c>
      <c r="O89" s="8">
        <v>47</v>
      </c>
      <c r="P89" s="8" t="s">
        <v>114</v>
      </c>
      <c r="Q89" t="s">
        <v>100</v>
      </c>
      <c r="R89" t="s">
        <v>101</v>
      </c>
      <c r="S89" s="10">
        <v>2</v>
      </c>
    </row>
    <row r="90" spans="1:19" x14ac:dyDescent="0.25">
      <c r="A90" t="str">
        <f t="shared" si="1"/>
        <v>METROMALLAutos</v>
      </c>
      <c r="B90" s="8" t="s">
        <v>27</v>
      </c>
      <c r="C90" s="8">
        <v>66</v>
      </c>
      <c r="D90" s="8" t="s">
        <v>35</v>
      </c>
      <c r="E90" s="8" t="s">
        <v>9</v>
      </c>
      <c r="F90" s="8">
        <v>2018</v>
      </c>
      <c r="G90" s="8">
        <v>3</v>
      </c>
      <c r="H90" s="8">
        <v>48721.19</v>
      </c>
      <c r="I90" s="15">
        <v>1301431.5493597682</v>
      </c>
      <c r="L90" s="1">
        <v>43435</v>
      </c>
      <c r="M90">
        <v>2018</v>
      </c>
      <c r="N90">
        <v>12</v>
      </c>
      <c r="O90" s="8">
        <v>48</v>
      </c>
      <c r="P90" s="8" t="s">
        <v>113</v>
      </c>
      <c r="Q90" t="s">
        <v>100</v>
      </c>
      <c r="R90" t="s">
        <v>101</v>
      </c>
      <c r="S90" s="10">
        <v>1</v>
      </c>
    </row>
    <row r="91" spans="1:19" x14ac:dyDescent="0.25">
      <c r="A91" t="str">
        <f t="shared" si="1"/>
        <v>METROMALLHipotecas</v>
      </c>
      <c r="B91" s="8" t="s">
        <v>27</v>
      </c>
      <c r="C91" s="8">
        <v>66</v>
      </c>
      <c r="D91" s="8" t="s">
        <v>35</v>
      </c>
      <c r="E91" s="8" t="s">
        <v>10</v>
      </c>
      <c r="F91" s="8">
        <v>2018</v>
      </c>
      <c r="G91" s="8">
        <v>5</v>
      </c>
      <c r="H91" s="8">
        <v>436774.66</v>
      </c>
      <c r="I91" s="15">
        <v>4499186.0262878845</v>
      </c>
      <c r="L91" s="1">
        <v>43435</v>
      </c>
      <c r="M91">
        <v>2018</v>
      </c>
      <c r="N91">
        <v>12</v>
      </c>
      <c r="O91" s="8">
        <v>48</v>
      </c>
      <c r="P91" s="8" t="s">
        <v>114</v>
      </c>
      <c r="Q91" t="s">
        <v>100</v>
      </c>
      <c r="R91" t="s">
        <v>101</v>
      </c>
      <c r="S91" s="10">
        <v>1</v>
      </c>
    </row>
    <row r="92" spans="1:19" x14ac:dyDescent="0.25">
      <c r="A92" t="str">
        <f t="shared" si="1"/>
        <v>METROMALLPersonal</v>
      </c>
      <c r="B92" s="8" t="s">
        <v>27</v>
      </c>
      <c r="C92" s="8">
        <v>66</v>
      </c>
      <c r="D92" s="8" t="s">
        <v>35</v>
      </c>
      <c r="E92" s="8" t="s">
        <v>11</v>
      </c>
      <c r="F92" s="8">
        <v>2018</v>
      </c>
      <c r="G92" s="8">
        <v>125</v>
      </c>
      <c r="H92" s="8">
        <v>1115875.76</v>
      </c>
      <c r="I92" s="15">
        <v>17522009.785990402</v>
      </c>
      <c r="L92" s="1">
        <v>43435</v>
      </c>
      <c r="M92">
        <v>2018</v>
      </c>
      <c r="N92">
        <v>12</v>
      </c>
      <c r="O92" s="8">
        <v>49</v>
      </c>
      <c r="P92" s="8" t="s">
        <v>113</v>
      </c>
      <c r="Q92" t="s">
        <v>100</v>
      </c>
      <c r="R92" t="s">
        <v>101</v>
      </c>
      <c r="S92" s="10">
        <v>2</v>
      </c>
    </row>
    <row r="93" spans="1:19" x14ac:dyDescent="0.25">
      <c r="A93" t="str">
        <f t="shared" si="1"/>
        <v>METROMALLPrendario</v>
      </c>
      <c r="B93" s="8" t="s">
        <v>27</v>
      </c>
      <c r="C93" s="8">
        <v>66</v>
      </c>
      <c r="D93" s="8" t="s">
        <v>35</v>
      </c>
      <c r="E93" s="8" t="s">
        <v>12</v>
      </c>
      <c r="F93" s="8">
        <v>2018</v>
      </c>
      <c r="G93" s="8">
        <v>29</v>
      </c>
      <c r="H93" s="8">
        <v>271635</v>
      </c>
      <c r="I93" s="15">
        <v>4418674.5224763164</v>
      </c>
      <c r="L93" s="1">
        <v>43435</v>
      </c>
      <c r="M93">
        <v>2018</v>
      </c>
      <c r="N93">
        <v>12</v>
      </c>
      <c r="O93" s="8">
        <v>49</v>
      </c>
      <c r="P93" s="8" t="s">
        <v>114</v>
      </c>
      <c r="Q93" t="s">
        <v>100</v>
      </c>
      <c r="R93" t="s">
        <v>101</v>
      </c>
      <c r="S93" s="10">
        <v>8.8333333333333339</v>
      </c>
    </row>
    <row r="94" spans="1:19" x14ac:dyDescent="0.25">
      <c r="A94" t="str">
        <f t="shared" si="1"/>
        <v>PLAZA CAROLINAAutos</v>
      </c>
      <c r="B94" s="8" t="s">
        <v>27</v>
      </c>
      <c r="C94" s="8">
        <v>78</v>
      </c>
      <c r="D94" s="8" t="s">
        <v>36</v>
      </c>
      <c r="E94" s="8" t="s">
        <v>9</v>
      </c>
      <c r="F94" s="8">
        <v>2018</v>
      </c>
      <c r="G94" s="8">
        <v>10</v>
      </c>
      <c r="H94" s="8">
        <v>253709.21</v>
      </c>
      <c r="I94" s="15">
        <v>2880930.8177897581</v>
      </c>
      <c r="L94" s="1">
        <v>43435</v>
      </c>
      <c r="M94">
        <v>2018</v>
      </c>
      <c r="N94">
        <v>12</v>
      </c>
      <c r="O94" s="8">
        <v>51</v>
      </c>
      <c r="P94" s="8" t="s">
        <v>113</v>
      </c>
      <c r="Q94" t="s">
        <v>100</v>
      </c>
      <c r="R94" t="s">
        <v>101</v>
      </c>
      <c r="S94" s="10">
        <v>2</v>
      </c>
    </row>
    <row r="95" spans="1:19" x14ac:dyDescent="0.25">
      <c r="A95" t="str">
        <f t="shared" si="1"/>
        <v>PLAZA CAROLINAHipotecas</v>
      </c>
      <c r="B95" s="8" t="s">
        <v>27</v>
      </c>
      <c r="C95" s="8">
        <v>78</v>
      </c>
      <c r="D95" s="8" t="s">
        <v>36</v>
      </c>
      <c r="E95" s="8" t="s">
        <v>10</v>
      </c>
      <c r="F95" s="8">
        <v>2018</v>
      </c>
      <c r="G95" s="8">
        <v>21</v>
      </c>
      <c r="H95" s="8">
        <v>2794603.65</v>
      </c>
      <c r="I95" s="15">
        <v>20553955.766115602</v>
      </c>
      <c r="L95" s="1">
        <v>43435</v>
      </c>
      <c r="M95">
        <v>2018</v>
      </c>
      <c r="N95">
        <v>12</v>
      </c>
      <c r="O95" s="8">
        <v>51</v>
      </c>
      <c r="P95" s="8" t="s">
        <v>114</v>
      </c>
      <c r="Q95" t="s">
        <v>100</v>
      </c>
      <c r="R95" t="s">
        <v>101</v>
      </c>
      <c r="S95" s="10">
        <v>8</v>
      </c>
    </row>
    <row r="96" spans="1:19" x14ac:dyDescent="0.25">
      <c r="A96" t="str">
        <f t="shared" si="1"/>
        <v>PLAZA CAROLINAPersonal</v>
      </c>
      <c r="B96" s="8" t="s">
        <v>27</v>
      </c>
      <c r="C96" s="8">
        <v>78</v>
      </c>
      <c r="D96" s="8" t="s">
        <v>36</v>
      </c>
      <c r="E96" s="8" t="s">
        <v>11</v>
      </c>
      <c r="F96" s="8">
        <v>2018</v>
      </c>
      <c r="G96" s="8">
        <v>127</v>
      </c>
      <c r="H96" s="8">
        <v>1463055</v>
      </c>
      <c r="I96" s="15">
        <v>26783511.075128205</v>
      </c>
      <c r="L96" s="1">
        <v>43435</v>
      </c>
      <c r="M96">
        <v>2018</v>
      </c>
      <c r="N96">
        <v>12</v>
      </c>
      <c r="O96" s="8">
        <v>53</v>
      </c>
      <c r="P96" s="8" t="s">
        <v>113</v>
      </c>
      <c r="Q96" t="s">
        <v>100</v>
      </c>
      <c r="R96" t="s">
        <v>101</v>
      </c>
      <c r="S96" s="10">
        <v>1</v>
      </c>
    </row>
    <row r="97" spans="1:19" x14ac:dyDescent="0.25">
      <c r="A97" t="str">
        <f t="shared" si="1"/>
        <v>PLAZA CAROLINAPrendario</v>
      </c>
      <c r="B97" s="8" t="s">
        <v>27</v>
      </c>
      <c r="C97" s="8">
        <v>78</v>
      </c>
      <c r="D97" s="8" t="s">
        <v>36</v>
      </c>
      <c r="E97" s="8" t="s">
        <v>12</v>
      </c>
      <c r="F97" s="8">
        <v>2018</v>
      </c>
      <c r="G97" s="8">
        <v>69</v>
      </c>
      <c r="H97" s="8">
        <v>2524883.39</v>
      </c>
      <c r="I97" s="15">
        <v>11034189.788977817</v>
      </c>
      <c r="L97" s="1">
        <v>43435</v>
      </c>
      <c r="M97">
        <v>2018</v>
      </c>
      <c r="N97">
        <v>12</v>
      </c>
      <c r="O97" s="8">
        <v>53</v>
      </c>
      <c r="P97" s="8" t="s">
        <v>114</v>
      </c>
      <c r="Q97" t="s">
        <v>100</v>
      </c>
      <c r="R97" t="s">
        <v>101</v>
      </c>
      <c r="S97" s="10">
        <v>2</v>
      </c>
    </row>
    <row r="98" spans="1:19" x14ac:dyDescent="0.25">
      <c r="A98" t="str">
        <f t="shared" si="1"/>
        <v>PLAZA CORDOBAAutos</v>
      </c>
      <c r="B98" s="8" t="s">
        <v>27</v>
      </c>
      <c r="C98" s="8">
        <v>79</v>
      </c>
      <c r="D98" s="8" t="s">
        <v>37</v>
      </c>
      <c r="E98" s="8" t="s">
        <v>9</v>
      </c>
      <c r="F98" s="8">
        <v>2018</v>
      </c>
      <c r="G98" s="8">
        <v>3</v>
      </c>
      <c r="H98" s="8">
        <v>76787.149999999994</v>
      </c>
      <c r="I98" s="15">
        <v>1387048.0866972557</v>
      </c>
      <c r="L98" s="1">
        <v>43435</v>
      </c>
      <c r="M98">
        <v>2018</v>
      </c>
      <c r="N98">
        <v>12</v>
      </c>
      <c r="O98" s="8">
        <v>54</v>
      </c>
      <c r="P98" s="8" t="s">
        <v>113</v>
      </c>
      <c r="Q98" t="s">
        <v>100</v>
      </c>
      <c r="R98" t="s">
        <v>101</v>
      </c>
      <c r="S98" s="10">
        <v>1</v>
      </c>
    </row>
    <row r="99" spans="1:19" x14ac:dyDescent="0.25">
      <c r="A99" t="str">
        <f t="shared" si="1"/>
        <v>PLAZA CORDOBAHipotecas</v>
      </c>
      <c r="B99" s="8" t="s">
        <v>27</v>
      </c>
      <c r="C99" s="8">
        <v>79</v>
      </c>
      <c r="D99" s="8" t="s">
        <v>37</v>
      </c>
      <c r="E99" s="8" t="s">
        <v>10</v>
      </c>
      <c r="F99" s="8">
        <v>2018</v>
      </c>
      <c r="G99" s="8">
        <v>2</v>
      </c>
      <c r="H99" s="8">
        <v>43000</v>
      </c>
      <c r="I99" s="15">
        <v>4225559.1748486115</v>
      </c>
      <c r="L99" s="1">
        <v>43435</v>
      </c>
      <c r="M99">
        <v>2018</v>
      </c>
      <c r="N99">
        <v>12</v>
      </c>
      <c r="O99" s="8">
        <v>54</v>
      </c>
      <c r="P99" s="8" t="s">
        <v>114</v>
      </c>
      <c r="Q99" t="s">
        <v>100</v>
      </c>
      <c r="R99" t="s">
        <v>101</v>
      </c>
      <c r="S99" s="10">
        <v>3</v>
      </c>
    </row>
    <row r="100" spans="1:19" x14ac:dyDescent="0.25">
      <c r="A100" t="str">
        <f t="shared" si="1"/>
        <v>PLAZA CORDOBAPersonal</v>
      </c>
      <c r="B100" s="8" t="s">
        <v>27</v>
      </c>
      <c r="C100" s="8">
        <v>79</v>
      </c>
      <c r="D100" s="8" t="s">
        <v>37</v>
      </c>
      <c r="E100" s="8" t="s">
        <v>11</v>
      </c>
      <c r="F100" s="8">
        <v>2018</v>
      </c>
      <c r="G100" s="8">
        <v>83</v>
      </c>
      <c r="H100" s="8">
        <v>825284.94</v>
      </c>
      <c r="I100" s="15">
        <v>13654205.779066125</v>
      </c>
      <c r="L100" s="1">
        <v>43435</v>
      </c>
      <c r="M100">
        <v>2018</v>
      </c>
      <c r="N100">
        <v>12</v>
      </c>
      <c r="O100" s="8">
        <v>66</v>
      </c>
      <c r="P100" s="8" t="s">
        <v>113</v>
      </c>
      <c r="Q100" t="s">
        <v>100</v>
      </c>
      <c r="R100" t="s">
        <v>101</v>
      </c>
      <c r="S100" s="10">
        <v>1</v>
      </c>
    </row>
    <row r="101" spans="1:19" x14ac:dyDescent="0.25">
      <c r="A101" t="str">
        <f t="shared" si="1"/>
        <v>PLAZA CORDOBAPrendario</v>
      </c>
      <c r="B101" s="8" t="s">
        <v>27</v>
      </c>
      <c r="C101" s="8">
        <v>79</v>
      </c>
      <c r="D101" s="8" t="s">
        <v>37</v>
      </c>
      <c r="E101" s="8" t="s">
        <v>12</v>
      </c>
      <c r="F101" s="8">
        <v>2018</v>
      </c>
      <c r="G101" s="8">
        <v>10</v>
      </c>
      <c r="H101" s="8">
        <v>136660</v>
      </c>
      <c r="I101" s="15">
        <v>2969101.9615509422</v>
      </c>
      <c r="L101" s="1">
        <v>43435</v>
      </c>
      <c r="M101">
        <v>2018</v>
      </c>
      <c r="N101">
        <v>12</v>
      </c>
      <c r="O101" s="8">
        <v>66</v>
      </c>
      <c r="P101" s="8" t="s">
        <v>114</v>
      </c>
      <c r="Q101" t="s">
        <v>100</v>
      </c>
      <c r="R101" t="s">
        <v>101</v>
      </c>
      <c r="S101" s="10">
        <v>3</v>
      </c>
    </row>
    <row r="102" spans="1:19" x14ac:dyDescent="0.25">
      <c r="A102" t="str">
        <f t="shared" si="1"/>
        <v>PLAZA GALAPAGOAutos</v>
      </c>
      <c r="B102" s="8" t="s">
        <v>27</v>
      </c>
      <c r="C102" s="8">
        <v>28</v>
      </c>
      <c r="D102" s="8" t="s">
        <v>38</v>
      </c>
      <c r="E102" s="8" t="s">
        <v>9</v>
      </c>
      <c r="F102" s="8">
        <v>2018</v>
      </c>
      <c r="G102" s="8">
        <v>4</v>
      </c>
      <c r="H102" s="8">
        <v>62916.31</v>
      </c>
      <c r="I102" s="15">
        <v>1442934.7862212069</v>
      </c>
      <c r="L102" s="1">
        <v>43435</v>
      </c>
      <c r="M102">
        <v>2018</v>
      </c>
      <c r="N102">
        <v>12</v>
      </c>
      <c r="O102" s="8">
        <v>68</v>
      </c>
      <c r="P102" s="8" t="s">
        <v>113</v>
      </c>
      <c r="Q102" t="s">
        <v>100</v>
      </c>
      <c r="R102" t="s">
        <v>101</v>
      </c>
      <c r="S102" s="10">
        <v>1</v>
      </c>
    </row>
    <row r="103" spans="1:19" x14ac:dyDescent="0.25">
      <c r="A103" t="str">
        <f t="shared" si="1"/>
        <v>PLAZA GALAPAGOHipotecas</v>
      </c>
      <c r="B103" s="8" t="s">
        <v>27</v>
      </c>
      <c r="C103" s="8">
        <v>28</v>
      </c>
      <c r="D103" s="8" t="s">
        <v>38</v>
      </c>
      <c r="E103" s="8" t="s">
        <v>10</v>
      </c>
      <c r="F103" s="8">
        <v>2018</v>
      </c>
      <c r="G103" s="8">
        <v>8</v>
      </c>
      <c r="H103" s="8">
        <v>526069.78</v>
      </c>
      <c r="I103" s="15">
        <v>3003056.4868156184</v>
      </c>
      <c r="L103" s="1">
        <v>43435</v>
      </c>
      <c r="M103">
        <v>2018</v>
      </c>
      <c r="N103">
        <v>12</v>
      </c>
      <c r="O103" s="8">
        <v>68</v>
      </c>
      <c r="P103" s="8" t="s">
        <v>114</v>
      </c>
      <c r="Q103" t="s">
        <v>100</v>
      </c>
      <c r="R103" t="s">
        <v>101</v>
      </c>
      <c r="S103" s="10">
        <v>2</v>
      </c>
    </row>
    <row r="104" spans="1:19" x14ac:dyDescent="0.25">
      <c r="A104" t="str">
        <f t="shared" si="1"/>
        <v>PLAZA GALAPAGOPersonal</v>
      </c>
      <c r="B104" s="8" t="s">
        <v>27</v>
      </c>
      <c r="C104" s="8">
        <v>28</v>
      </c>
      <c r="D104" s="8" t="s">
        <v>38</v>
      </c>
      <c r="E104" s="8" t="s">
        <v>11</v>
      </c>
      <c r="F104" s="8">
        <v>2018</v>
      </c>
      <c r="G104" s="8">
        <v>67</v>
      </c>
      <c r="H104" s="8">
        <v>577740</v>
      </c>
      <c r="I104" s="15">
        <v>5113969.6683768202</v>
      </c>
      <c r="L104" s="1">
        <v>43435</v>
      </c>
      <c r="M104">
        <v>2018</v>
      </c>
      <c r="N104">
        <v>12</v>
      </c>
      <c r="O104" s="8">
        <v>69</v>
      </c>
      <c r="P104" s="8" t="s">
        <v>113</v>
      </c>
      <c r="Q104" t="s">
        <v>100</v>
      </c>
      <c r="R104" t="s">
        <v>101</v>
      </c>
      <c r="S104" s="10">
        <v>1</v>
      </c>
    </row>
    <row r="105" spans="1:19" x14ac:dyDescent="0.25">
      <c r="A105" t="str">
        <f t="shared" si="1"/>
        <v>PLAZA GALAPAGOPrendario</v>
      </c>
      <c r="B105" s="8" t="s">
        <v>27</v>
      </c>
      <c r="C105" s="8">
        <v>28</v>
      </c>
      <c r="D105" s="8" t="s">
        <v>38</v>
      </c>
      <c r="E105" s="8" t="s">
        <v>12</v>
      </c>
      <c r="F105" s="8">
        <v>2018</v>
      </c>
      <c r="G105" s="8">
        <v>17</v>
      </c>
      <c r="H105" s="8">
        <v>170600</v>
      </c>
      <c r="I105" s="15">
        <v>1200884.074702326</v>
      </c>
      <c r="L105" s="1">
        <v>43435</v>
      </c>
      <c r="M105">
        <v>2018</v>
      </c>
      <c r="N105">
        <v>12</v>
      </c>
      <c r="O105" s="8">
        <v>69</v>
      </c>
      <c r="P105" s="8" t="s">
        <v>114</v>
      </c>
      <c r="Q105" t="s">
        <v>100</v>
      </c>
      <c r="R105" t="s">
        <v>101</v>
      </c>
      <c r="S105" s="10">
        <v>3</v>
      </c>
    </row>
    <row r="106" spans="1:19" x14ac:dyDescent="0.25">
      <c r="A106" t="str">
        <f t="shared" si="1"/>
        <v>PLAZA LAS AMERICASAutos</v>
      </c>
      <c r="B106" s="8" t="s">
        <v>27</v>
      </c>
      <c r="C106" s="8">
        <v>32</v>
      </c>
      <c r="D106" s="8" t="s">
        <v>39</v>
      </c>
      <c r="E106" s="8" t="s">
        <v>9</v>
      </c>
      <c r="F106" s="8">
        <v>2018</v>
      </c>
      <c r="G106" s="8">
        <v>9</v>
      </c>
      <c r="H106" s="8">
        <v>196763.31</v>
      </c>
      <c r="I106" s="15">
        <v>3020170.7494174181</v>
      </c>
      <c r="L106" s="1">
        <v>43435</v>
      </c>
      <c r="M106">
        <v>2018</v>
      </c>
      <c r="N106">
        <v>12</v>
      </c>
      <c r="O106" s="8">
        <v>70</v>
      </c>
      <c r="P106" s="8" t="s">
        <v>113</v>
      </c>
      <c r="Q106" t="s">
        <v>100</v>
      </c>
      <c r="R106" t="s">
        <v>101</v>
      </c>
      <c r="S106" s="10">
        <v>1</v>
      </c>
    </row>
    <row r="107" spans="1:19" x14ac:dyDescent="0.25">
      <c r="A107" t="str">
        <f t="shared" si="1"/>
        <v>PLAZA LAS AMERICASHipotecas</v>
      </c>
      <c r="B107" s="8" t="s">
        <v>27</v>
      </c>
      <c r="C107" s="8">
        <v>32</v>
      </c>
      <c r="D107" s="8" t="s">
        <v>39</v>
      </c>
      <c r="E107" s="8" t="s">
        <v>10</v>
      </c>
      <c r="F107" s="8">
        <v>2018</v>
      </c>
      <c r="G107" s="8">
        <v>59</v>
      </c>
      <c r="H107" s="8">
        <v>4525980.07</v>
      </c>
      <c r="I107" s="15">
        <v>23567343.366105538</v>
      </c>
      <c r="L107" s="1">
        <v>43435</v>
      </c>
      <c r="M107">
        <v>2018</v>
      </c>
      <c r="N107">
        <v>12</v>
      </c>
      <c r="O107" s="8">
        <v>70</v>
      </c>
      <c r="P107" s="8" t="s">
        <v>114</v>
      </c>
      <c r="Q107" t="s">
        <v>100</v>
      </c>
      <c r="R107" t="s">
        <v>101</v>
      </c>
      <c r="S107" s="10">
        <v>2</v>
      </c>
    </row>
    <row r="108" spans="1:19" x14ac:dyDescent="0.25">
      <c r="A108" t="str">
        <f t="shared" si="1"/>
        <v>PLAZA LAS AMERICASPersonal</v>
      </c>
      <c r="B108" s="8" t="s">
        <v>27</v>
      </c>
      <c r="C108" s="8">
        <v>32</v>
      </c>
      <c r="D108" s="8" t="s">
        <v>39</v>
      </c>
      <c r="E108" s="8" t="s">
        <v>11</v>
      </c>
      <c r="F108" s="8">
        <v>2018</v>
      </c>
      <c r="G108" s="8">
        <v>220</v>
      </c>
      <c r="H108" s="8">
        <v>1923828.82</v>
      </c>
      <c r="I108" s="15">
        <v>23961477.508997381</v>
      </c>
      <c r="L108" s="1">
        <v>43435</v>
      </c>
      <c r="M108">
        <v>2018</v>
      </c>
      <c r="N108">
        <v>12</v>
      </c>
      <c r="O108" s="8">
        <v>71</v>
      </c>
      <c r="P108" s="8" t="s">
        <v>113</v>
      </c>
      <c r="Q108" t="s">
        <v>100</v>
      </c>
      <c r="R108" t="s">
        <v>101</v>
      </c>
      <c r="S108" s="10">
        <v>1</v>
      </c>
    </row>
    <row r="109" spans="1:19" x14ac:dyDescent="0.25">
      <c r="A109" t="str">
        <f t="shared" si="1"/>
        <v>PLAZA LAS AMERICASPrendario</v>
      </c>
      <c r="B109" s="8" t="s">
        <v>27</v>
      </c>
      <c r="C109" s="8">
        <v>32</v>
      </c>
      <c r="D109" s="8" t="s">
        <v>39</v>
      </c>
      <c r="E109" s="8" t="s">
        <v>12</v>
      </c>
      <c r="F109" s="8">
        <v>2018</v>
      </c>
      <c r="G109" s="8">
        <v>54</v>
      </c>
      <c r="H109" s="8">
        <v>922255</v>
      </c>
      <c r="I109" s="15">
        <v>6995109.0741917426</v>
      </c>
      <c r="L109" s="1">
        <v>43435</v>
      </c>
      <c r="M109">
        <v>2018</v>
      </c>
      <c r="N109">
        <v>12</v>
      </c>
      <c r="O109" s="8">
        <v>71</v>
      </c>
      <c r="P109" s="8" t="s">
        <v>114</v>
      </c>
      <c r="Q109" t="s">
        <v>100</v>
      </c>
      <c r="R109" t="s">
        <v>101</v>
      </c>
      <c r="S109" s="10">
        <v>5</v>
      </c>
    </row>
    <row r="110" spans="1:19" x14ac:dyDescent="0.25">
      <c r="A110" t="str">
        <f t="shared" si="1"/>
        <v>PLAZA NUEVO TOCUMENAutos</v>
      </c>
      <c r="B110" s="8" t="s">
        <v>27</v>
      </c>
      <c r="C110" s="8">
        <v>165</v>
      </c>
      <c r="D110" s="8" t="s">
        <v>110</v>
      </c>
      <c r="E110" s="8" t="s">
        <v>9</v>
      </c>
      <c r="F110" s="8">
        <v>2018</v>
      </c>
      <c r="G110" s="8">
        <v>1</v>
      </c>
      <c r="H110" s="8">
        <v>21504.31</v>
      </c>
      <c r="I110" s="15">
        <v>184435.08983590748</v>
      </c>
      <c r="L110" s="1">
        <v>43435</v>
      </c>
      <c r="M110">
        <v>2018</v>
      </c>
      <c r="N110">
        <v>12</v>
      </c>
      <c r="O110" s="8">
        <v>72</v>
      </c>
      <c r="P110" s="8" t="s">
        <v>113</v>
      </c>
      <c r="Q110" t="s">
        <v>100</v>
      </c>
      <c r="R110" t="s">
        <v>101</v>
      </c>
      <c r="S110" s="10">
        <v>1</v>
      </c>
    </row>
    <row r="111" spans="1:19" x14ac:dyDescent="0.25">
      <c r="A111" t="str">
        <f t="shared" si="1"/>
        <v>PLAZA NUEVO TOCUMENHipotecas</v>
      </c>
      <c r="B111" s="8" t="s">
        <v>27</v>
      </c>
      <c r="C111" s="8">
        <v>165</v>
      </c>
      <c r="D111" s="8" t="s">
        <v>110</v>
      </c>
      <c r="E111" s="8" t="s">
        <v>10</v>
      </c>
      <c r="F111" s="8">
        <v>2018</v>
      </c>
      <c r="G111" s="8">
        <v>0</v>
      </c>
      <c r="H111" s="8">
        <v>0</v>
      </c>
      <c r="I111" s="15">
        <v>379999.99999999983</v>
      </c>
      <c r="L111" s="1">
        <v>43435</v>
      </c>
      <c r="M111">
        <v>2018</v>
      </c>
      <c r="N111">
        <v>12</v>
      </c>
      <c r="O111" s="8">
        <v>72</v>
      </c>
      <c r="P111" s="8" t="s">
        <v>114</v>
      </c>
      <c r="Q111" t="s">
        <v>100</v>
      </c>
      <c r="R111" t="s">
        <v>101</v>
      </c>
      <c r="S111" s="10">
        <v>8</v>
      </c>
    </row>
    <row r="112" spans="1:19" x14ac:dyDescent="0.25">
      <c r="A112" t="str">
        <f t="shared" si="1"/>
        <v>PLAZA NUEVO TOCUMENPersonal</v>
      </c>
      <c r="B112" s="8" t="s">
        <v>27</v>
      </c>
      <c r="C112" s="8">
        <v>165</v>
      </c>
      <c r="D112" s="8" t="s">
        <v>110</v>
      </c>
      <c r="E112" s="8" t="s">
        <v>11</v>
      </c>
      <c r="F112" s="8">
        <v>2018</v>
      </c>
      <c r="G112" s="8">
        <v>19</v>
      </c>
      <c r="H112" s="8">
        <v>142994</v>
      </c>
      <c r="I112" s="15">
        <v>2043762.6840087774</v>
      </c>
      <c r="L112" s="1">
        <v>43435</v>
      </c>
      <c r="M112">
        <v>2018</v>
      </c>
      <c r="N112">
        <v>12</v>
      </c>
      <c r="O112" s="8">
        <v>73</v>
      </c>
      <c r="P112" s="8" t="s">
        <v>113</v>
      </c>
      <c r="Q112" t="s">
        <v>100</v>
      </c>
      <c r="R112" t="s">
        <v>101</v>
      </c>
      <c r="S112" s="10">
        <v>2</v>
      </c>
    </row>
    <row r="113" spans="1:19" x14ac:dyDescent="0.25">
      <c r="A113" t="str">
        <f t="shared" si="1"/>
        <v>PLAZA NUEVO TOCUMENPrendario</v>
      </c>
      <c r="B113" s="8" t="s">
        <v>27</v>
      </c>
      <c r="C113" s="8">
        <v>165</v>
      </c>
      <c r="D113" s="8" t="s">
        <v>110</v>
      </c>
      <c r="E113" s="8" t="s">
        <v>12</v>
      </c>
      <c r="F113" s="8">
        <v>2018</v>
      </c>
      <c r="G113" s="8">
        <v>6</v>
      </c>
      <c r="H113" s="8">
        <v>68250</v>
      </c>
      <c r="I113" s="15">
        <v>149999.99999999997</v>
      </c>
      <c r="L113" s="1">
        <v>43435</v>
      </c>
      <c r="M113">
        <v>2018</v>
      </c>
      <c r="N113">
        <v>12</v>
      </c>
      <c r="O113" s="8">
        <v>73</v>
      </c>
      <c r="P113" s="8" t="s">
        <v>114</v>
      </c>
      <c r="Q113" t="s">
        <v>100</v>
      </c>
      <c r="R113" t="s">
        <v>101</v>
      </c>
      <c r="S113" s="10">
        <v>9</v>
      </c>
    </row>
    <row r="114" spans="1:19" x14ac:dyDescent="0.25">
      <c r="A114" t="str">
        <f t="shared" si="1"/>
        <v>PLAZA TOCUMENAutos</v>
      </c>
      <c r="B114" s="8" t="s">
        <v>27</v>
      </c>
      <c r="C114" s="8">
        <v>8</v>
      </c>
      <c r="D114" s="8" t="s">
        <v>40</v>
      </c>
      <c r="E114" s="8" t="s">
        <v>9</v>
      </c>
      <c r="F114" s="8">
        <v>2018</v>
      </c>
      <c r="G114" s="8">
        <v>11</v>
      </c>
      <c r="H114" s="8">
        <v>237939</v>
      </c>
      <c r="I114" s="15">
        <v>2568070.6623643213</v>
      </c>
      <c r="L114" s="1">
        <v>43435</v>
      </c>
      <c r="M114">
        <v>2018</v>
      </c>
      <c r="N114">
        <v>12</v>
      </c>
      <c r="O114" s="8">
        <v>74</v>
      </c>
      <c r="P114" s="8" t="s">
        <v>113</v>
      </c>
      <c r="Q114" t="s">
        <v>100</v>
      </c>
      <c r="R114" t="s">
        <v>101</v>
      </c>
      <c r="S114" s="10">
        <v>1</v>
      </c>
    </row>
    <row r="115" spans="1:19" x14ac:dyDescent="0.25">
      <c r="A115" t="str">
        <f t="shared" si="1"/>
        <v>PLAZA TOCUMENHipotecas</v>
      </c>
      <c r="B115" s="8" t="s">
        <v>27</v>
      </c>
      <c r="C115" s="8">
        <v>8</v>
      </c>
      <c r="D115" s="8" t="s">
        <v>40</v>
      </c>
      <c r="E115" s="8" t="s">
        <v>10</v>
      </c>
      <c r="F115" s="8">
        <v>2018</v>
      </c>
      <c r="G115" s="8">
        <v>15</v>
      </c>
      <c r="H115" s="8">
        <v>1277527.8999999999</v>
      </c>
      <c r="I115" s="15">
        <v>7563657.871137822</v>
      </c>
      <c r="L115" s="1">
        <v>43435</v>
      </c>
      <c r="M115">
        <v>2018</v>
      </c>
      <c r="N115">
        <v>12</v>
      </c>
      <c r="O115" s="8">
        <v>74</v>
      </c>
      <c r="P115" s="8" t="s">
        <v>114</v>
      </c>
      <c r="Q115" t="s">
        <v>100</v>
      </c>
      <c r="R115" t="s">
        <v>101</v>
      </c>
      <c r="S115" s="10">
        <v>4</v>
      </c>
    </row>
    <row r="116" spans="1:19" x14ac:dyDescent="0.25">
      <c r="A116" t="str">
        <f t="shared" si="1"/>
        <v>PLAZA TOCUMENPersonal</v>
      </c>
      <c r="B116" s="8" t="s">
        <v>27</v>
      </c>
      <c r="C116" s="8">
        <v>8</v>
      </c>
      <c r="D116" s="8" t="s">
        <v>40</v>
      </c>
      <c r="E116" s="8" t="s">
        <v>11</v>
      </c>
      <c r="F116" s="8">
        <v>2018</v>
      </c>
      <c r="G116" s="8">
        <v>201</v>
      </c>
      <c r="H116" s="8">
        <v>2161115</v>
      </c>
      <c r="I116" s="15">
        <v>48799467.068601348</v>
      </c>
      <c r="L116" s="1">
        <v>43435</v>
      </c>
      <c r="M116">
        <v>2018</v>
      </c>
      <c r="N116">
        <v>12</v>
      </c>
      <c r="O116" s="8">
        <v>76</v>
      </c>
      <c r="P116" s="8" t="s">
        <v>113</v>
      </c>
      <c r="Q116" t="s">
        <v>100</v>
      </c>
      <c r="R116" t="s">
        <v>101</v>
      </c>
      <c r="S116" s="10">
        <v>1</v>
      </c>
    </row>
    <row r="117" spans="1:19" x14ac:dyDescent="0.25">
      <c r="A117" t="str">
        <f t="shared" si="1"/>
        <v>PLAZA TOCUMENPrendario</v>
      </c>
      <c r="B117" s="8" t="s">
        <v>27</v>
      </c>
      <c r="C117" s="8">
        <v>8</v>
      </c>
      <c r="D117" s="8" t="s">
        <v>40</v>
      </c>
      <c r="E117" s="8" t="s">
        <v>12</v>
      </c>
      <c r="F117" s="8">
        <v>2018</v>
      </c>
      <c r="G117" s="8">
        <v>53</v>
      </c>
      <c r="H117" s="8">
        <v>1500345</v>
      </c>
      <c r="I117" s="15">
        <v>9036660.7136505656</v>
      </c>
      <c r="L117" s="1">
        <v>43435</v>
      </c>
      <c r="M117">
        <v>2018</v>
      </c>
      <c r="N117">
        <v>12</v>
      </c>
      <c r="O117" s="8">
        <v>76</v>
      </c>
      <c r="P117" s="8" t="s">
        <v>114</v>
      </c>
      <c r="Q117" t="s">
        <v>100</v>
      </c>
      <c r="R117" t="s">
        <v>101</v>
      </c>
      <c r="S117" s="10">
        <v>3</v>
      </c>
    </row>
    <row r="118" spans="1:19" x14ac:dyDescent="0.25">
      <c r="A118" t="str">
        <f t="shared" si="1"/>
        <v>PUENTE CENTENARIOAutos</v>
      </c>
      <c r="B118" s="8" t="s">
        <v>27</v>
      </c>
      <c r="C118" s="8">
        <v>51</v>
      </c>
      <c r="D118" s="8" t="s">
        <v>41</v>
      </c>
      <c r="E118" s="8" t="s">
        <v>9</v>
      </c>
      <c r="F118" s="8">
        <v>2018</v>
      </c>
      <c r="G118" s="8">
        <v>13</v>
      </c>
      <c r="H118" s="8">
        <v>306284.89</v>
      </c>
      <c r="I118" s="15">
        <v>4246806.8495675456</v>
      </c>
      <c r="L118" s="1">
        <v>43435</v>
      </c>
      <c r="M118">
        <v>2018</v>
      </c>
      <c r="N118">
        <v>12</v>
      </c>
      <c r="O118" s="8">
        <v>77</v>
      </c>
      <c r="P118" s="8" t="s">
        <v>113</v>
      </c>
      <c r="Q118" t="s">
        <v>100</v>
      </c>
      <c r="R118" t="s">
        <v>101</v>
      </c>
      <c r="S118" s="10">
        <v>1</v>
      </c>
    </row>
    <row r="119" spans="1:19" x14ac:dyDescent="0.25">
      <c r="A119" t="str">
        <f t="shared" si="1"/>
        <v>PUENTE CENTENARIOHipotecas</v>
      </c>
      <c r="B119" s="8" t="s">
        <v>27</v>
      </c>
      <c r="C119" s="8">
        <v>51</v>
      </c>
      <c r="D119" s="8" t="s">
        <v>41</v>
      </c>
      <c r="E119" s="8" t="s">
        <v>10</v>
      </c>
      <c r="F119" s="8">
        <v>2018</v>
      </c>
      <c r="G119" s="8">
        <v>36</v>
      </c>
      <c r="H119" s="8">
        <v>3982350.77</v>
      </c>
      <c r="I119" s="15">
        <v>16470412.913239596</v>
      </c>
      <c r="L119" s="1">
        <v>43435</v>
      </c>
      <c r="M119">
        <v>2018</v>
      </c>
      <c r="N119">
        <v>12</v>
      </c>
      <c r="O119" s="8">
        <v>77</v>
      </c>
      <c r="P119" s="8" t="s">
        <v>114</v>
      </c>
      <c r="Q119" t="s">
        <v>100</v>
      </c>
      <c r="R119" t="s">
        <v>101</v>
      </c>
      <c r="S119" s="10">
        <v>4</v>
      </c>
    </row>
    <row r="120" spans="1:19" x14ac:dyDescent="0.25">
      <c r="A120" t="str">
        <f t="shared" si="1"/>
        <v>PUENTE CENTENARIOPersonal</v>
      </c>
      <c r="B120" s="8" t="s">
        <v>27</v>
      </c>
      <c r="C120" s="8">
        <v>51</v>
      </c>
      <c r="D120" s="8" t="s">
        <v>41</v>
      </c>
      <c r="E120" s="8" t="s">
        <v>11</v>
      </c>
      <c r="F120" s="8">
        <v>2018</v>
      </c>
      <c r="G120" s="8">
        <v>109</v>
      </c>
      <c r="H120" s="8">
        <v>1195396.1599999999</v>
      </c>
      <c r="I120" s="15">
        <v>24396784.930972219</v>
      </c>
      <c r="L120" s="1">
        <v>43435</v>
      </c>
      <c r="M120">
        <v>2018</v>
      </c>
      <c r="N120">
        <v>12</v>
      </c>
      <c r="O120" s="8">
        <v>78</v>
      </c>
      <c r="P120" s="8" t="s">
        <v>113</v>
      </c>
      <c r="Q120" t="s">
        <v>100</v>
      </c>
      <c r="R120" t="s">
        <v>101</v>
      </c>
      <c r="S120" s="10">
        <v>1</v>
      </c>
    </row>
    <row r="121" spans="1:19" x14ac:dyDescent="0.25">
      <c r="A121" t="str">
        <f t="shared" si="1"/>
        <v>PUENTE CENTENARIOPrendario</v>
      </c>
      <c r="B121" s="8" t="s">
        <v>27</v>
      </c>
      <c r="C121" s="8">
        <v>51</v>
      </c>
      <c r="D121" s="8" t="s">
        <v>41</v>
      </c>
      <c r="E121" s="8" t="s">
        <v>12</v>
      </c>
      <c r="F121" s="8">
        <v>2018</v>
      </c>
      <c r="G121" s="8">
        <v>161</v>
      </c>
      <c r="H121" s="8">
        <v>2647914.0099999998</v>
      </c>
      <c r="I121" s="15">
        <v>21431749.429842357</v>
      </c>
      <c r="L121" s="1">
        <v>43435</v>
      </c>
      <c r="M121">
        <v>2018</v>
      </c>
      <c r="N121">
        <v>12</v>
      </c>
      <c r="O121" s="8">
        <v>78</v>
      </c>
      <c r="P121" s="8" t="s">
        <v>114</v>
      </c>
      <c r="Q121" t="s">
        <v>100</v>
      </c>
      <c r="R121" t="s">
        <v>101</v>
      </c>
      <c r="S121" s="10">
        <v>3</v>
      </c>
    </row>
    <row r="122" spans="1:19" x14ac:dyDescent="0.25">
      <c r="A122" t="str">
        <f t="shared" si="1"/>
        <v>VERSALLESAutos</v>
      </c>
      <c r="B122" s="8" t="s">
        <v>27</v>
      </c>
      <c r="C122" s="8">
        <v>69</v>
      </c>
      <c r="D122" s="8" t="s">
        <v>42</v>
      </c>
      <c r="E122" s="8" t="s">
        <v>9</v>
      </c>
      <c r="F122" s="8">
        <v>2018</v>
      </c>
      <c r="G122" s="8">
        <v>14</v>
      </c>
      <c r="H122" s="8">
        <v>268445.17</v>
      </c>
      <c r="I122" s="15">
        <v>2589520.1398259662</v>
      </c>
      <c r="L122" s="1">
        <v>43435</v>
      </c>
      <c r="M122">
        <v>2018</v>
      </c>
      <c r="N122">
        <v>12</v>
      </c>
      <c r="O122" s="8">
        <v>79</v>
      </c>
      <c r="P122" s="8" t="s">
        <v>113</v>
      </c>
      <c r="Q122" t="s">
        <v>100</v>
      </c>
      <c r="R122" t="s">
        <v>101</v>
      </c>
      <c r="S122" s="10">
        <v>1</v>
      </c>
    </row>
    <row r="123" spans="1:19" x14ac:dyDescent="0.25">
      <c r="A123" t="str">
        <f t="shared" si="1"/>
        <v>VERSALLESHipotecas</v>
      </c>
      <c r="B123" s="8" t="s">
        <v>27</v>
      </c>
      <c r="C123" s="8">
        <v>69</v>
      </c>
      <c r="D123" s="8" t="s">
        <v>42</v>
      </c>
      <c r="E123" s="8" t="s">
        <v>10</v>
      </c>
      <c r="F123" s="8">
        <v>2018</v>
      </c>
      <c r="G123" s="8">
        <v>29</v>
      </c>
      <c r="H123" s="8">
        <v>1824115.16</v>
      </c>
      <c r="I123" s="15">
        <v>6769992.4970870446</v>
      </c>
      <c r="L123" s="1">
        <v>43435</v>
      </c>
      <c r="M123">
        <v>2018</v>
      </c>
      <c r="N123">
        <v>12</v>
      </c>
      <c r="O123" s="8">
        <v>79</v>
      </c>
      <c r="P123" s="8" t="s">
        <v>114</v>
      </c>
      <c r="Q123" t="s">
        <v>100</v>
      </c>
      <c r="R123" t="s">
        <v>101</v>
      </c>
      <c r="S123" s="10">
        <v>2</v>
      </c>
    </row>
    <row r="124" spans="1:19" x14ac:dyDescent="0.25">
      <c r="A124" t="str">
        <f t="shared" si="1"/>
        <v>VERSALLESPersonal</v>
      </c>
      <c r="B124" s="8" t="s">
        <v>27</v>
      </c>
      <c r="C124" s="8">
        <v>69</v>
      </c>
      <c r="D124" s="8" t="s">
        <v>42</v>
      </c>
      <c r="E124" s="8" t="s">
        <v>11</v>
      </c>
      <c r="F124" s="8">
        <v>2018</v>
      </c>
      <c r="G124" s="8">
        <v>118</v>
      </c>
      <c r="H124" s="8">
        <v>1371900</v>
      </c>
      <c r="I124" s="15">
        <v>12479485.007236969</v>
      </c>
      <c r="L124" s="1">
        <v>43435</v>
      </c>
      <c r="M124">
        <v>2018</v>
      </c>
      <c r="N124">
        <v>12</v>
      </c>
      <c r="O124" s="8">
        <v>80</v>
      </c>
      <c r="P124" s="8" t="s">
        <v>113</v>
      </c>
      <c r="Q124" t="s">
        <v>100</v>
      </c>
      <c r="R124" t="s">
        <v>101</v>
      </c>
      <c r="S124" s="10">
        <v>2</v>
      </c>
    </row>
    <row r="125" spans="1:19" x14ac:dyDescent="0.25">
      <c r="A125" t="str">
        <f t="shared" si="1"/>
        <v>VERSALLESPrendario</v>
      </c>
      <c r="B125" s="8" t="s">
        <v>27</v>
      </c>
      <c r="C125" s="8">
        <v>69</v>
      </c>
      <c r="D125" s="8" t="s">
        <v>42</v>
      </c>
      <c r="E125" s="8" t="s">
        <v>12</v>
      </c>
      <c r="F125" s="8">
        <v>2018</v>
      </c>
      <c r="G125" s="8">
        <v>67</v>
      </c>
      <c r="H125" s="8">
        <v>1150669</v>
      </c>
      <c r="I125" s="15">
        <v>4386576.0384333795</v>
      </c>
      <c r="L125" s="1">
        <v>43435</v>
      </c>
      <c r="M125">
        <v>2018</v>
      </c>
      <c r="N125">
        <v>12</v>
      </c>
      <c r="O125" s="8">
        <v>80</v>
      </c>
      <c r="P125" s="8" t="s">
        <v>114</v>
      </c>
      <c r="Q125" t="s">
        <v>100</v>
      </c>
      <c r="R125" t="s">
        <v>101</v>
      </c>
      <c r="S125" s="10">
        <v>5</v>
      </c>
    </row>
    <row r="126" spans="1:19" x14ac:dyDescent="0.25">
      <c r="A126" t="str">
        <f t="shared" si="1"/>
        <v>VILLA LUCREAutos</v>
      </c>
      <c r="B126" s="8" t="s">
        <v>27</v>
      </c>
      <c r="C126" s="8">
        <v>18</v>
      </c>
      <c r="D126" s="8" t="s">
        <v>43</v>
      </c>
      <c r="E126" s="8" t="s">
        <v>9</v>
      </c>
      <c r="F126" s="8">
        <v>2018</v>
      </c>
      <c r="G126" s="8">
        <v>15</v>
      </c>
      <c r="H126" s="8">
        <v>267864.65999999997</v>
      </c>
      <c r="I126" s="15">
        <v>14462263.835925153</v>
      </c>
      <c r="L126" s="1">
        <v>43435</v>
      </c>
      <c r="M126">
        <v>2018</v>
      </c>
      <c r="N126">
        <v>12</v>
      </c>
      <c r="O126" s="8">
        <v>89</v>
      </c>
      <c r="P126" s="8" t="s">
        <v>113</v>
      </c>
      <c r="Q126" t="s">
        <v>100</v>
      </c>
      <c r="R126" t="s">
        <v>101</v>
      </c>
      <c r="S126" s="10">
        <v>1</v>
      </c>
    </row>
    <row r="127" spans="1:19" x14ac:dyDescent="0.25">
      <c r="A127" t="str">
        <f t="shared" si="1"/>
        <v>VILLA LUCREHipotecas</v>
      </c>
      <c r="B127" s="8" t="s">
        <v>27</v>
      </c>
      <c r="C127" s="8">
        <v>18</v>
      </c>
      <c r="D127" s="8" t="s">
        <v>43</v>
      </c>
      <c r="E127" s="8" t="s">
        <v>10</v>
      </c>
      <c r="F127" s="8">
        <v>2018</v>
      </c>
      <c r="G127" s="8">
        <v>31</v>
      </c>
      <c r="H127" s="8">
        <v>1968578.2</v>
      </c>
      <c r="I127" s="15">
        <v>17848418.976190899</v>
      </c>
      <c r="L127" s="1">
        <v>43435</v>
      </c>
      <c r="M127">
        <v>2018</v>
      </c>
      <c r="N127">
        <v>12</v>
      </c>
      <c r="O127" s="8">
        <v>89</v>
      </c>
      <c r="P127" s="8" t="s">
        <v>114</v>
      </c>
      <c r="Q127" t="s">
        <v>100</v>
      </c>
      <c r="R127" t="s">
        <v>101</v>
      </c>
      <c r="S127" s="10">
        <v>4</v>
      </c>
    </row>
    <row r="128" spans="1:19" x14ac:dyDescent="0.25">
      <c r="A128" t="str">
        <f t="shared" si="1"/>
        <v>VILLA LUCREPersonal</v>
      </c>
      <c r="B128" s="8" t="s">
        <v>27</v>
      </c>
      <c r="C128" s="8">
        <v>18</v>
      </c>
      <c r="D128" s="8" t="s">
        <v>43</v>
      </c>
      <c r="E128" s="8" t="s">
        <v>11</v>
      </c>
      <c r="F128" s="8">
        <v>2018</v>
      </c>
      <c r="G128" s="8">
        <v>206</v>
      </c>
      <c r="H128" s="8">
        <v>2120681.15</v>
      </c>
      <c r="I128" s="15">
        <v>41453401.195911914</v>
      </c>
      <c r="L128" s="1">
        <v>43435</v>
      </c>
      <c r="M128">
        <v>2018</v>
      </c>
      <c r="N128">
        <v>12</v>
      </c>
      <c r="O128" s="8">
        <v>95</v>
      </c>
      <c r="P128" s="8" t="s">
        <v>113</v>
      </c>
      <c r="Q128" t="s">
        <v>100</v>
      </c>
      <c r="R128" t="s">
        <v>101</v>
      </c>
      <c r="S128" s="10">
        <v>2</v>
      </c>
    </row>
    <row r="129" spans="1:19" x14ac:dyDescent="0.25">
      <c r="A129" t="str">
        <f t="shared" si="1"/>
        <v>VILLA LUCREPrendario</v>
      </c>
      <c r="B129" s="8" t="s">
        <v>27</v>
      </c>
      <c r="C129" s="8">
        <v>18</v>
      </c>
      <c r="D129" s="8" t="s">
        <v>43</v>
      </c>
      <c r="E129" s="8" t="s">
        <v>12</v>
      </c>
      <c r="F129" s="8">
        <v>2018</v>
      </c>
      <c r="G129" s="8">
        <v>210</v>
      </c>
      <c r="H129" s="8">
        <v>3120416.96</v>
      </c>
      <c r="I129" s="15">
        <v>22399928.899819277</v>
      </c>
      <c r="L129" s="1">
        <v>43435</v>
      </c>
      <c r="M129">
        <v>2018</v>
      </c>
      <c r="N129">
        <v>12</v>
      </c>
      <c r="O129" s="8">
        <v>95</v>
      </c>
      <c r="P129" s="8" t="s">
        <v>114</v>
      </c>
      <c r="Q129" t="s">
        <v>100</v>
      </c>
      <c r="R129" t="s">
        <v>101</v>
      </c>
      <c r="S129" s="10">
        <v>12</v>
      </c>
    </row>
    <row r="130" spans="1:19" x14ac:dyDescent="0.25">
      <c r="A130" t="str">
        <f t="shared" si="1"/>
        <v>AVENIDA CENTRALAutos</v>
      </c>
      <c r="B130" s="8" t="s">
        <v>44</v>
      </c>
      <c r="C130" s="8">
        <v>16</v>
      </c>
      <c r="D130" s="8" t="s">
        <v>45</v>
      </c>
      <c r="E130" s="8" t="s">
        <v>9</v>
      </c>
      <c r="F130" s="8">
        <v>2018</v>
      </c>
      <c r="G130" s="8">
        <v>9</v>
      </c>
      <c r="H130" s="8">
        <v>176116.68</v>
      </c>
      <c r="I130" s="15">
        <v>1823746.1967133067</v>
      </c>
      <c r="L130" s="1">
        <v>43435</v>
      </c>
      <c r="M130">
        <v>2018</v>
      </c>
      <c r="N130">
        <v>12</v>
      </c>
      <c r="O130" s="8">
        <v>97</v>
      </c>
      <c r="P130" s="8" t="s">
        <v>113</v>
      </c>
      <c r="Q130" t="s">
        <v>100</v>
      </c>
      <c r="R130" t="s">
        <v>101</v>
      </c>
      <c r="S130" s="10">
        <v>2</v>
      </c>
    </row>
    <row r="131" spans="1:19" x14ac:dyDescent="0.25">
      <c r="A131" t="str">
        <f t="shared" ref="A131:A194" si="2">D131&amp;E131</f>
        <v>AVENIDA CENTRALHipotecas</v>
      </c>
      <c r="B131" s="8" t="s">
        <v>44</v>
      </c>
      <c r="C131" s="8">
        <v>16</v>
      </c>
      <c r="D131" s="8" t="s">
        <v>45</v>
      </c>
      <c r="E131" s="8" t="s">
        <v>10</v>
      </c>
      <c r="F131" s="8">
        <v>2018</v>
      </c>
      <c r="G131" s="8">
        <v>12</v>
      </c>
      <c r="H131" s="8">
        <v>569669.36</v>
      </c>
      <c r="I131" s="15">
        <v>6276896.0922896136</v>
      </c>
      <c r="L131" s="1">
        <v>43435</v>
      </c>
      <c r="M131">
        <v>2018</v>
      </c>
      <c r="N131">
        <v>12</v>
      </c>
      <c r="O131" s="8">
        <v>97</v>
      </c>
      <c r="P131" s="8" t="s">
        <v>114</v>
      </c>
      <c r="Q131" t="s">
        <v>100</v>
      </c>
      <c r="R131" t="s">
        <v>101</v>
      </c>
      <c r="S131" s="10">
        <v>6</v>
      </c>
    </row>
    <row r="132" spans="1:19" x14ac:dyDescent="0.25">
      <c r="A132" t="str">
        <f t="shared" si="2"/>
        <v>AVENIDA CENTRALPersonal</v>
      </c>
      <c r="B132" s="8" t="s">
        <v>44</v>
      </c>
      <c r="C132" s="8">
        <v>16</v>
      </c>
      <c r="D132" s="8" t="s">
        <v>45</v>
      </c>
      <c r="E132" s="8" t="s">
        <v>11</v>
      </c>
      <c r="F132" s="8">
        <v>2018</v>
      </c>
      <c r="G132" s="8">
        <v>217</v>
      </c>
      <c r="H132" s="8">
        <v>1713910</v>
      </c>
      <c r="I132" s="15">
        <v>32578408.601745494</v>
      </c>
      <c r="L132" s="1">
        <v>43435</v>
      </c>
      <c r="M132">
        <v>2018</v>
      </c>
      <c r="N132">
        <v>12</v>
      </c>
      <c r="O132" s="8">
        <v>98</v>
      </c>
      <c r="P132" s="8" t="s">
        <v>113</v>
      </c>
      <c r="Q132" t="s">
        <v>100</v>
      </c>
      <c r="R132" t="s">
        <v>101</v>
      </c>
      <c r="S132" s="10">
        <v>1</v>
      </c>
    </row>
    <row r="133" spans="1:19" x14ac:dyDescent="0.25">
      <c r="A133" t="str">
        <f t="shared" si="2"/>
        <v>AVENIDA CENTRALPrendario</v>
      </c>
      <c r="B133" s="8" t="s">
        <v>44</v>
      </c>
      <c r="C133" s="8">
        <v>16</v>
      </c>
      <c r="D133" s="8" t="s">
        <v>45</v>
      </c>
      <c r="E133" s="8" t="s">
        <v>12</v>
      </c>
      <c r="F133" s="8">
        <v>2018</v>
      </c>
      <c r="G133" s="8">
        <v>27</v>
      </c>
      <c r="H133" s="8">
        <v>488939.5</v>
      </c>
      <c r="I133" s="15">
        <v>8217585.7893053694</v>
      </c>
      <c r="L133" s="1">
        <v>43435</v>
      </c>
      <c r="M133">
        <v>2018</v>
      </c>
      <c r="N133">
        <v>12</v>
      </c>
      <c r="O133" s="8">
        <v>98</v>
      </c>
      <c r="P133" s="8" t="s">
        <v>114</v>
      </c>
      <c r="Q133" t="s">
        <v>100</v>
      </c>
      <c r="R133" t="s">
        <v>101</v>
      </c>
      <c r="S133" s="10">
        <v>3</v>
      </c>
    </row>
    <row r="134" spans="1:19" x14ac:dyDescent="0.25">
      <c r="A134" t="str">
        <f t="shared" si="2"/>
        <v>AVENIDA CUBAAutos</v>
      </c>
      <c r="B134" s="8" t="s">
        <v>44</v>
      </c>
      <c r="C134" s="8">
        <v>21</v>
      </c>
      <c r="D134" s="8" t="s">
        <v>46</v>
      </c>
      <c r="E134" s="8" t="s">
        <v>9</v>
      </c>
      <c r="F134" s="8">
        <v>2018</v>
      </c>
      <c r="G134" s="8">
        <v>4</v>
      </c>
      <c r="H134" s="8">
        <v>64250.01</v>
      </c>
      <c r="I134" s="15">
        <v>1915755.3365222614</v>
      </c>
      <c r="L134" s="1">
        <v>43435</v>
      </c>
      <c r="M134">
        <v>2018</v>
      </c>
      <c r="N134">
        <v>12</v>
      </c>
      <c r="O134" s="8">
        <v>99</v>
      </c>
      <c r="P134" s="8" t="s">
        <v>113</v>
      </c>
      <c r="Q134" t="s">
        <v>100</v>
      </c>
      <c r="R134" t="s">
        <v>101</v>
      </c>
      <c r="S134" s="10">
        <v>1</v>
      </c>
    </row>
    <row r="135" spans="1:19" x14ac:dyDescent="0.25">
      <c r="A135" t="str">
        <f t="shared" si="2"/>
        <v>AVENIDA CUBAHipotecas</v>
      </c>
      <c r="B135" s="8" t="s">
        <v>44</v>
      </c>
      <c r="C135" s="8">
        <v>21</v>
      </c>
      <c r="D135" s="8" t="s">
        <v>46</v>
      </c>
      <c r="E135" s="8" t="s">
        <v>10</v>
      </c>
      <c r="F135" s="8">
        <v>2018</v>
      </c>
      <c r="G135" s="8">
        <v>17</v>
      </c>
      <c r="H135" s="8">
        <v>1888398.78</v>
      </c>
      <c r="I135" s="15">
        <v>12654035.145508312</v>
      </c>
      <c r="L135" s="1">
        <v>43435</v>
      </c>
      <c r="M135">
        <v>2018</v>
      </c>
      <c r="N135">
        <v>12</v>
      </c>
      <c r="O135" s="8">
        <v>99</v>
      </c>
      <c r="P135" s="8" t="s">
        <v>114</v>
      </c>
      <c r="Q135" t="s">
        <v>100</v>
      </c>
      <c r="R135" t="s">
        <v>101</v>
      </c>
      <c r="S135" s="10">
        <v>1</v>
      </c>
    </row>
    <row r="136" spans="1:19" x14ac:dyDescent="0.25">
      <c r="A136" t="str">
        <f t="shared" si="2"/>
        <v>AVENIDA CUBAPersonal</v>
      </c>
      <c r="B136" s="8" t="s">
        <v>44</v>
      </c>
      <c r="C136" s="8">
        <v>21</v>
      </c>
      <c r="D136" s="8" t="s">
        <v>46</v>
      </c>
      <c r="E136" s="8" t="s">
        <v>11</v>
      </c>
      <c r="F136" s="8">
        <v>2018</v>
      </c>
      <c r="G136" s="8">
        <v>222</v>
      </c>
      <c r="H136" s="8">
        <v>2269159.69</v>
      </c>
      <c r="I136" s="15">
        <v>45170751.535959959</v>
      </c>
      <c r="L136" s="1">
        <v>43435</v>
      </c>
      <c r="M136">
        <v>2018</v>
      </c>
      <c r="N136">
        <v>12</v>
      </c>
      <c r="O136" s="8">
        <v>101</v>
      </c>
      <c r="P136" s="8" t="s">
        <v>113</v>
      </c>
      <c r="Q136" t="s">
        <v>100</v>
      </c>
      <c r="R136" t="s">
        <v>101</v>
      </c>
      <c r="S136" s="10">
        <v>1</v>
      </c>
    </row>
    <row r="137" spans="1:19" x14ac:dyDescent="0.25">
      <c r="A137" t="str">
        <f t="shared" si="2"/>
        <v>AVENIDA CUBAPrendario</v>
      </c>
      <c r="B137" s="8" t="s">
        <v>44</v>
      </c>
      <c r="C137" s="8">
        <v>21</v>
      </c>
      <c r="D137" s="8" t="s">
        <v>46</v>
      </c>
      <c r="E137" s="8" t="s">
        <v>12</v>
      </c>
      <c r="F137" s="8">
        <v>2018</v>
      </c>
      <c r="G137" s="8">
        <v>63</v>
      </c>
      <c r="H137" s="8">
        <v>1145910</v>
      </c>
      <c r="I137" s="15">
        <v>10785400.559192017</v>
      </c>
      <c r="L137" s="1">
        <v>43435</v>
      </c>
      <c r="M137">
        <v>2018</v>
      </c>
      <c r="N137">
        <v>12</v>
      </c>
      <c r="O137" s="8">
        <v>101</v>
      </c>
      <c r="P137" s="8" t="s">
        <v>114</v>
      </c>
      <c r="Q137" t="s">
        <v>100</v>
      </c>
      <c r="R137" t="s">
        <v>101</v>
      </c>
      <c r="S137" s="10">
        <v>3</v>
      </c>
    </row>
    <row r="138" spans="1:19" x14ac:dyDescent="0.25">
      <c r="A138" t="str">
        <f t="shared" si="2"/>
        <v>BUSINESS PARKAutos</v>
      </c>
      <c r="B138" s="8" t="s">
        <v>44</v>
      </c>
      <c r="C138" s="8">
        <v>70</v>
      </c>
      <c r="D138" s="8" t="s">
        <v>47</v>
      </c>
      <c r="E138" s="8" t="s">
        <v>9</v>
      </c>
      <c r="F138" s="8">
        <v>2018</v>
      </c>
      <c r="G138" s="8">
        <v>27</v>
      </c>
      <c r="H138" s="8">
        <v>570356.21</v>
      </c>
      <c r="I138" s="15">
        <v>5531848.7795460569</v>
      </c>
      <c r="L138" s="1">
        <v>43435</v>
      </c>
      <c r="M138">
        <v>2018</v>
      </c>
      <c r="N138">
        <v>12</v>
      </c>
      <c r="O138" s="8">
        <v>102</v>
      </c>
      <c r="P138" s="8" t="s">
        <v>113</v>
      </c>
      <c r="Q138" t="s">
        <v>100</v>
      </c>
      <c r="R138" t="s">
        <v>101</v>
      </c>
      <c r="S138" s="10">
        <v>1</v>
      </c>
    </row>
    <row r="139" spans="1:19" x14ac:dyDescent="0.25">
      <c r="A139" t="str">
        <f t="shared" si="2"/>
        <v>BUSINESS PARKHipotecas</v>
      </c>
      <c r="B139" s="8" t="s">
        <v>44</v>
      </c>
      <c r="C139" s="8">
        <v>70</v>
      </c>
      <c r="D139" s="8" t="s">
        <v>47</v>
      </c>
      <c r="E139" s="8" t="s">
        <v>10</v>
      </c>
      <c r="F139" s="8">
        <v>2018</v>
      </c>
      <c r="G139" s="8">
        <v>72</v>
      </c>
      <c r="H139" s="8">
        <v>12362912.279999999</v>
      </c>
      <c r="I139" s="15">
        <v>28706410.585275747</v>
      </c>
      <c r="L139" s="1">
        <v>43435</v>
      </c>
      <c r="M139">
        <v>2018</v>
      </c>
      <c r="N139">
        <v>12</v>
      </c>
      <c r="O139" s="8">
        <v>102</v>
      </c>
      <c r="P139" s="8" t="s">
        <v>114</v>
      </c>
      <c r="Q139" t="s">
        <v>100</v>
      </c>
      <c r="R139" t="s">
        <v>101</v>
      </c>
      <c r="S139" s="10">
        <v>2</v>
      </c>
    </row>
    <row r="140" spans="1:19" x14ac:dyDescent="0.25">
      <c r="A140" t="str">
        <f t="shared" si="2"/>
        <v>BUSINESS PARKPersonal</v>
      </c>
      <c r="B140" s="8" t="s">
        <v>44</v>
      </c>
      <c r="C140" s="8">
        <v>70</v>
      </c>
      <c r="D140" s="8" t="s">
        <v>47</v>
      </c>
      <c r="E140" s="8" t="s">
        <v>11</v>
      </c>
      <c r="F140" s="8">
        <v>2018</v>
      </c>
      <c r="G140" s="8">
        <v>78</v>
      </c>
      <c r="H140" s="8">
        <v>955523.2</v>
      </c>
      <c r="I140" s="15">
        <v>15129811.169648893</v>
      </c>
      <c r="L140" s="1">
        <v>43435</v>
      </c>
      <c r="M140">
        <v>2018</v>
      </c>
      <c r="N140">
        <v>12</v>
      </c>
      <c r="O140" s="8">
        <v>103</v>
      </c>
      <c r="P140" s="8" t="s">
        <v>113</v>
      </c>
      <c r="Q140" t="s">
        <v>100</v>
      </c>
      <c r="R140" t="s">
        <v>101</v>
      </c>
      <c r="S140" s="10">
        <v>1</v>
      </c>
    </row>
    <row r="141" spans="1:19" x14ac:dyDescent="0.25">
      <c r="A141" t="str">
        <f t="shared" si="2"/>
        <v>BUSINESS PARKPrendario</v>
      </c>
      <c r="B141" s="8" t="s">
        <v>44</v>
      </c>
      <c r="C141" s="8">
        <v>70</v>
      </c>
      <c r="D141" s="8" t="s">
        <v>47</v>
      </c>
      <c r="E141" s="8" t="s">
        <v>12</v>
      </c>
      <c r="F141" s="8">
        <v>2018</v>
      </c>
      <c r="G141" s="8">
        <v>32</v>
      </c>
      <c r="H141" s="8">
        <v>350450</v>
      </c>
      <c r="I141" s="15">
        <v>2916333.304580288</v>
      </c>
      <c r="L141" s="1">
        <v>43435</v>
      </c>
      <c r="M141">
        <v>2018</v>
      </c>
      <c r="N141">
        <v>12</v>
      </c>
      <c r="O141" s="8">
        <v>103</v>
      </c>
      <c r="P141" s="8" t="s">
        <v>114</v>
      </c>
      <c r="Q141" t="s">
        <v>100</v>
      </c>
      <c r="R141" t="s">
        <v>101</v>
      </c>
      <c r="S141" s="10">
        <v>1</v>
      </c>
    </row>
    <row r="142" spans="1:19" x14ac:dyDescent="0.25">
      <c r="A142" t="str">
        <f t="shared" si="2"/>
        <v>CHANISAutos</v>
      </c>
      <c r="B142" s="8" t="s">
        <v>44</v>
      </c>
      <c r="C142" s="8">
        <v>7</v>
      </c>
      <c r="D142" s="8" t="s">
        <v>48</v>
      </c>
      <c r="E142" s="8" t="s">
        <v>9</v>
      </c>
      <c r="F142" s="8">
        <v>2018</v>
      </c>
      <c r="G142" s="8">
        <v>8</v>
      </c>
      <c r="H142" s="8">
        <v>162099.56</v>
      </c>
      <c r="I142" s="15">
        <v>1420215.1341779977</v>
      </c>
      <c r="L142" s="1">
        <v>43435</v>
      </c>
      <c r="M142">
        <v>2018</v>
      </c>
      <c r="N142">
        <v>12</v>
      </c>
      <c r="O142" s="8">
        <v>125</v>
      </c>
      <c r="P142" s="8" t="s">
        <v>113</v>
      </c>
      <c r="Q142" t="s">
        <v>100</v>
      </c>
      <c r="R142" t="s">
        <v>101</v>
      </c>
      <c r="S142" s="10">
        <v>1</v>
      </c>
    </row>
    <row r="143" spans="1:19" x14ac:dyDescent="0.25">
      <c r="A143" t="str">
        <f t="shared" si="2"/>
        <v>CHANISHipotecas</v>
      </c>
      <c r="B143" s="8" t="s">
        <v>44</v>
      </c>
      <c r="C143" s="8">
        <v>7</v>
      </c>
      <c r="D143" s="8" t="s">
        <v>48</v>
      </c>
      <c r="E143" s="8" t="s">
        <v>10</v>
      </c>
      <c r="F143" s="8">
        <v>2018</v>
      </c>
      <c r="G143" s="8">
        <v>9</v>
      </c>
      <c r="H143" s="8">
        <v>449080.59</v>
      </c>
      <c r="I143" s="15">
        <v>4171938.9734003721</v>
      </c>
      <c r="L143" s="1">
        <v>43435</v>
      </c>
      <c r="M143">
        <v>2018</v>
      </c>
      <c r="N143">
        <v>12</v>
      </c>
      <c r="O143" s="8">
        <v>125</v>
      </c>
      <c r="P143" s="8" t="s">
        <v>114</v>
      </c>
      <c r="Q143" t="s">
        <v>100</v>
      </c>
      <c r="R143" t="s">
        <v>101</v>
      </c>
      <c r="S143" s="10">
        <v>3</v>
      </c>
    </row>
    <row r="144" spans="1:19" x14ac:dyDescent="0.25">
      <c r="A144" t="str">
        <f t="shared" si="2"/>
        <v>CHANISPersonal</v>
      </c>
      <c r="B144" s="8" t="s">
        <v>44</v>
      </c>
      <c r="C144" s="8">
        <v>7</v>
      </c>
      <c r="D144" s="8" t="s">
        <v>48</v>
      </c>
      <c r="E144" s="8" t="s">
        <v>11</v>
      </c>
      <c r="F144" s="8">
        <v>2018</v>
      </c>
      <c r="G144" s="8">
        <v>103</v>
      </c>
      <c r="H144" s="8">
        <v>1019553.45</v>
      </c>
      <c r="I144" s="15">
        <v>17686772.023879007</v>
      </c>
      <c r="L144" s="1">
        <v>43435</v>
      </c>
      <c r="M144">
        <v>2018</v>
      </c>
      <c r="N144">
        <v>12</v>
      </c>
      <c r="O144" s="8">
        <v>131</v>
      </c>
      <c r="P144" s="8" t="s">
        <v>113</v>
      </c>
      <c r="Q144" t="s">
        <v>100</v>
      </c>
      <c r="R144" t="s">
        <v>101</v>
      </c>
      <c r="S144" s="10">
        <v>1</v>
      </c>
    </row>
    <row r="145" spans="1:19" x14ac:dyDescent="0.25">
      <c r="A145" t="str">
        <f t="shared" si="2"/>
        <v>CHANISPrendario</v>
      </c>
      <c r="B145" s="8" t="s">
        <v>44</v>
      </c>
      <c r="C145" s="8">
        <v>7</v>
      </c>
      <c r="D145" s="8" t="s">
        <v>48</v>
      </c>
      <c r="E145" s="8" t="s">
        <v>12</v>
      </c>
      <c r="F145" s="8">
        <v>2018</v>
      </c>
      <c r="G145" s="8">
        <v>58</v>
      </c>
      <c r="H145" s="8">
        <v>691130</v>
      </c>
      <c r="I145" s="15">
        <v>7398993.5632282542</v>
      </c>
      <c r="L145" s="1">
        <v>43435</v>
      </c>
      <c r="M145">
        <v>2018</v>
      </c>
      <c r="N145">
        <v>12</v>
      </c>
      <c r="O145" s="8">
        <v>131</v>
      </c>
      <c r="P145" s="8" t="s">
        <v>114</v>
      </c>
      <c r="Q145" t="s">
        <v>100</v>
      </c>
      <c r="R145" t="s">
        <v>101</v>
      </c>
      <c r="S145" s="10">
        <v>2</v>
      </c>
    </row>
    <row r="146" spans="1:19" x14ac:dyDescent="0.25">
      <c r="A146" t="str">
        <f t="shared" si="2"/>
        <v>COSTA DEL ESTEAutos</v>
      </c>
      <c r="B146" s="8" t="s">
        <v>44</v>
      </c>
      <c r="C146" s="8">
        <v>43</v>
      </c>
      <c r="D146" s="8" t="s">
        <v>49</v>
      </c>
      <c r="E146" s="8" t="s">
        <v>9</v>
      </c>
      <c r="F146" s="8">
        <v>2018</v>
      </c>
      <c r="G146" s="8">
        <v>13</v>
      </c>
      <c r="H146" s="8">
        <v>257883.51</v>
      </c>
      <c r="I146" s="15">
        <v>4828404.4237159658</v>
      </c>
      <c r="L146" s="1">
        <v>43435</v>
      </c>
      <c r="M146">
        <v>2018</v>
      </c>
      <c r="N146">
        <v>12</v>
      </c>
      <c r="O146" s="8">
        <v>157</v>
      </c>
      <c r="P146" s="8" t="s">
        <v>113</v>
      </c>
      <c r="Q146" t="s">
        <v>100</v>
      </c>
      <c r="R146" t="s">
        <v>101</v>
      </c>
      <c r="S146" s="10">
        <v>1</v>
      </c>
    </row>
    <row r="147" spans="1:19" x14ac:dyDescent="0.25">
      <c r="A147" t="str">
        <f t="shared" si="2"/>
        <v>COSTA DEL ESTEHipotecas</v>
      </c>
      <c r="B147" s="8" t="s">
        <v>44</v>
      </c>
      <c r="C147" s="8">
        <v>43</v>
      </c>
      <c r="D147" s="8" t="s">
        <v>49</v>
      </c>
      <c r="E147" s="8" t="s">
        <v>10</v>
      </c>
      <c r="F147" s="8">
        <v>2018</v>
      </c>
      <c r="G147" s="8">
        <v>16</v>
      </c>
      <c r="H147" s="8">
        <v>2117055.04</v>
      </c>
      <c r="I147" s="15">
        <v>34071083.83422637</v>
      </c>
      <c r="L147" s="1">
        <v>43435</v>
      </c>
      <c r="M147">
        <v>2018</v>
      </c>
      <c r="N147">
        <v>12</v>
      </c>
      <c r="O147" s="8">
        <v>157</v>
      </c>
      <c r="P147" s="8" t="s">
        <v>114</v>
      </c>
      <c r="Q147" t="s">
        <v>100</v>
      </c>
      <c r="R147" t="s">
        <v>101</v>
      </c>
      <c r="S147" s="10">
        <v>3</v>
      </c>
    </row>
    <row r="148" spans="1:19" x14ac:dyDescent="0.25">
      <c r="A148" t="str">
        <f t="shared" si="2"/>
        <v>COSTA DEL ESTEPersonal</v>
      </c>
      <c r="B148" s="8" t="s">
        <v>44</v>
      </c>
      <c r="C148" s="8">
        <v>43</v>
      </c>
      <c r="D148" s="8" t="s">
        <v>49</v>
      </c>
      <c r="E148" s="8" t="s">
        <v>11</v>
      </c>
      <c r="F148" s="8">
        <v>2018</v>
      </c>
      <c r="G148" s="8">
        <v>92</v>
      </c>
      <c r="H148" s="8">
        <v>1022912.48</v>
      </c>
      <c r="I148" s="15">
        <v>22908768.645671532</v>
      </c>
      <c r="L148" s="1">
        <v>43435</v>
      </c>
      <c r="M148">
        <v>2018</v>
      </c>
      <c r="N148">
        <v>12</v>
      </c>
      <c r="O148" s="8">
        <v>162</v>
      </c>
      <c r="P148" s="8" t="s">
        <v>113</v>
      </c>
      <c r="Q148" t="s">
        <v>100</v>
      </c>
      <c r="R148" t="s">
        <v>101</v>
      </c>
      <c r="S148" s="10">
        <v>1</v>
      </c>
    </row>
    <row r="149" spans="1:19" x14ac:dyDescent="0.25">
      <c r="A149" t="str">
        <f t="shared" si="2"/>
        <v>COSTA DEL ESTEPrendario</v>
      </c>
      <c r="B149" s="8" t="s">
        <v>44</v>
      </c>
      <c r="C149" s="8">
        <v>43</v>
      </c>
      <c r="D149" s="8" t="s">
        <v>49</v>
      </c>
      <c r="E149" s="8" t="s">
        <v>12</v>
      </c>
      <c r="F149" s="8">
        <v>2018</v>
      </c>
      <c r="G149" s="8">
        <v>111</v>
      </c>
      <c r="H149" s="8">
        <v>2179548.4900000002</v>
      </c>
      <c r="I149" s="15">
        <v>30733504.30905664</v>
      </c>
      <c r="L149" s="1">
        <v>43435</v>
      </c>
      <c r="M149">
        <v>2018</v>
      </c>
      <c r="N149">
        <v>12</v>
      </c>
      <c r="O149" s="8">
        <v>162</v>
      </c>
      <c r="P149" s="8" t="s">
        <v>114</v>
      </c>
      <c r="Q149" t="s">
        <v>100</v>
      </c>
      <c r="R149" t="s">
        <v>101</v>
      </c>
      <c r="S149" s="10">
        <v>1</v>
      </c>
    </row>
    <row r="150" spans="1:19" x14ac:dyDescent="0.25">
      <c r="A150" t="str">
        <f t="shared" si="2"/>
        <v>COSTA DEL ESTE - CENTENARIOAutos</v>
      </c>
      <c r="B150" s="8" t="s">
        <v>44</v>
      </c>
      <c r="C150" s="8">
        <v>74</v>
      </c>
      <c r="D150" s="8" t="s">
        <v>50</v>
      </c>
      <c r="E150" s="8" t="s">
        <v>9</v>
      </c>
      <c r="F150" s="8">
        <v>2018</v>
      </c>
      <c r="G150" s="8">
        <v>11</v>
      </c>
      <c r="H150" s="8">
        <v>193266.52</v>
      </c>
      <c r="I150" s="15">
        <v>2748765.804316693</v>
      </c>
      <c r="L150" s="1">
        <v>43435</v>
      </c>
      <c r="M150">
        <v>2018</v>
      </c>
      <c r="N150">
        <v>12</v>
      </c>
      <c r="O150" s="8">
        <v>164</v>
      </c>
      <c r="P150" s="8" t="s">
        <v>113</v>
      </c>
      <c r="Q150" t="s">
        <v>100</v>
      </c>
      <c r="R150" t="s">
        <v>101</v>
      </c>
      <c r="S150" s="10">
        <v>1</v>
      </c>
    </row>
    <row r="151" spans="1:19" x14ac:dyDescent="0.25">
      <c r="A151" t="str">
        <f t="shared" si="2"/>
        <v>COSTA DEL ESTE - CENTENARIOHipotecas</v>
      </c>
      <c r="B151" s="8" t="s">
        <v>44</v>
      </c>
      <c r="C151" s="8">
        <v>74</v>
      </c>
      <c r="D151" s="8" t="s">
        <v>50</v>
      </c>
      <c r="E151" s="8" t="s">
        <v>10</v>
      </c>
      <c r="F151" s="8">
        <v>2018</v>
      </c>
      <c r="G151" s="8">
        <v>153</v>
      </c>
      <c r="H151" s="8">
        <v>51989178.460000001</v>
      </c>
      <c r="I151" s="15">
        <v>284212261.08987641</v>
      </c>
      <c r="L151" s="1">
        <v>43435</v>
      </c>
      <c r="M151">
        <v>2018</v>
      </c>
      <c r="N151">
        <v>12</v>
      </c>
      <c r="O151" s="8">
        <v>164</v>
      </c>
      <c r="P151" s="8" t="s">
        <v>114</v>
      </c>
      <c r="Q151" t="s">
        <v>100</v>
      </c>
      <c r="R151" t="s">
        <v>101</v>
      </c>
      <c r="S151" s="10">
        <v>3</v>
      </c>
    </row>
    <row r="152" spans="1:19" x14ac:dyDescent="0.25">
      <c r="A152" t="str">
        <f t="shared" si="2"/>
        <v>COSTA DEL ESTE - CENTENARIOPersonal</v>
      </c>
      <c r="B152" s="8" t="s">
        <v>44</v>
      </c>
      <c r="C152" s="8">
        <v>74</v>
      </c>
      <c r="D152" s="8" t="s">
        <v>50</v>
      </c>
      <c r="E152" s="8" t="s">
        <v>11</v>
      </c>
      <c r="F152" s="8">
        <v>2018</v>
      </c>
      <c r="G152" s="8">
        <v>69</v>
      </c>
      <c r="H152" s="8">
        <v>866179.47</v>
      </c>
      <c r="I152" s="15">
        <v>13012393.436160028</v>
      </c>
      <c r="L152" s="1">
        <v>43435</v>
      </c>
      <c r="M152">
        <v>2018</v>
      </c>
      <c r="N152">
        <v>12</v>
      </c>
      <c r="O152" s="8">
        <v>165</v>
      </c>
      <c r="P152" s="8" t="s">
        <v>113</v>
      </c>
      <c r="Q152" t="s">
        <v>100</v>
      </c>
      <c r="R152" t="s">
        <v>101</v>
      </c>
      <c r="S152" s="10">
        <v>1</v>
      </c>
    </row>
    <row r="153" spans="1:19" x14ac:dyDescent="0.25">
      <c r="A153" t="str">
        <f t="shared" si="2"/>
        <v>COSTA DEL ESTE - CENTENARIOPrendario</v>
      </c>
      <c r="B153" s="8" t="s">
        <v>44</v>
      </c>
      <c r="C153" s="8">
        <v>74</v>
      </c>
      <c r="D153" s="8" t="s">
        <v>50</v>
      </c>
      <c r="E153" s="8" t="s">
        <v>12</v>
      </c>
      <c r="F153" s="8">
        <v>2018</v>
      </c>
      <c r="G153" s="8">
        <v>35</v>
      </c>
      <c r="H153" s="8">
        <v>1242050</v>
      </c>
      <c r="I153" s="15">
        <v>18247766.216218449</v>
      </c>
      <c r="L153" s="1">
        <v>43435</v>
      </c>
      <c r="M153">
        <v>2018</v>
      </c>
      <c r="N153">
        <v>12</v>
      </c>
      <c r="O153" s="8">
        <v>165</v>
      </c>
      <c r="P153" s="8" t="s">
        <v>114</v>
      </c>
      <c r="Q153" t="s">
        <v>100</v>
      </c>
      <c r="R153" t="s">
        <v>101</v>
      </c>
      <c r="S153" s="10">
        <v>3</v>
      </c>
    </row>
    <row r="154" spans="1:19" x14ac:dyDescent="0.25">
      <c r="A154" t="str">
        <f t="shared" si="2"/>
        <v>HATO PINTADOAutos</v>
      </c>
      <c r="B154" s="8" t="s">
        <v>44</v>
      </c>
      <c r="C154" s="8">
        <v>13</v>
      </c>
      <c r="D154" s="8" t="s">
        <v>51</v>
      </c>
      <c r="E154" s="8" t="s">
        <v>9</v>
      </c>
      <c r="F154" s="8">
        <v>2018</v>
      </c>
      <c r="G154" s="8">
        <v>12</v>
      </c>
      <c r="H154" s="8">
        <v>232249.61</v>
      </c>
      <c r="I154" s="15">
        <v>3584571.2620715704</v>
      </c>
      <c r="L154" s="1">
        <v>43435</v>
      </c>
      <c r="M154">
        <v>2018</v>
      </c>
      <c r="N154">
        <v>12</v>
      </c>
      <c r="O154" s="8">
        <v>196</v>
      </c>
      <c r="P154" s="8" t="s">
        <v>113</v>
      </c>
      <c r="Q154" t="s">
        <v>100</v>
      </c>
      <c r="R154" t="s">
        <v>101</v>
      </c>
      <c r="S154" s="10">
        <v>1</v>
      </c>
    </row>
    <row r="155" spans="1:19" x14ac:dyDescent="0.25">
      <c r="A155" t="str">
        <f t="shared" si="2"/>
        <v>HATO PINTADOHipotecas</v>
      </c>
      <c r="B155" s="8" t="s">
        <v>44</v>
      </c>
      <c r="C155" s="8">
        <v>13</v>
      </c>
      <c r="D155" s="8" t="s">
        <v>51</v>
      </c>
      <c r="E155" s="8" t="s">
        <v>10</v>
      </c>
      <c r="F155" s="8">
        <v>2018</v>
      </c>
      <c r="G155" s="8">
        <v>27</v>
      </c>
      <c r="H155" s="8">
        <v>1777553.86</v>
      </c>
      <c r="I155" s="15">
        <v>15609412.084614761</v>
      </c>
      <c r="L155" s="1">
        <v>43435</v>
      </c>
      <c r="M155">
        <v>2018</v>
      </c>
      <c r="N155">
        <v>12</v>
      </c>
      <c r="O155" s="8">
        <v>196</v>
      </c>
      <c r="P155" s="8" t="s">
        <v>114</v>
      </c>
      <c r="Q155" t="s">
        <v>100</v>
      </c>
      <c r="R155" t="s">
        <v>101</v>
      </c>
      <c r="S155" s="10">
        <v>2</v>
      </c>
    </row>
    <row r="156" spans="1:19" x14ac:dyDescent="0.25">
      <c r="A156" t="str">
        <f t="shared" si="2"/>
        <v>HATO PINTADOPersonal</v>
      </c>
      <c r="B156" s="8" t="s">
        <v>44</v>
      </c>
      <c r="C156" s="8">
        <v>13</v>
      </c>
      <c r="D156" s="8" t="s">
        <v>51</v>
      </c>
      <c r="E156" s="8" t="s">
        <v>11</v>
      </c>
      <c r="F156" s="8">
        <v>2018</v>
      </c>
      <c r="G156" s="8">
        <v>157</v>
      </c>
      <c r="H156" s="8">
        <v>1976445.49</v>
      </c>
      <c r="I156" s="15">
        <v>38913064.339076333</v>
      </c>
    </row>
    <row r="157" spans="1:19" x14ac:dyDescent="0.25">
      <c r="A157" t="str">
        <f t="shared" si="2"/>
        <v>HATO PINTADOPrendario</v>
      </c>
      <c r="B157" s="8" t="s">
        <v>44</v>
      </c>
      <c r="C157" s="8">
        <v>13</v>
      </c>
      <c r="D157" s="8" t="s">
        <v>51</v>
      </c>
      <c r="E157" s="8" t="s">
        <v>12</v>
      </c>
      <c r="F157" s="8">
        <v>2018</v>
      </c>
      <c r="G157" s="8">
        <v>139</v>
      </c>
      <c r="H157" s="8">
        <v>2695544</v>
      </c>
      <c r="I157" s="15">
        <v>27310452.15697116</v>
      </c>
      <c r="L157" s="1"/>
    </row>
    <row r="158" spans="1:19" x14ac:dyDescent="0.25">
      <c r="A158" t="str">
        <f t="shared" si="2"/>
        <v>JUSTO AROSEMENAAutos</v>
      </c>
      <c r="B158" s="8" t="s">
        <v>44</v>
      </c>
      <c r="C158" s="8">
        <v>89</v>
      </c>
      <c r="D158" s="8" t="s">
        <v>52</v>
      </c>
      <c r="E158" s="8" t="s">
        <v>9</v>
      </c>
      <c r="F158" s="8">
        <v>2018</v>
      </c>
      <c r="G158" s="8">
        <v>7</v>
      </c>
      <c r="H158" s="8">
        <v>119892.38</v>
      </c>
      <c r="I158" s="15">
        <v>2420368.9199186689</v>
      </c>
      <c r="L158" s="1"/>
    </row>
    <row r="159" spans="1:19" x14ac:dyDescent="0.25">
      <c r="A159" t="str">
        <f t="shared" si="2"/>
        <v>JUSTO AROSEMENAHipotecas</v>
      </c>
      <c r="B159" s="8" t="s">
        <v>44</v>
      </c>
      <c r="C159" s="8">
        <v>89</v>
      </c>
      <c r="D159" s="8" t="s">
        <v>52</v>
      </c>
      <c r="E159" s="8" t="s">
        <v>10</v>
      </c>
      <c r="F159" s="8">
        <v>2018</v>
      </c>
      <c r="G159" s="8">
        <v>7</v>
      </c>
      <c r="H159" s="8">
        <v>381878.57</v>
      </c>
      <c r="I159" s="15">
        <v>8312771.5304556172</v>
      </c>
      <c r="L159" s="1"/>
    </row>
    <row r="160" spans="1:19" x14ac:dyDescent="0.25">
      <c r="A160" t="str">
        <f t="shared" si="2"/>
        <v>JUSTO AROSEMENAPersonal</v>
      </c>
      <c r="B160" s="8" t="s">
        <v>44</v>
      </c>
      <c r="C160" s="8">
        <v>89</v>
      </c>
      <c r="D160" s="8" t="s">
        <v>52</v>
      </c>
      <c r="E160" s="8" t="s">
        <v>11</v>
      </c>
      <c r="F160" s="8">
        <v>2018</v>
      </c>
      <c r="G160" s="8">
        <v>223</v>
      </c>
      <c r="H160" s="8">
        <v>1837093.88</v>
      </c>
      <c r="I160" s="15">
        <v>15134234.83930389</v>
      </c>
      <c r="L160" s="1"/>
    </row>
    <row r="161" spans="1:12" x14ac:dyDescent="0.25">
      <c r="A161" t="str">
        <f t="shared" si="2"/>
        <v>JUSTO AROSEMENAPrendario</v>
      </c>
      <c r="B161" s="8" t="s">
        <v>44</v>
      </c>
      <c r="C161" s="8">
        <v>89</v>
      </c>
      <c r="D161" s="8" t="s">
        <v>52</v>
      </c>
      <c r="E161" s="8" t="s">
        <v>12</v>
      </c>
      <c r="F161" s="8">
        <v>2018</v>
      </c>
      <c r="G161" s="8">
        <v>41</v>
      </c>
      <c r="H161" s="8">
        <v>773600</v>
      </c>
      <c r="I161" s="15">
        <v>5732397.4547005631</v>
      </c>
      <c r="L161" s="1"/>
    </row>
    <row r="162" spans="1:12" x14ac:dyDescent="0.25">
      <c r="A162" t="str">
        <f t="shared" si="2"/>
        <v>LOS ANGELESAutos</v>
      </c>
      <c r="B162" s="8" t="s">
        <v>44</v>
      </c>
      <c r="C162" s="8">
        <v>17</v>
      </c>
      <c r="D162" s="8" t="s">
        <v>53</v>
      </c>
      <c r="E162" s="8" t="s">
        <v>9</v>
      </c>
      <c r="F162" s="8">
        <v>2018</v>
      </c>
      <c r="G162" s="8">
        <v>7</v>
      </c>
      <c r="H162" s="8">
        <v>169176.97</v>
      </c>
      <c r="I162" s="15">
        <v>2156010.7064717948</v>
      </c>
      <c r="L162" s="1"/>
    </row>
    <row r="163" spans="1:12" x14ac:dyDescent="0.25">
      <c r="A163" t="str">
        <f t="shared" si="2"/>
        <v>LOS ANGELESHipotecas</v>
      </c>
      <c r="B163" s="8" t="s">
        <v>44</v>
      </c>
      <c r="C163" s="8">
        <v>17</v>
      </c>
      <c r="D163" s="8" t="s">
        <v>53</v>
      </c>
      <c r="E163" s="8" t="s">
        <v>10</v>
      </c>
      <c r="F163" s="8">
        <v>2018</v>
      </c>
      <c r="G163" s="8">
        <v>6</v>
      </c>
      <c r="H163" s="8">
        <v>834065.96</v>
      </c>
      <c r="I163" s="15">
        <v>8481149.3244322687</v>
      </c>
      <c r="L163" s="1"/>
    </row>
    <row r="164" spans="1:12" x14ac:dyDescent="0.25">
      <c r="A164" t="str">
        <f t="shared" si="2"/>
        <v>LOS ANGELESPersonal</v>
      </c>
      <c r="B164" s="8" t="s">
        <v>44</v>
      </c>
      <c r="C164" s="8">
        <v>17</v>
      </c>
      <c r="D164" s="8" t="s">
        <v>53</v>
      </c>
      <c r="E164" s="8" t="s">
        <v>11</v>
      </c>
      <c r="F164" s="8">
        <v>2018</v>
      </c>
      <c r="G164" s="8">
        <v>93</v>
      </c>
      <c r="H164" s="8">
        <v>1205702.1000000001</v>
      </c>
      <c r="I164" s="15">
        <v>27952662.724442203</v>
      </c>
      <c r="L164" s="1"/>
    </row>
    <row r="165" spans="1:12" x14ac:dyDescent="0.25">
      <c r="A165" t="str">
        <f t="shared" si="2"/>
        <v>LOS ANGELESPrendario</v>
      </c>
      <c r="B165" s="8" t="s">
        <v>44</v>
      </c>
      <c r="C165" s="8">
        <v>17</v>
      </c>
      <c r="D165" s="8" t="s">
        <v>53</v>
      </c>
      <c r="E165" s="8" t="s">
        <v>12</v>
      </c>
      <c r="F165" s="8">
        <v>2018</v>
      </c>
      <c r="G165" s="8">
        <v>43</v>
      </c>
      <c r="H165" s="8">
        <v>725348</v>
      </c>
      <c r="I165" s="15">
        <v>12636732.121949686</v>
      </c>
      <c r="L165" s="1"/>
    </row>
    <row r="166" spans="1:12" x14ac:dyDescent="0.25">
      <c r="A166" t="str">
        <f t="shared" si="2"/>
        <v>OBARRIOAutos</v>
      </c>
      <c r="B166" s="8" t="s">
        <v>44</v>
      </c>
      <c r="C166" s="8">
        <v>10</v>
      </c>
      <c r="D166" s="8" t="s">
        <v>54</v>
      </c>
      <c r="E166" s="8" t="s">
        <v>9</v>
      </c>
      <c r="F166" s="8">
        <v>2018</v>
      </c>
      <c r="G166" s="8">
        <v>18</v>
      </c>
      <c r="H166" s="8">
        <v>330391.84000000003</v>
      </c>
      <c r="I166" s="15">
        <v>4588206.5647915257</v>
      </c>
      <c r="L166" s="1"/>
    </row>
    <row r="167" spans="1:12" x14ac:dyDescent="0.25">
      <c r="A167" t="str">
        <f t="shared" si="2"/>
        <v>OBARRIOHipotecas</v>
      </c>
      <c r="B167" s="8" t="s">
        <v>44</v>
      </c>
      <c r="C167" s="8">
        <v>10</v>
      </c>
      <c r="D167" s="8" t="s">
        <v>54</v>
      </c>
      <c r="E167" s="8" t="s">
        <v>10</v>
      </c>
      <c r="F167" s="8">
        <v>2018</v>
      </c>
      <c r="G167" s="8">
        <v>28</v>
      </c>
      <c r="H167" s="8">
        <v>2724063.89</v>
      </c>
      <c r="I167" s="15">
        <v>27136787.023819126</v>
      </c>
      <c r="L167" s="1"/>
    </row>
    <row r="168" spans="1:12" x14ac:dyDescent="0.25">
      <c r="A168" t="str">
        <f t="shared" si="2"/>
        <v>OBARRIOPersonal</v>
      </c>
      <c r="B168" s="8" t="s">
        <v>44</v>
      </c>
      <c r="C168" s="8">
        <v>10</v>
      </c>
      <c r="D168" s="8" t="s">
        <v>54</v>
      </c>
      <c r="E168" s="8" t="s">
        <v>11</v>
      </c>
      <c r="F168" s="8">
        <v>2018</v>
      </c>
      <c r="G168" s="8">
        <v>137</v>
      </c>
      <c r="H168" s="8">
        <v>1795208</v>
      </c>
      <c r="I168" s="15">
        <v>27996662.524657179</v>
      </c>
      <c r="L168" s="1"/>
    </row>
    <row r="169" spans="1:12" x14ac:dyDescent="0.25">
      <c r="A169" t="str">
        <f t="shared" si="2"/>
        <v>OBARRIOPrendario</v>
      </c>
      <c r="B169" s="8" t="s">
        <v>44</v>
      </c>
      <c r="C169" s="8">
        <v>10</v>
      </c>
      <c r="D169" s="8" t="s">
        <v>54</v>
      </c>
      <c r="E169" s="8" t="s">
        <v>12</v>
      </c>
      <c r="F169" s="8">
        <v>2018</v>
      </c>
      <c r="G169" s="8">
        <v>116</v>
      </c>
      <c r="H169" s="8">
        <v>1588400</v>
      </c>
      <c r="I169" s="15">
        <v>30717392.066047978</v>
      </c>
      <c r="L169" s="1"/>
    </row>
    <row r="170" spans="1:12" x14ac:dyDescent="0.25">
      <c r="A170" t="str">
        <f t="shared" si="2"/>
        <v>PLAZA LOS ANGELESAutos</v>
      </c>
      <c r="B170" s="8" t="s">
        <v>44</v>
      </c>
      <c r="C170" s="8">
        <v>131</v>
      </c>
      <c r="D170" s="8" t="s">
        <v>55</v>
      </c>
      <c r="E170" s="8" t="s">
        <v>9</v>
      </c>
      <c r="F170" s="8">
        <v>2018</v>
      </c>
      <c r="G170" s="8">
        <v>0</v>
      </c>
      <c r="H170" s="8">
        <v>0</v>
      </c>
      <c r="I170" s="15">
        <v>1891890.3758843469</v>
      </c>
      <c r="L170" s="1"/>
    </row>
    <row r="171" spans="1:12" x14ac:dyDescent="0.25">
      <c r="A171" t="str">
        <f t="shared" si="2"/>
        <v>PLAZA LOS ANGELESHipotecas</v>
      </c>
      <c r="B171" s="8" t="s">
        <v>44</v>
      </c>
      <c r="C171" s="8">
        <v>131</v>
      </c>
      <c r="D171" s="8" t="s">
        <v>55</v>
      </c>
      <c r="E171" s="8" t="s">
        <v>10</v>
      </c>
      <c r="F171" s="8">
        <v>2018</v>
      </c>
      <c r="G171" s="8">
        <v>8</v>
      </c>
      <c r="H171" s="8">
        <v>485674.4</v>
      </c>
      <c r="I171" s="15">
        <v>4851675.9976243768</v>
      </c>
      <c r="L171" s="1"/>
    </row>
    <row r="172" spans="1:12" x14ac:dyDescent="0.25">
      <c r="A172" t="str">
        <f t="shared" si="2"/>
        <v>PLAZA LOS ANGELESPersonal</v>
      </c>
      <c r="B172" s="8" t="s">
        <v>44</v>
      </c>
      <c r="C172" s="8">
        <v>131</v>
      </c>
      <c r="D172" s="8" t="s">
        <v>55</v>
      </c>
      <c r="E172" s="8" t="s">
        <v>11</v>
      </c>
      <c r="F172" s="8">
        <v>2018</v>
      </c>
      <c r="G172" s="8">
        <v>57</v>
      </c>
      <c r="H172" s="8">
        <v>599538</v>
      </c>
      <c r="I172" s="15">
        <v>8437901.3247364778</v>
      </c>
      <c r="L172" s="1"/>
    </row>
    <row r="173" spans="1:12" x14ac:dyDescent="0.25">
      <c r="A173" t="str">
        <f t="shared" si="2"/>
        <v>PLAZA LOS ANGELESPrendario</v>
      </c>
      <c r="B173" s="8" t="s">
        <v>44</v>
      </c>
      <c r="C173" s="8">
        <v>131</v>
      </c>
      <c r="D173" s="8" t="s">
        <v>55</v>
      </c>
      <c r="E173" s="8" t="s">
        <v>12</v>
      </c>
      <c r="F173" s="8">
        <v>2018</v>
      </c>
      <c r="G173" s="8">
        <v>20</v>
      </c>
      <c r="H173" s="8">
        <v>242130</v>
      </c>
      <c r="I173" s="15">
        <v>1507027.4993416392</v>
      </c>
      <c r="L173" s="1"/>
    </row>
    <row r="174" spans="1:12" x14ac:dyDescent="0.25">
      <c r="A174" t="str">
        <f t="shared" si="2"/>
        <v>RIO ABAJOAutos</v>
      </c>
      <c r="B174" s="8" t="s">
        <v>44</v>
      </c>
      <c r="C174" s="8">
        <v>14</v>
      </c>
      <c r="D174" s="8" t="s">
        <v>56</v>
      </c>
      <c r="E174" s="8" t="s">
        <v>9</v>
      </c>
      <c r="F174" s="8">
        <v>2018</v>
      </c>
      <c r="G174" s="8">
        <v>5</v>
      </c>
      <c r="H174" s="8">
        <v>95924.39</v>
      </c>
      <c r="I174" s="15">
        <v>2070791.3954206833</v>
      </c>
      <c r="L174" s="1"/>
    </row>
    <row r="175" spans="1:12" x14ac:dyDescent="0.25">
      <c r="A175" t="str">
        <f t="shared" si="2"/>
        <v>RIO ABAJOHipotecas</v>
      </c>
      <c r="B175" s="8" t="s">
        <v>44</v>
      </c>
      <c r="C175" s="8">
        <v>14</v>
      </c>
      <c r="D175" s="8" t="s">
        <v>56</v>
      </c>
      <c r="E175" s="8" t="s">
        <v>10</v>
      </c>
      <c r="F175" s="8">
        <v>2018</v>
      </c>
      <c r="G175" s="8">
        <v>4</v>
      </c>
      <c r="H175" s="8">
        <v>341315.5</v>
      </c>
      <c r="I175" s="15">
        <v>7020119.4395124121</v>
      </c>
      <c r="L175" s="1"/>
    </row>
    <row r="176" spans="1:12" x14ac:dyDescent="0.25">
      <c r="A176" t="str">
        <f t="shared" si="2"/>
        <v>RIO ABAJOPersonal</v>
      </c>
      <c r="B176" s="8" t="s">
        <v>44</v>
      </c>
      <c r="C176" s="8">
        <v>14</v>
      </c>
      <c r="D176" s="8" t="s">
        <v>56</v>
      </c>
      <c r="E176" s="8" t="s">
        <v>11</v>
      </c>
      <c r="F176" s="8">
        <v>2018</v>
      </c>
      <c r="G176" s="8">
        <v>141</v>
      </c>
      <c r="H176" s="8">
        <v>1199380</v>
      </c>
      <c r="I176" s="15">
        <v>29889516.691911023</v>
      </c>
      <c r="L176" s="1"/>
    </row>
    <row r="177" spans="1:12" x14ac:dyDescent="0.25">
      <c r="A177" t="str">
        <f t="shared" si="2"/>
        <v>RIO ABAJOPrendario</v>
      </c>
      <c r="B177" s="8" t="s">
        <v>44</v>
      </c>
      <c r="C177" s="8">
        <v>14</v>
      </c>
      <c r="D177" s="8" t="s">
        <v>56</v>
      </c>
      <c r="E177" s="8" t="s">
        <v>12</v>
      </c>
      <c r="F177" s="8">
        <v>2018</v>
      </c>
      <c r="G177" s="8">
        <v>82</v>
      </c>
      <c r="H177" s="8">
        <v>1282810</v>
      </c>
      <c r="I177" s="15">
        <v>17113671.994059287</v>
      </c>
      <c r="L177" s="1"/>
    </row>
    <row r="178" spans="1:12" x14ac:dyDescent="0.25">
      <c r="A178" t="str">
        <f t="shared" si="2"/>
        <v>SANTA MARIAHipotecas</v>
      </c>
      <c r="B178" s="8" t="s">
        <v>44</v>
      </c>
      <c r="C178" s="8">
        <v>196</v>
      </c>
      <c r="D178" s="8" t="s">
        <v>57</v>
      </c>
      <c r="E178" s="8" t="s">
        <v>10</v>
      </c>
      <c r="F178" s="8">
        <v>2018</v>
      </c>
      <c r="G178" s="8">
        <v>6</v>
      </c>
      <c r="H178" s="8">
        <v>250689.79</v>
      </c>
      <c r="I178" s="15">
        <v>1023337.9131625099</v>
      </c>
      <c r="L178" s="1"/>
    </row>
    <row r="179" spans="1:12" x14ac:dyDescent="0.25">
      <c r="A179" t="str">
        <f t="shared" si="2"/>
        <v>SANTA MARIAPersonal</v>
      </c>
      <c r="B179" s="8" t="s">
        <v>44</v>
      </c>
      <c r="C179" s="8">
        <v>196</v>
      </c>
      <c r="D179" s="8" t="s">
        <v>57</v>
      </c>
      <c r="E179" s="8" t="s">
        <v>11</v>
      </c>
      <c r="F179" s="8">
        <v>2018</v>
      </c>
      <c r="G179" s="8">
        <v>67</v>
      </c>
      <c r="H179" s="8">
        <v>753544</v>
      </c>
      <c r="I179" s="15">
        <v>2419919.1317027784</v>
      </c>
      <c r="L179" s="1"/>
    </row>
    <row r="180" spans="1:12" x14ac:dyDescent="0.25">
      <c r="A180" t="str">
        <f t="shared" si="2"/>
        <v>SANTA MARIAPrendario</v>
      </c>
      <c r="B180" s="8" t="s">
        <v>44</v>
      </c>
      <c r="C180" s="8">
        <v>196</v>
      </c>
      <c r="D180" s="8" t="s">
        <v>57</v>
      </c>
      <c r="E180" s="8" t="s">
        <v>12</v>
      </c>
      <c r="F180" s="8">
        <v>2018</v>
      </c>
      <c r="G180" s="8">
        <v>32</v>
      </c>
      <c r="H180" s="8">
        <v>427710.91</v>
      </c>
      <c r="I180" s="15">
        <v>941682.90427925461</v>
      </c>
      <c r="L180" s="1"/>
    </row>
    <row r="181" spans="1:12" x14ac:dyDescent="0.25">
      <c r="A181" t="str">
        <f t="shared" si="2"/>
        <v>TOWN CENTER COSTA DEL ESTEAutos</v>
      </c>
      <c r="B181" s="8" t="s">
        <v>44</v>
      </c>
      <c r="C181" s="8">
        <v>103</v>
      </c>
      <c r="D181" s="8" t="s">
        <v>58</v>
      </c>
      <c r="E181" s="8" t="s">
        <v>9</v>
      </c>
      <c r="F181" s="8">
        <v>2018</v>
      </c>
      <c r="G181" s="8">
        <v>2</v>
      </c>
      <c r="H181" s="8">
        <v>61612.3</v>
      </c>
      <c r="I181" s="15">
        <v>258569.78320617575</v>
      </c>
      <c r="L181" s="1"/>
    </row>
    <row r="182" spans="1:12" x14ac:dyDescent="0.25">
      <c r="A182" t="str">
        <f t="shared" si="2"/>
        <v>TOWN CENTER COSTA DEL ESTEHipotecas</v>
      </c>
      <c r="B182" s="8" t="s">
        <v>44</v>
      </c>
      <c r="C182" s="8">
        <v>103</v>
      </c>
      <c r="D182" s="8" t="s">
        <v>58</v>
      </c>
      <c r="E182" s="8" t="s">
        <v>10</v>
      </c>
      <c r="F182" s="8">
        <v>2018</v>
      </c>
      <c r="G182" s="8">
        <v>3</v>
      </c>
      <c r="H182" s="8">
        <v>411657.01</v>
      </c>
      <c r="I182" s="15">
        <v>981782.71958366258</v>
      </c>
      <c r="L182" s="1"/>
    </row>
    <row r="183" spans="1:12" x14ac:dyDescent="0.25">
      <c r="A183" t="str">
        <f t="shared" si="2"/>
        <v>TOWN CENTER COSTA DEL ESTEPersonal</v>
      </c>
      <c r="B183" s="8" t="s">
        <v>44</v>
      </c>
      <c r="C183" s="8">
        <v>103</v>
      </c>
      <c r="D183" s="8" t="s">
        <v>58</v>
      </c>
      <c r="E183" s="8" t="s">
        <v>11</v>
      </c>
      <c r="F183" s="8">
        <v>2018</v>
      </c>
      <c r="G183" s="8">
        <v>24</v>
      </c>
      <c r="H183" s="8">
        <v>210400</v>
      </c>
      <c r="I183" s="15">
        <v>1348194.7087562135</v>
      </c>
      <c r="L183" s="1"/>
    </row>
    <row r="184" spans="1:12" x14ac:dyDescent="0.25">
      <c r="A184" t="str">
        <f t="shared" si="2"/>
        <v>TOWN CENTER COSTA DEL ESTEPrendario</v>
      </c>
      <c r="B184" s="8" t="s">
        <v>44</v>
      </c>
      <c r="C184" s="8">
        <v>103</v>
      </c>
      <c r="D184" s="8" t="s">
        <v>58</v>
      </c>
      <c r="E184" s="8" t="s">
        <v>12</v>
      </c>
      <c r="F184" s="8">
        <v>2018</v>
      </c>
      <c r="G184" s="8">
        <v>9</v>
      </c>
      <c r="H184" s="8">
        <v>241200</v>
      </c>
      <c r="I184" s="15">
        <v>523917.58314317383</v>
      </c>
      <c r="L184" s="1"/>
    </row>
    <row r="185" spans="1:12" x14ac:dyDescent="0.25">
      <c r="A185" t="str">
        <f t="shared" si="2"/>
        <v>TRANSISTMICAAutos</v>
      </c>
      <c r="B185" s="8" t="s">
        <v>44</v>
      </c>
      <c r="C185" s="8">
        <v>26</v>
      </c>
      <c r="D185" s="8" t="s">
        <v>59</v>
      </c>
      <c r="E185" s="8" t="s">
        <v>9</v>
      </c>
      <c r="F185" s="8">
        <v>2018</v>
      </c>
      <c r="G185" s="8">
        <v>10</v>
      </c>
      <c r="H185" s="8">
        <v>149318.20000000001</v>
      </c>
      <c r="I185" s="15">
        <v>17486277.078108139</v>
      </c>
      <c r="L185" s="1"/>
    </row>
    <row r="186" spans="1:12" x14ac:dyDescent="0.25">
      <c r="A186" t="str">
        <f t="shared" si="2"/>
        <v>TRANSISTMICAHipotecas</v>
      </c>
      <c r="B186" s="8" t="s">
        <v>44</v>
      </c>
      <c r="C186" s="8">
        <v>26</v>
      </c>
      <c r="D186" s="8" t="s">
        <v>59</v>
      </c>
      <c r="E186" s="8" t="s">
        <v>10</v>
      </c>
      <c r="F186" s="8">
        <v>2018</v>
      </c>
      <c r="G186" s="8">
        <v>35</v>
      </c>
      <c r="H186" s="8">
        <v>2468884.02</v>
      </c>
      <c r="I186" s="15">
        <v>18700098.779616814</v>
      </c>
      <c r="L186" s="1"/>
    </row>
    <row r="187" spans="1:12" x14ac:dyDescent="0.25">
      <c r="A187" t="str">
        <f t="shared" si="2"/>
        <v>TRANSISTMICAPersonal</v>
      </c>
      <c r="B187" s="8" t="s">
        <v>44</v>
      </c>
      <c r="C187" s="8">
        <v>26</v>
      </c>
      <c r="D187" s="8" t="s">
        <v>59</v>
      </c>
      <c r="E187" s="8" t="s">
        <v>11</v>
      </c>
      <c r="F187" s="8">
        <v>2018</v>
      </c>
      <c r="G187" s="8">
        <v>322</v>
      </c>
      <c r="H187" s="8">
        <v>3064783.17</v>
      </c>
      <c r="I187" s="15">
        <v>43267357.153949521</v>
      </c>
      <c r="L187" s="1"/>
    </row>
    <row r="188" spans="1:12" x14ac:dyDescent="0.25">
      <c r="A188" t="str">
        <f t="shared" si="2"/>
        <v>TRANSISTMICAPrendario</v>
      </c>
      <c r="B188" s="8" t="s">
        <v>44</v>
      </c>
      <c r="C188" s="8">
        <v>26</v>
      </c>
      <c r="D188" s="8" t="s">
        <v>59</v>
      </c>
      <c r="E188" s="8" t="s">
        <v>12</v>
      </c>
      <c r="F188" s="8">
        <v>2018</v>
      </c>
      <c r="G188" s="8">
        <v>101</v>
      </c>
      <c r="H188" s="8">
        <v>1161230</v>
      </c>
      <c r="I188" s="15">
        <v>25474685.099718384</v>
      </c>
      <c r="L188" s="1"/>
    </row>
    <row r="189" spans="1:12" x14ac:dyDescent="0.25">
      <c r="A189" t="str">
        <f t="shared" si="2"/>
        <v>VIA ARGENTINAAutos</v>
      </c>
      <c r="B189" s="8" t="s">
        <v>44</v>
      </c>
      <c r="C189" s="8">
        <v>4</v>
      </c>
      <c r="D189" s="8" t="s">
        <v>60</v>
      </c>
      <c r="E189" s="8" t="s">
        <v>9</v>
      </c>
      <c r="F189" s="8">
        <v>2018</v>
      </c>
      <c r="G189" s="8">
        <v>5</v>
      </c>
      <c r="H189" s="8">
        <v>82728.62</v>
      </c>
      <c r="I189" s="15">
        <v>1520572.9310330993</v>
      </c>
      <c r="L189" s="1"/>
    </row>
    <row r="190" spans="1:12" x14ac:dyDescent="0.25">
      <c r="A190" t="str">
        <f t="shared" si="2"/>
        <v>VIA ARGENTINAHipotecas</v>
      </c>
      <c r="B190" s="8" t="s">
        <v>44</v>
      </c>
      <c r="C190" s="8">
        <v>4</v>
      </c>
      <c r="D190" s="8" t="s">
        <v>60</v>
      </c>
      <c r="E190" s="8" t="s">
        <v>10</v>
      </c>
      <c r="F190" s="8">
        <v>2018</v>
      </c>
      <c r="G190" s="8">
        <v>4</v>
      </c>
      <c r="H190" s="8">
        <v>227941.93</v>
      </c>
      <c r="I190" s="15">
        <v>8951378.5604228284</v>
      </c>
      <c r="L190" s="1"/>
    </row>
    <row r="191" spans="1:12" x14ac:dyDescent="0.25">
      <c r="A191" t="str">
        <f t="shared" si="2"/>
        <v>VIA ARGENTINAPersonal</v>
      </c>
      <c r="B191" s="8" t="s">
        <v>44</v>
      </c>
      <c r="C191" s="8">
        <v>4</v>
      </c>
      <c r="D191" s="8" t="s">
        <v>60</v>
      </c>
      <c r="E191" s="8" t="s">
        <v>11</v>
      </c>
      <c r="F191" s="8">
        <v>2018</v>
      </c>
      <c r="G191" s="8">
        <v>50</v>
      </c>
      <c r="H191" s="8">
        <v>505068.66</v>
      </c>
      <c r="I191" s="15">
        <v>10346570.259329561</v>
      </c>
      <c r="L191" s="1"/>
    </row>
    <row r="192" spans="1:12" x14ac:dyDescent="0.25">
      <c r="A192" t="str">
        <f t="shared" si="2"/>
        <v>VIA ARGENTINAPrendario</v>
      </c>
      <c r="B192" s="8" t="s">
        <v>44</v>
      </c>
      <c r="C192" s="8">
        <v>4</v>
      </c>
      <c r="D192" s="8" t="s">
        <v>60</v>
      </c>
      <c r="E192" s="8" t="s">
        <v>12</v>
      </c>
      <c r="F192" s="8">
        <v>2018</v>
      </c>
      <c r="G192" s="8">
        <v>60</v>
      </c>
      <c r="H192" s="8">
        <v>1448317.08</v>
      </c>
      <c r="I192" s="15">
        <v>21097101.491922505</v>
      </c>
      <c r="L192" s="1"/>
    </row>
    <row r="193" spans="1:12" x14ac:dyDescent="0.25">
      <c r="A193" t="str">
        <f t="shared" si="2"/>
        <v>VIA ESPANAAutos</v>
      </c>
      <c r="B193" s="8" t="s">
        <v>44</v>
      </c>
      <c r="C193" s="8">
        <v>20</v>
      </c>
      <c r="D193" s="8" t="s">
        <v>61</v>
      </c>
      <c r="E193" s="8" t="s">
        <v>9</v>
      </c>
      <c r="F193" s="8">
        <v>2018</v>
      </c>
      <c r="G193" s="8">
        <v>3</v>
      </c>
      <c r="H193" s="8">
        <v>48174.95</v>
      </c>
      <c r="I193" s="15">
        <v>1930429.80929157</v>
      </c>
      <c r="L193" s="1"/>
    </row>
    <row r="194" spans="1:12" x14ac:dyDescent="0.25">
      <c r="A194" t="str">
        <f t="shared" si="2"/>
        <v>VIA ESPANAHipotecas</v>
      </c>
      <c r="B194" s="8" t="s">
        <v>44</v>
      </c>
      <c r="C194" s="8">
        <v>20</v>
      </c>
      <c r="D194" s="8" t="s">
        <v>61</v>
      </c>
      <c r="E194" s="8" t="s">
        <v>10</v>
      </c>
      <c r="F194" s="8">
        <v>2018</v>
      </c>
      <c r="G194" s="8">
        <v>19</v>
      </c>
      <c r="H194" s="8">
        <v>1278969.71</v>
      </c>
      <c r="I194" s="15">
        <v>9275429.4858079702</v>
      </c>
      <c r="L194" s="1"/>
    </row>
    <row r="195" spans="1:12" x14ac:dyDescent="0.25">
      <c r="A195" t="str">
        <f t="shared" ref="A195:A258" si="3">D195&amp;E195</f>
        <v>VIA ESPANAPersonal</v>
      </c>
      <c r="B195" s="8" t="s">
        <v>44</v>
      </c>
      <c r="C195" s="8">
        <v>20</v>
      </c>
      <c r="D195" s="8" t="s">
        <v>61</v>
      </c>
      <c r="E195" s="8" t="s">
        <v>11</v>
      </c>
      <c r="F195" s="8">
        <v>2018</v>
      </c>
      <c r="G195" s="8">
        <v>113</v>
      </c>
      <c r="H195" s="8">
        <v>1337205</v>
      </c>
      <c r="I195" s="15">
        <v>38599062.144016862</v>
      </c>
      <c r="L195" s="1"/>
    </row>
    <row r="196" spans="1:12" x14ac:dyDescent="0.25">
      <c r="A196" t="str">
        <f t="shared" si="3"/>
        <v>VIA ESPANAPrendario</v>
      </c>
      <c r="B196" s="8" t="s">
        <v>44</v>
      </c>
      <c r="C196" s="8">
        <v>20</v>
      </c>
      <c r="D196" s="8" t="s">
        <v>61</v>
      </c>
      <c r="E196" s="8" t="s">
        <v>12</v>
      </c>
      <c r="F196" s="8">
        <v>2018</v>
      </c>
      <c r="G196" s="8">
        <v>24</v>
      </c>
      <c r="H196" s="8">
        <v>295270</v>
      </c>
      <c r="I196" s="15">
        <v>6129222.2460063696</v>
      </c>
      <c r="L196" s="1"/>
    </row>
    <row r="197" spans="1:12" x14ac:dyDescent="0.25">
      <c r="A197" t="str">
        <f t="shared" si="3"/>
        <v>VIA SIMON BOLIVARAutos</v>
      </c>
      <c r="B197" s="8" t="s">
        <v>44</v>
      </c>
      <c r="C197" s="8">
        <v>80</v>
      </c>
      <c r="D197" s="8" t="s">
        <v>62</v>
      </c>
      <c r="E197" s="8" t="s">
        <v>9</v>
      </c>
      <c r="F197" s="8">
        <v>2018</v>
      </c>
      <c r="G197" s="8">
        <v>5</v>
      </c>
      <c r="H197" s="8">
        <v>98153.84</v>
      </c>
      <c r="I197" s="15">
        <v>2447498.4786494258</v>
      </c>
      <c r="L197" s="1"/>
    </row>
    <row r="198" spans="1:12" x14ac:dyDescent="0.25">
      <c r="A198" t="str">
        <f t="shared" si="3"/>
        <v>VIA SIMON BOLIVARHipotecas</v>
      </c>
      <c r="B198" s="8" t="s">
        <v>44</v>
      </c>
      <c r="C198" s="8">
        <v>80</v>
      </c>
      <c r="D198" s="8" t="s">
        <v>62</v>
      </c>
      <c r="E198" s="8" t="s">
        <v>10</v>
      </c>
      <c r="F198" s="8">
        <v>2018</v>
      </c>
      <c r="G198" s="8">
        <v>11</v>
      </c>
      <c r="H198" s="8">
        <v>1096242.57</v>
      </c>
      <c r="I198" s="15">
        <v>9713598.9696049429</v>
      </c>
      <c r="L198" s="1"/>
    </row>
    <row r="199" spans="1:12" x14ac:dyDescent="0.25">
      <c r="A199" t="str">
        <f t="shared" si="3"/>
        <v>VIA SIMON BOLIVARPersonal</v>
      </c>
      <c r="B199" s="8" t="s">
        <v>44</v>
      </c>
      <c r="C199" s="8">
        <v>80</v>
      </c>
      <c r="D199" s="8" t="s">
        <v>62</v>
      </c>
      <c r="E199" s="8" t="s">
        <v>11</v>
      </c>
      <c r="F199" s="8">
        <v>2018</v>
      </c>
      <c r="G199" s="8">
        <v>140</v>
      </c>
      <c r="H199" s="8">
        <v>1520806</v>
      </c>
      <c r="I199" s="15">
        <v>25110161.797582563</v>
      </c>
      <c r="L199" s="1"/>
    </row>
    <row r="200" spans="1:12" x14ac:dyDescent="0.25">
      <c r="A200" t="str">
        <f t="shared" si="3"/>
        <v>VIA SIMON BOLIVARPrendario</v>
      </c>
      <c r="B200" s="8" t="s">
        <v>44</v>
      </c>
      <c r="C200" s="8">
        <v>80</v>
      </c>
      <c r="D200" s="8" t="s">
        <v>62</v>
      </c>
      <c r="E200" s="8" t="s">
        <v>12</v>
      </c>
      <c r="F200" s="8">
        <v>2018</v>
      </c>
      <c r="G200" s="8">
        <v>49</v>
      </c>
      <c r="H200" s="8">
        <v>811840</v>
      </c>
      <c r="I200" s="15">
        <v>8381479.1786052305</v>
      </c>
      <c r="L200" s="1"/>
    </row>
    <row r="201" spans="1:12" x14ac:dyDescent="0.25">
      <c r="A201" t="str">
        <f t="shared" si="3"/>
        <v>ALBROOKAutos</v>
      </c>
      <c r="B201" s="8" t="s">
        <v>63</v>
      </c>
      <c r="C201" s="8">
        <v>38</v>
      </c>
      <c r="D201" s="8" t="s">
        <v>64</v>
      </c>
      <c r="E201" s="8" t="s">
        <v>9</v>
      </c>
      <c r="F201" s="8">
        <v>2018</v>
      </c>
      <c r="G201" s="8">
        <v>11</v>
      </c>
      <c r="H201" s="8">
        <v>205332.15</v>
      </c>
      <c r="I201" s="15">
        <v>5758070.9345526844</v>
      </c>
      <c r="L201" s="1"/>
    </row>
    <row r="202" spans="1:12" x14ac:dyDescent="0.25">
      <c r="A202" t="str">
        <f t="shared" si="3"/>
        <v>ALBROOKHipotecas</v>
      </c>
      <c r="B202" s="8" t="s">
        <v>63</v>
      </c>
      <c r="C202" s="8">
        <v>38</v>
      </c>
      <c r="D202" s="8" t="s">
        <v>64</v>
      </c>
      <c r="E202" s="8" t="s">
        <v>10</v>
      </c>
      <c r="F202" s="8">
        <v>2018</v>
      </c>
      <c r="G202" s="8">
        <v>24</v>
      </c>
      <c r="H202" s="8">
        <v>1777441.04</v>
      </c>
      <c r="I202" s="15">
        <v>19127659.727241136</v>
      </c>
      <c r="L202" s="1"/>
    </row>
    <row r="203" spans="1:12" x14ac:dyDescent="0.25">
      <c r="A203" t="str">
        <f t="shared" si="3"/>
        <v>ALBROOKPersonal</v>
      </c>
      <c r="B203" s="8" t="s">
        <v>63</v>
      </c>
      <c r="C203" s="8">
        <v>38</v>
      </c>
      <c r="D203" s="8" t="s">
        <v>64</v>
      </c>
      <c r="E203" s="8" t="s">
        <v>11</v>
      </c>
      <c r="F203" s="8">
        <v>2018</v>
      </c>
      <c r="G203" s="8">
        <v>119</v>
      </c>
      <c r="H203" s="8">
        <v>1525231.47</v>
      </c>
      <c r="I203" s="15">
        <v>33399360.429778241</v>
      </c>
      <c r="L203" s="1"/>
    </row>
    <row r="204" spans="1:12" x14ac:dyDescent="0.25">
      <c r="A204" t="str">
        <f t="shared" si="3"/>
        <v>ALBROOKPrendario</v>
      </c>
      <c r="B204" s="8" t="s">
        <v>63</v>
      </c>
      <c r="C204" s="8">
        <v>38</v>
      </c>
      <c r="D204" s="8" t="s">
        <v>64</v>
      </c>
      <c r="E204" s="8" t="s">
        <v>12</v>
      </c>
      <c r="F204" s="8">
        <v>2018</v>
      </c>
      <c r="G204" s="8">
        <v>97</v>
      </c>
      <c r="H204" s="8">
        <v>1714844</v>
      </c>
      <c r="I204" s="15">
        <v>23631523.182384059</v>
      </c>
      <c r="L204" s="1"/>
    </row>
    <row r="205" spans="1:12" x14ac:dyDescent="0.25">
      <c r="A205" t="str">
        <f t="shared" si="3"/>
        <v>ALBROOK MALLAutos</v>
      </c>
      <c r="B205" s="8" t="s">
        <v>63</v>
      </c>
      <c r="C205" s="8">
        <v>34</v>
      </c>
      <c r="D205" s="8" t="s">
        <v>65</v>
      </c>
      <c r="E205" s="8" t="s">
        <v>9</v>
      </c>
      <c r="F205" s="8">
        <v>2018</v>
      </c>
      <c r="G205" s="8">
        <v>7</v>
      </c>
      <c r="H205" s="8">
        <v>116538.31</v>
      </c>
      <c r="I205" s="15">
        <v>1686352.3930586732</v>
      </c>
      <c r="L205" s="1"/>
    </row>
    <row r="206" spans="1:12" x14ac:dyDescent="0.25">
      <c r="A206" t="str">
        <f t="shared" si="3"/>
        <v>ALBROOK MALLHipotecas</v>
      </c>
      <c r="B206" s="8" t="s">
        <v>63</v>
      </c>
      <c r="C206" s="8">
        <v>34</v>
      </c>
      <c r="D206" s="8" t="s">
        <v>65</v>
      </c>
      <c r="E206" s="8" t="s">
        <v>10</v>
      </c>
      <c r="F206" s="8">
        <v>2018</v>
      </c>
      <c r="G206" s="8">
        <v>17</v>
      </c>
      <c r="H206" s="8">
        <v>899795.47</v>
      </c>
      <c r="I206" s="15">
        <v>4132186.8782514473</v>
      </c>
      <c r="L206" s="1"/>
    </row>
    <row r="207" spans="1:12" x14ac:dyDescent="0.25">
      <c r="A207" t="str">
        <f t="shared" si="3"/>
        <v>ALBROOK MALLPersonal</v>
      </c>
      <c r="B207" s="8" t="s">
        <v>63</v>
      </c>
      <c r="C207" s="8">
        <v>34</v>
      </c>
      <c r="D207" s="8" t="s">
        <v>65</v>
      </c>
      <c r="E207" s="8" t="s">
        <v>11</v>
      </c>
      <c r="F207" s="8">
        <v>2018</v>
      </c>
      <c r="G207" s="8">
        <v>237</v>
      </c>
      <c r="H207" s="8">
        <v>2135493.42</v>
      </c>
      <c r="I207" s="15">
        <v>25013247.111258924</v>
      </c>
      <c r="L207" s="1"/>
    </row>
    <row r="208" spans="1:12" x14ac:dyDescent="0.25">
      <c r="A208" t="str">
        <f t="shared" si="3"/>
        <v>ALBROOK MALLPrendario</v>
      </c>
      <c r="B208" s="8" t="s">
        <v>63</v>
      </c>
      <c r="C208" s="8">
        <v>34</v>
      </c>
      <c r="D208" s="8" t="s">
        <v>65</v>
      </c>
      <c r="E208" s="8" t="s">
        <v>12</v>
      </c>
      <c r="F208" s="8">
        <v>2018</v>
      </c>
      <c r="G208" s="8">
        <v>45</v>
      </c>
      <c r="H208" s="8">
        <v>501601.05</v>
      </c>
      <c r="I208" s="15">
        <v>3227705.2798623741</v>
      </c>
      <c r="L208" s="1"/>
    </row>
    <row r="209" spans="1:12" x14ac:dyDescent="0.25">
      <c r="A209" t="str">
        <f t="shared" si="3"/>
        <v>BRISAS DEL GOLF ARRAIJANAutos</v>
      </c>
      <c r="B209" s="8" t="s">
        <v>63</v>
      </c>
      <c r="C209" s="8">
        <v>162</v>
      </c>
      <c r="D209" s="8" t="s">
        <v>66</v>
      </c>
      <c r="E209" s="8" t="s">
        <v>9</v>
      </c>
      <c r="F209" s="8">
        <v>2018</v>
      </c>
      <c r="G209" s="8">
        <v>7</v>
      </c>
      <c r="H209" s="8">
        <v>144357.26999999999</v>
      </c>
      <c r="I209" s="15">
        <v>671977.01213719405</v>
      </c>
      <c r="L209" s="1"/>
    </row>
    <row r="210" spans="1:12" x14ac:dyDescent="0.25">
      <c r="A210" t="str">
        <f t="shared" si="3"/>
        <v>BRISAS DEL GOLF ARRAIJANHipotecas</v>
      </c>
      <c r="B210" s="8" t="s">
        <v>63</v>
      </c>
      <c r="C210" s="8">
        <v>162</v>
      </c>
      <c r="D210" s="8" t="s">
        <v>66</v>
      </c>
      <c r="E210" s="8" t="s">
        <v>10</v>
      </c>
      <c r="F210" s="8">
        <v>2018</v>
      </c>
      <c r="G210" s="8">
        <v>8</v>
      </c>
      <c r="H210" s="8">
        <v>538457.24</v>
      </c>
      <c r="I210" s="15">
        <v>1536635.6468333018</v>
      </c>
      <c r="L210" s="1"/>
    </row>
    <row r="211" spans="1:12" x14ac:dyDescent="0.25">
      <c r="A211" t="str">
        <f t="shared" si="3"/>
        <v>BRISAS DEL GOLF ARRAIJANPersonal</v>
      </c>
      <c r="B211" s="8" t="s">
        <v>63</v>
      </c>
      <c r="C211" s="8">
        <v>162</v>
      </c>
      <c r="D211" s="8" t="s">
        <v>66</v>
      </c>
      <c r="E211" s="8" t="s">
        <v>11</v>
      </c>
      <c r="F211" s="8">
        <v>2018</v>
      </c>
      <c r="G211" s="8">
        <v>73</v>
      </c>
      <c r="H211" s="8">
        <v>931574</v>
      </c>
      <c r="I211" s="15">
        <v>3730726.4946904178</v>
      </c>
      <c r="L211" s="1"/>
    </row>
    <row r="212" spans="1:12" x14ac:dyDescent="0.25">
      <c r="A212" t="str">
        <f t="shared" si="3"/>
        <v>BRISAS DEL GOLF ARRAIJANPrendario</v>
      </c>
      <c r="B212" s="8" t="s">
        <v>63</v>
      </c>
      <c r="C212" s="8">
        <v>162</v>
      </c>
      <c r="D212" s="8" t="s">
        <v>66</v>
      </c>
      <c r="E212" s="8" t="s">
        <v>12</v>
      </c>
      <c r="F212" s="8">
        <v>2018</v>
      </c>
      <c r="G212" s="8">
        <v>16</v>
      </c>
      <c r="H212" s="8">
        <v>149940</v>
      </c>
      <c r="I212" s="15">
        <v>594743.9529020933</v>
      </c>
      <c r="L212" s="1"/>
    </row>
    <row r="213" spans="1:12" x14ac:dyDescent="0.25">
      <c r="A213" t="str">
        <f t="shared" si="3"/>
        <v>CIUDAD DEL SABERAutos</v>
      </c>
      <c r="B213" s="8" t="s">
        <v>63</v>
      </c>
      <c r="C213" s="8">
        <v>99</v>
      </c>
      <c r="D213" s="8" t="s">
        <v>67</v>
      </c>
      <c r="E213" s="8" t="s">
        <v>9</v>
      </c>
      <c r="F213" s="8">
        <v>2018</v>
      </c>
      <c r="G213" s="8">
        <v>18</v>
      </c>
      <c r="H213" s="8">
        <v>355043.45</v>
      </c>
      <c r="I213" s="15">
        <v>3030219.6251719822</v>
      </c>
      <c r="L213" s="1"/>
    </row>
    <row r="214" spans="1:12" x14ac:dyDescent="0.25">
      <c r="A214" t="str">
        <f t="shared" si="3"/>
        <v>CIUDAD DEL SABERHipotecas</v>
      </c>
      <c r="B214" s="8" t="s">
        <v>63</v>
      </c>
      <c r="C214" s="8">
        <v>99</v>
      </c>
      <c r="D214" s="8" t="s">
        <v>67</v>
      </c>
      <c r="E214" s="8" t="s">
        <v>10</v>
      </c>
      <c r="F214" s="8">
        <v>2018</v>
      </c>
      <c r="G214" s="8">
        <v>9</v>
      </c>
      <c r="H214" s="8">
        <v>925825.09</v>
      </c>
      <c r="I214" s="15">
        <v>5971338.9298554733</v>
      </c>
      <c r="L214" s="1"/>
    </row>
    <row r="215" spans="1:12" x14ac:dyDescent="0.25">
      <c r="A215" t="str">
        <f t="shared" si="3"/>
        <v>CIUDAD DEL SABERPersonal</v>
      </c>
      <c r="B215" s="8" t="s">
        <v>63</v>
      </c>
      <c r="C215" s="8">
        <v>99</v>
      </c>
      <c r="D215" s="8" t="s">
        <v>67</v>
      </c>
      <c r="E215" s="8" t="s">
        <v>11</v>
      </c>
      <c r="F215" s="8">
        <v>2018</v>
      </c>
      <c r="G215" s="8">
        <v>93</v>
      </c>
      <c r="H215" s="8">
        <v>1310909.3700000001</v>
      </c>
      <c r="I215" s="15">
        <v>10120440.239155924</v>
      </c>
      <c r="L215" s="1"/>
    </row>
    <row r="216" spans="1:12" x14ac:dyDescent="0.25">
      <c r="A216" t="str">
        <f t="shared" si="3"/>
        <v>CIUDAD DEL SABERPrendario</v>
      </c>
      <c r="B216" s="8" t="s">
        <v>63</v>
      </c>
      <c r="C216" s="8">
        <v>99</v>
      </c>
      <c r="D216" s="8" t="s">
        <v>67</v>
      </c>
      <c r="E216" s="8" t="s">
        <v>12</v>
      </c>
      <c r="F216" s="8">
        <v>2018</v>
      </c>
      <c r="G216" s="8">
        <v>21</v>
      </c>
      <c r="H216" s="8">
        <v>494087</v>
      </c>
      <c r="I216" s="15">
        <v>2208766.3830221086</v>
      </c>
      <c r="L216" s="1"/>
    </row>
    <row r="217" spans="1:12" x14ac:dyDescent="0.25">
      <c r="A217" t="str">
        <f t="shared" si="3"/>
        <v>CLAYTONAutos</v>
      </c>
      <c r="B217" s="8" t="s">
        <v>63</v>
      </c>
      <c r="C217" s="8">
        <v>76</v>
      </c>
      <c r="D217" s="8" t="s">
        <v>68</v>
      </c>
      <c r="E217" s="8" t="s">
        <v>9</v>
      </c>
      <c r="F217" s="8">
        <v>2018</v>
      </c>
      <c r="G217" s="8">
        <v>13</v>
      </c>
      <c r="H217" s="8">
        <v>258404.97</v>
      </c>
      <c r="I217" s="15">
        <v>2662383.2043522303</v>
      </c>
      <c r="L217" s="1"/>
    </row>
    <row r="218" spans="1:12" x14ac:dyDescent="0.25">
      <c r="A218" t="str">
        <f t="shared" si="3"/>
        <v>CLAYTONHipotecas</v>
      </c>
      <c r="B218" s="8" t="s">
        <v>63</v>
      </c>
      <c r="C218" s="8">
        <v>76</v>
      </c>
      <c r="D218" s="8" t="s">
        <v>68</v>
      </c>
      <c r="E218" s="8" t="s">
        <v>10</v>
      </c>
      <c r="F218" s="8">
        <v>2018</v>
      </c>
      <c r="G218" s="8">
        <v>8</v>
      </c>
      <c r="H218" s="8">
        <v>748631.42</v>
      </c>
      <c r="I218" s="15">
        <v>5821421.4097278854</v>
      </c>
      <c r="L218" s="1"/>
    </row>
    <row r="219" spans="1:12" x14ac:dyDescent="0.25">
      <c r="A219" t="str">
        <f t="shared" si="3"/>
        <v>CLAYTONPersonal</v>
      </c>
      <c r="B219" s="8" t="s">
        <v>63</v>
      </c>
      <c r="C219" s="8">
        <v>76</v>
      </c>
      <c r="D219" s="8" t="s">
        <v>68</v>
      </c>
      <c r="E219" s="8" t="s">
        <v>11</v>
      </c>
      <c r="F219" s="8">
        <v>2018</v>
      </c>
      <c r="G219" s="8">
        <v>66</v>
      </c>
      <c r="H219" s="8">
        <v>1033200</v>
      </c>
      <c r="I219" s="15">
        <v>8727465.3172876462</v>
      </c>
      <c r="L219" s="1"/>
    </row>
    <row r="220" spans="1:12" x14ac:dyDescent="0.25">
      <c r="A220" t="str">
        <f t="shared" si="3"/>
        <v>CLAYTONPrendario</v>
      </c>
      <c r="B220" s="8" t="s">
        <v>63</v>
      </c>
      <c r="C220" s="8">
        <v>76</v>
      </c>
      <c r="D220" s="8" t="s">
        <v>68</v>
      </c>
      <c r="E220" s="8" t="s">
        <v>12</v>
      </c>
      <c r="F220" s="8">
        <v>2018</v>
      </c>
      <c r="G220" s="8">
        <v>55</v>
      </c>
      <c r="H220" s="8">
        <v>1126870</v>
      </c>
      <c r="I220" s="15">
        <v>4937122.3125603395</v>
      </c>
      <c r="L220" s="1"/>
    </row>
    <row r="221" spans="1:12" x14ac:dyDescent="0.25">
      <c r="A221" t="str">
        <f t="shared" si="3"/>
        <v>CORONADOAutos</v>
      </c>
      <c r="B221" s="8" t="s">
        <v>63</v>
      </c>
      <c r="C221" s="8">
        <v>33</v>
      </c>
      <c r="D221" s="8" t="s">
        <v>69</v>
      </c>
      <c r="E221" s="8" t="s">
        <v>9</v>
      </c>
      <c r="F221" s="8">
        <v>2018</v>
      </c>
      <c r="G221" s="8">
        <v>3</v>
      </c>
      <c r="H221" s="8">
        <v>57973.88</v>
      </c>
      <c r="I221" s="15">
        <v>992051.18225034326</v>
      </c>
      <c r="L221" s="1"/>
    </row>
    <row r="222" spans="1:12" x14ac:dyDescent="0.25">
      <c r="A222" t="str">
        <f t="shared" si="3"/>
        <v>CORONADOHipotecas</v>
      </c>
      <c r="B222" s="8" t="s">
        <v>63</v>
      </c>
      <c r="C222" s="8">
        <v>33</v>
      </c>
      <c r="D222" s="8" t="s">
        <v>69</v>
      </c>
      <c r="E222" s="8" t="s">
        <v>10</v>
      </c>
      <c r="F222" s="8">
        <v>2018</v>
      </c>
      <c r="G222" s="8">
        <v>3</v>
      </c>
      <c r="H222" s="8">
        <v>261458.6</v>
      </c>
      <c r="I222" s="15">
        <v>3919882.8939625802</v>
      </c>
      <c r="L222" s="1"/>
    </row>
    <row r="223" spans="1:12" x14ac:dyDescent="0.25">
      <c r="A223" t="str">
        <f t="shared" si="3"/>
        <v>CORONADOPersonal</v>
      </c>
      <c r="B223" s="8" t="s">
        <v>63</v>
      </c>
      <c r="C223" s="8">
        <v>33</v>
      </c>
      <c r="D223" s="8" t="s">
        <v>69</v>
      </c>
      <c r="E223" s="8" t="s">
        <v>11</v>
      </c>
      <c r="F223" s="8">
        <v>2018</v>
      </c>
      <c r="G223" s="8">
        <v>186</v>
      </c>
      <c r="H223" s="8">
        <v>1329203.3500000001</v>
      </c>
      <c r="I223" s="15">
        <v>19254582.686380412</v>
      </c>
      <c r="L223" s="1"/>
    </row>
    <row r="224" spans="1:12" x14ac:dyDescent="0.25">
      <c r="A224" t="str">
        <f t="shared" si="3"/>
        <v>CORONADOPrendario</v>
      </c>
      <c r="B224" s="8" t="s">
        <v>63</v>
      </c>
      <c r="C224" s="8">
        <v>33</v>
      </c>
      <c r="D224" s="8" t="s">
        <v>69</v>
      </c>
      <c r="E224" s="8" t="s">
        <v>12</v>
      </c>
      <c r="F224" s="8">
        <v>2018</v>
      </c>
      <c r="G224" s="8">
        <v>30</v>
      </c>
      <c r="H224" s="8">
        <v>478010</v>
      </c>
      <c r="I224" s="15">
        <v>5020638.5719697913</v>
      </c>
      <c r="L224" s="1"/>
    </row>
    <row r="225" spans="1:12" x14ac:dyDescent="0.25">
      <c r="A225" t="str">
        <f t="shared" si="3"/>
        <v>COSTA VERDEAutos</v>
      </c>
      <c r="B225" s="8" t="s">
        <v>63</v>
      </c>
      <c r="C225" s="8">
        <v>125</v>
      </c>
      <c r="D225" s="8" t="s">
        <v>70</v>
      </c>
      <c r="E225" s="8" t="s">
        <v>9</v>
      </c>
      <c r="F225" s="8">
        <v>2018</v>
      </c>
      <c r="G225" s="8">
        <v>13</v>
      </c>
      <c r="H225" s="8">
        <v>215298.7</v>
      </c>
      <c r="I225" s="15">
        <v>1984469.0586060183</v>
      </c>
      <c r="L225" s="1"/>
    </row>
    <row r="226" spans="1:12" x14ac:dyDescent="0.25">
      <c r="A226" t="str">
        <f t="shared" si="3"/>
        <v>COSTA VERDEHipotecas</v>
      </c>
      <c r="B226" s="8" t="s">
        <v>63</v>
      </c>
      <c r="C226" s="8">
        <v>125</v>
      </c>
      <c r="D226" s="8" t="s">
        <v>70</v>
      </c>
      <c r="E226" s="8" t="s">
        <v>10</v>
      </c>
      <c r="F226" s="8">
        <v>2018</v>
      </c>
      <c r="G226" s="8">
        <v>16</v>
      </c>
      <c r="H226" s="8">
        <v>1114514.31</v>
      </c>
      <c r="I226" s="15">
        <v>5733629.3253882173</v>
      </c>
      <c r="L226" s="1"/>
    </row>
    <row r="227" spans="1:12" x14ac:dyDescent="0.25">
      <c r="A227" t="str">
        <f t="shared" si="3"/>
        <v>COSTA VERDEPersonal</v>
      </c>
      <c r="B227" s="8" t="s">
        <v>63</v>
      </c>
      <c r="C227" s="8">
        <v>125</v>
      </c>
      <c r="D227" s="8" t="s">
        <v>70</v>
      </c>
      <c r="E227" s="8" t="s">
        <v>11</v>
      </c>
      <c r="F227" s="8">
        <v>2018</v>
      </c>
      <c r="G227" s="8">
        <v>105</v>
      </c>
      <c r="H227" s="8">
        <v>1328346.45</v>
      </c>
      <c r="I227" s="15">
        <v>9853891.9699147865</v>
      </c>
      <c r="L227" s="1"/>
    </row>
    <row r="228" spans="1:12" x14ac:dyDescent="0.25">
      <c r="A228" t="str">
        <f t="shared" si="3"/>
        <v>COSTA VERDEPrendario</v>
      </c>
      <c r="B228" s="8" t="s">
        <v>63</v>
      </c>
      <c r="C228" s="8">
        <v>125</v>
      </c>
      <c r="D228" s="8" t="s">
        <v>70</v>
      </c>
      <c r="E228" s="8" t="s">
        <v>12</v>
      </c>
      <c r="F228" s="8">
        <v>2018</v>
      </c>
      <c r="G228" s="8">
        <v>41</v>
      </c>
      <c r="H228" s="8">
        <v>1059425.2</v>
      </c>
      <c r="I228" s="15">
        <v>3111035.0184417474</v>
      </c>
      <c r="L228" s="1"/>
    </row>
    <row r="229" spans="1:12" x14ac:dyDescent="0.25">
      <c r="A229" t="str">
        <f t="shared" si="3"/>
        <v>LA CHORRERAAutos</v>
      </c>
      <c r="B229" s="8" t="s">
        <v>63</v>
      </c>
      <c r="C229" s="8">
        <v>15</v>
      </c>
      <c r="D229" s="8" t="s">
        <v>71</v>
      </c>
      <c r="E229" s="8" t="s">
        <v>9</v>
      </c>
      <c r="F229" s="8">
        <v>2018</v>
      </c>
      <c r="G229" s="8">
        <v>14</v>
      </c>
      <c r="H229" s="8">
        <v>232709.66</v>
      </c>
      <c r="I229" s="15">
        <v>3866026.631876484</v>
      </c>
      <c r="L229" s="1"/>
    </row>
    <row r="230" spans="1:12" x14ac:dyDescent="0.25">
      <c r="A230" t="str">
        <f t="shared" si="3"/>
        <v>LA CHORRERAHipotecas</v>
      </c>
      <c r="B230" s="8" t="s">
        <v>63</v>
      </c>
      <c r="C230" s="8">
        <v>15</v>
      </c>
      <c r="D230" s="8" t="s">
        <v>71</v>
      </c>
      <c r="E230" s="8" t="s">
        <v>10</v>
      </c>
      <c r="F230" s="8">
        <v>2018</v>
      </c>
      <c r="G230" s="8">
        <v>18</v>
      </c>
      <c r="H230" s="8">
        <v>1070459.3400000001</v>
      </c>
      <c r="I230" s="15">
        <v>30049934.477972221</v>
      </c>
      <c r="L230" s="1"/>
    </row>
    <row r="231" spans="1:12" x14ac:dyDescent="0.25">
      <c r="A231" t="str">
        <f t="shared" si="3"/>
        <v>LA CHORRERAPersonal</v>
      </c>
      <c r="B231" s="8" t="s">
        <v>63</v>
      </c>
      <c r="C231" s="8">
        <v>15</v>
      </c>
      <c r="D231" s="8" t="s">
        <v>71</v>
      </c>
      <c r="E231" s="8" t="s">
        <v>11</v>
      </c>
      <c r="F231" s="8">
        <v>2018</v>
      </c>
      <c r="G231" s="8">
        <v>309</v>
      </c>
      <c r="H231" s="8">
        <v>2960825</v>
      </c>
      <c r="I231" s="15">
        <v>44799485.479921021</v>
      </c>
      <c r="L231" s="1"/>
    </row>
    <row r="232" spans="1:12" x14ac:dyDescent="0.25">
      <c r="A232" t="str">
        <f t="shared" si="3"/>
        <v>LA CHORRERAPrendario</v>
      </c>
      <c r="B232" s="8" t="s">
        <v>63</v>
      </c>
      <c r="C232" s="8">
        <v>15</v>
      </c>
      <c r="D232" s="8" t="s">
        <v>71</v>
      </c>
      <c r="E232" s="8" t="s">
        <v>12</v>
      </c>
      <c r="F232" s="8">
        <v>2018</v>
      </c>
      <c r="G232" s="8">
        <v>63</v>
      </c>
      <c r="H232" s="8">
        <v>777200</v>
      </c>
      <c r="I232" s="15">
        <v>11267913.344036985</v>
      </c>
      <c r="L232" s="1"/>
    </row>
    <row r="233" spans="1:12" x14ac:dyDescent="0.25">
      <c r="A233" t="str">
        <f t="shared" si="3"/>
        <v>LA CHORRERA - PARQUE 10 DE NOV.Autos</v>
      </c>
      <c r="B233" s="8" t="s">
        <v>63</v>
      </c>
      <c r="C233" s="8">
        <v>73</v>
      </c>
      <c r="D233" s="8" t="s">
        <v>72</v>
      </c>
      <c r="E233" s="8" t="s">
        <v>9</v>
      </c>
      <c r="F233" s="8">
        <v>2018</v>
      </c>
      <c r="G233" s="8">
        <v>14</v>
      </c>
      <c r="H233" s="8">
        <v>254342.76</v>
      </c>
      <c r="I233" s="15">
        <v>3570223.6692887638</v>
      </c>
      <c r="L233" s="1"/>
    </row>
    <row r="234" spans="1:12" x14ac:dyDescent="0.25">
      <c r="A234" t="str">
        <f t="shared" si="3"/>
        <v>LA CHORRERA - PARQUE 10 DE NOV.Hipotecas</v>
      </c>
      <c r="B234" s="8" t="s">
        <v>63</v>
      </c>
      <c r="C234" s="8">
        <v>73</v>
      </c>
      <c r="D234" s="8" t="s">
        <v>72</v>
      </c>
      <c r="E234" s="8" t="s">
        <v>10</v>
      </c>
      <c r="F234" s="8">
        <v>2018</v>
      </c>
      <c r="G234" s="8">
        <v>153</v>
      </c>
      <c r="H234" s="8">
        <v>12614074.01</v>
      </c>
      <c r="I234" s="15">
        <v>63884749.772959113</v>
      </c>
      <c r="L234" s="1"/>
    </row>
    <row r="235" spans="1:12" x14ac:dyDescent="0.25">
      <c r="A235" t="str">
        <f t="shared" si="3"/>
        <v>LA CHORRERA - PARQUE 10 DE NOV.Personal</v>
      </c>
      <c r="B235" s="8" t="s">
        <v>63</v>
      </c>
      <c r="C235" s="8">
        <v>73</v>
      </c>
      <c r="D235" s="8" t="s">
        <v>72</v>
      </c>
      <c r="E235" s="8" t="s">
        <v>11</v>
      </c>
      <c r="F235" s="8">
        <v>2018</v>
      </c>
      <c r="G235" s="8">
        <v>395</v>
      </c>
      <c r="H235" s="8">
        <v>3745492.33</v>
      </c>
      <c r="I235" s="15">
        <v>51328048.994677395</v>
      </c>
      <c r="L235" s="1"/>
    </row>
    <row r="236" spans="1:12" x14ac:dyDescent="0.25">
      <c r="A236" t="str">
        <f t="shared" si="3"/>
        <v>LA CHORRERA - PARQUE 10 DE NOV.Prendario</v>
      </c>
      <c r="B236" s="8" t="s">
        <v>63</v>
      </c>
      <c r="C236" s="8">
        <v>73</v>
      </c>
      <c r="D236" s="8" t="s">
        <v>72</v>
      </c>
      <c r="E236" s="8" t="s">
        <v>12</v>
      </c>
      <c r="F236" s="8">
        <v>2018</v>
      </c>
      <c r="G236" s="8">
        <v>112</v>
      </c>
      <c r="H236" s="8">
        <v>1365317</v>
      </c>
      <c r="I236" s="15">
        <v>15763515.407046273</v>
      </c>
      <c r="L236" s="1"/>
    </row>
    <row r="237" spans="1:12" x14ac:dyDescent="0.25">
      <c r="A237" t="str">
        <f t="shared" si="3"/>
        <v>PANAMA PACIFICOAutos</v>
      </c>
      <c r="B237" s="8" t="s">
        <v>63</v>
      </c>
      <c r="C237" s="8">
        <v>35</v>
      </c>
      <c r="D237" s="8" t="s">
        <v>73</v>
      </c>
      <c r="E237" s="8" t="s">
        <v>9</v>
      </c>
      <c r="F237" s="8">
        <v>2018</v>
      </c>
      <c r="G237" s="8">
        <v>9</v>
      </c>
      <c r="H237" s="8">
        <v>167092.5</v>
      </c>
      <c r="I237" s="15">
        <v>1713043.2895550407</v>
      </c>
      <c r="L237" s="1"/>
    </row>
    <row r="238" spans="1:12" x14ac:dyDescent="0.25">
      <c r="A238" t="str">
        <f t="shared" si="3"/>
        <v>PANAMA PACIFICOHipotecas</v>
      </c>
      <c r="B238" s="8" t="s">
        <v>63</v>
      </c>
      <c r="C238" s="8">
        <v>35</v>
      </c>
      <c r="D238" s="8" t="s">
        <v>73</v>
      </c>
      <c r="E238" s="8" t="s">
        <v>10</v>
      </c>
      <c r="F238" s="8">
        <v>2018</v>
      </c>
      <c r="G238" s="8">
        <v>12</v>
      </c>
      <c r="H238" s="8">
        <v>1165295.54</v>
      </c>
      <c r="I238" s="15">
        <v>7908086.3780321851</v>
      </c>
      <c r="L238" s="1"/>
    </row>
    <row r="239" spans="1:12" x14ac:dyDescent="0.25">
      <c r="A239" t="str">
        <f t="shared" si="3"/>
        <v>PANAMA PACIFICOPersonal</v>
      </c>
      <c r="B239" s="8" t="s">
        <v>63</v>
      </c>
      <c r="C239" s="8">
        <v>35</v>
      </c>
      <c r="D239" s="8" t="s">
        <v>73</v>
      </c>
      <c r="E239" s="8" t="s">
        <v>11</v>
      </c>
      <c r="F239" s="8">
        <v>2018</v>
      </c>
      <c r="G239" s="8">
        <v>77</v>
      </c>
      <c r="H239" s="8">
        <v>998524.78</v>
      </c>
      <c r="I239" s="15">
        <v>7997021.1264207009</v>
      </c>
      <c r="L239" s="1"/>
    </row>
    <row r="240" spans="1:12" x14ac:dyDescent="0.25">
      <c r="A240" t="str">
        <f t="shared" si="3"/>
        <v>PANAMA PACIFICOPrendario</v>
      </c>
      <c r="B240" s="8" t="s">
        <v>63</v>
      </c>
      <c r="C240" s="8">
        <v>35</v>
      </c>
      <c r="D240" s="8" t="s">
        <v>73</v>
      </c>
      <c r="E240" s="8" t="s">
        <v>12</v>
      </c>
      <c r="F240" s="8">
        <v>2018</v>
      </c>
      <c r="G240" s="8">
        <v>20</v>
      </c>
      <c r="H240" s="8">
        <v>228850</v>
      </c>
      <c r="I240" s="15">
        <v>1500835.6910222478</v>
      </c>
      <c r="L240" s="1"/>
    </row>
    <row r="241" spans="1:12" x14ac:dyDescent="0.25">
      <c r="A241" t="str">
        <f t="shared" si="3"/>
        <v>PASEO ARRAIJANAutos</v>
      </c>
      <c r="B241" s="8" t="s">
        <v>63</v>
      </c>
      <c r="C241" s="8">
        <v>164</v>
      </c>
      <c r="D241" s="8" t="s">
        <v>74</v>
      </c>
      <c r="E241" s="8" t="s">
        <v>9</v>
      </c>
      <c r="F241" s="8">
        <v>2018</v>
      </c>
      <c r="G241" s="8">
        <v>6</v>
      </c>
      <c r="H241" s="8">
        <v>105707.63</v>
      </c>
      <c r="I241" s="15">
        <v>397638.52322964545</v>
      </c>
      <c r="L241" s="1"/>
    </row>
    <row r="242" spans="1:12" x14ac:dyDescent="0.25">
      <c r="A242" t="str">
        <f t="shared" si="3"/>
        <v>PASEO ARRAIJANHipotecas</v>
      </c>
      <c r="B242" s="8" t="s">
        <v>63</v>
      </c>
      <c r="C242" s="8">
        <v>164</v>
      </c>
      <c r="D242" s="8" t="s">
        <v>74</v>
      </c>
      <c r="E242" s="8" t="s">
        <v>10</v>
      </c>
      <c r="F242" s="8">
        <v>2018</v>
      </c>
      <c r="G242" s="8">
        <v>16</v>
      </c>
      <c r="H242" s="8">
        <v>1338130.8</v>
      </c>
      <c r="I242" s="15">
        <v>2069603.6215629627</v>
      </c>
      <c r="L242" s="1"/>
    </row>
    <row r="243" spans="1:12" x14ac:dyDescent="0.25">
      <c r="A243" t="str">
        <f t="shared" si="3"/>
        <v>PASEO ARRAIJANPersonal</v>
      </c>
      <c r="B243" s="8" t="s">
        <v>63</v>
      </c>
      <c r="C243" s="8">
        <v>164</v>
      </c>
      <c r="D243" s="8" t="s">
        <v>74</v>
      </c>
      <c r="E243" s="8" t="s">
        <v>11</v>
      </c>
      <c r="F243" s="8">
        <v>2018</v>
      </c>
      <c r="G243" s="8">
        <v>96</v>
      </c>
      <c r="H243" s="8">
        <v>1043048.66</v>
      </c>
      <c r="I243" s="15">
        <v>3450320.8875344372</v>
      </c>
      <c r="L243" s="1"/>
    </row>
    <row r="244" spans="1:12" x14ac:dyDescent="0.25">
      <c r="A244" t="str">
        <f t="shared" si="3"/>
        <v>PASEO ARRAIJANPrendario</v>
      </c>
      <c r="B244" s="8" t="s">
        <v>63</v>
      </c>
      <c r="C244" s="8">
        <v>164</v>
      </c>
      <c r="D244" s="8" t="s">
        <v>74</v>
      </c>
      <c r="E244" s="8" t="s">
        <v>12</v>
      </c>
      <c r="F244" s="8">
        <v>2018</v>
      </c>
      <c r="G244" s="8">
        <v>30</v>
      </c>
      <c r="H244" s="8">
        <v>334656.17</v>
      </c>
      <c r="I244" s="15">
        <v>625545.80666719342</v>
      </c>
      <c r="L244" s="1"/>
    </row>
    <row r="245" spans="1:12" x14ac:dyDescent="0.25">
      <c r="A245" t="str">
        <f t="shared" si="3"/>
        <v>TERMINAL DE ALBROOKAutos</v>
      </c>
      <c r="B245" s="8" t="s">
        <v>63</v>
      </c>
      <c r="C245" s="8">
        <v>46</v>
      </c>
      <c r="D245" s="8" t="s">
        <v>75</v>
      </c>
      <c r="E245" s="8" t="s">
        <v>9</v>
      </c>
      <c r="F245" s="8">
        <v>2018</v>
      </c>
      <c r="G245" s="8">
        <v>4</v>
      </c>
      <c r="H245" s="8">
        <v>72438.759999999995</v>
      </c>
      <c r="I245" s="15">
        <v>1435152.5828041872</v>
      </c>
      <c r="L245" s="1"/>
    </row>
    <row r="246" spans="1:12" x14ac:dyDescent="0.25">
      <c r="A246" t="str">
        <f t="shared" si="3"/>
        <v>TERMINAL DE ALBROOKHipotecas</v>
      </c>
      <c r="B246" s="8" t="s">
        <v>63</v>
      </c>
      <c r="C246" s="8">
        <v>46</v>
      </c>
      <c r="D246" s="8" t="s">
        <v>75</v>
      </c>
      <c r="E246" s="8" t="s">
        <v>10</v>
      </c>
      <c r="F246" s="8">
        <v>2018</v>
      </c>
      <c r="G246" s="8">
        <v>9</v>
      </c>
      <c r="H246" s="8">
        <v>540950.51</v>
      </c>
      <c r="I246" s="15">
        <v>6715175.0839830153</v>
      </c>
      <c r="L246" s="1"/>
    </row>
    <row r="247" spans="1:12" x14ac:dyDescent="0.25">
      <c r="A247" t="str">
        <f t="shared" si="3"/>
        <v>TERMINAL DE ALBROOKPersonal</v>
      </c>
      <c r="B247" s="8" t="s">
        <v>63</v>
      </c>
      <c r="C247" s="8">
        <v>46</v>
      </c>
      <c r="D247" s="8" t="s">
        <v>75</v>
      </c>
      <c r="E247" s="8" t="s">
        <v>11</v>
      </c>
      <c r="F247" s="8">
        <v>2018</v>
      </c>
      <c r="G247" s="8">
        <v>334</v>
      </c>
      <c r="H247" s="8">
        <v>2738102.33</v>
      </c>
      <c r="I247" s="15">
        <v>52885200.042474903</v>
      </c>
      <c r="L247" s="1"/>
    </row>
    <row r="248" spans="1:12" x14ac:dyDescent="0.25">
      <c r="A248" t="str">
        <f t="shared" si="3"/>
        <v>TERMINAL DE ALBROOKPrendario</v>
      </c>
      <c r="B248" s="8" t="s">
        <v>63</v>
      </c>
      <c r="C248" s="8">
        <v>46</v>
      </c>
      <c r="D248" s="8" t="s">
        <v>75</v>
      </c>
      <c r="E248" s="8" t="s">
        <v>12</v>
      </c>
      <c r="F248" s="8">
        <v>2018</v>
      </c>
      <c r="G248" s="8">
        <v>21</v>
      </c>
      <c r="H248" s="8">
        <v>244600</v>
      </c>
      <c r="I248" s="15">
        <v>2790673.7614677292</v>
      </c>
      <c r="L248" s="1"/>
    </row>
    <row r="249" spans="1:12" x14ac:dyDescent="0.25">
      <c r="A249" t="str">
        <f t="shared" si="3"/>
        <v>VISTA ALEGREAutos</v>
      </c>
      <c r="B249" s="8" t="s">
        <v>63</v>
      </c>
      <c r="C249" s="8">
        <v>39</v>
      </c>
      <c r="D249" s="8" t="s">
        <v>111</v>
      </c>
      <c r="E249" s="8" t="s">
        <v>9</v>
      </c>
      <c r="F249" s="8">
        <v>2018</v>
      </c>
      <c r="G249" s="8">
        <v>11</v>
      </c>
      <c r="H249" s="8">
        <v>210133.17</v>
      </c>
      <c r="I249" s="15">
        <v>3387558.1942049465</v>
      </c>
      <c r="L249" s="1"/>
    </row>
    <row r="250" spans="1:12" x14ac:dyDescent="0.25">
      <c r="A250" t="str">
        <f t="shared" si="3"/>
        <v>VISTA ALEGREHipotecas</v>
      </c>
      <c r="B250" s="8" t="s">
        <v>63</v>
      </c>
      <c r="C250" s="8">
        <v>39</v>
      </c>
      <c r="D250" s="8" t="s">
        <v>111</v>
      </c>
      <c r="E250" s="8" t="s">
        <v>10</v>
      </c>
      <c r="F250" s="8">
        <v>2018</v>
      </c>
      <c r="G250" s="8">
        <v>34</v>
      </c>
      <c r="H250" s="8">
        <v>1842258.19</v>
      </c>
      <c r="I250" s="15">
        <v>17400762.546345249</v>
      </c>
      <c r="L250" s="1"/>
    </row>
    <row r="251" spans="1:12" x14ac:dyDescent="0.25">
      <c r="A251" t="str">
        <f t="shared" si="3"/>
        <v>VISTA ALEGREPersonal</v>
      </c>
      <c r="B251" s="8" t="s">
        <v>63</v>
      </c>
      <c r="C251" s="8">
        <v>39</v>
      </c>
      <c r="D251" s="8" t="s">
        <v>111</v>
      </c>
      <c r="E251" s="8" t="s">
        <v>11</v>
      </c>
      <c r="F251" s="8">
        <v>2018</v>
      </c>
      <c r="G251" s="8">
        <v>396</v>
      </c>
      <c r="H251" s="8">
        <v>3918770.87</v>
      </c>
      <c r="I251" s="15">
        <v>82876810.511237234</v>
      </c>
      <c r="L251" s="1"/>
    </row>
    <row r="252" spans="1:12" x14ac:dyDescent="0.25">
      <c r="A252" t="str">
        <f t="shared" si="3"/>
        <v>VISTA ALEGREPrendario</v>
      </c>
      <c r="B252" s="8" t="s">
        <v>63</v>
      </c>
      <c r="C252" s="8">
        <v>39</v>
      </c>
      <c r="D252" s="8" t="s">
        <v>111</v>
      </c>
      <c r="E252" s="8" t="s">
        <v>12</v>
      </c>
      <c r="F252" s="8">
        <v>2018</v>
      </c>
      <c r="G252" s="8">
        <v>78</v>
      </c>
      <c r="H252" s="8">
        <v>736790</v>
      </c>
      <c r="I252" s="15">
        <v>11003878.570733776</v>
      </c>
      <c r="L252" s="1"/>
    </row>
    <row r="253" spans="1:12" x14ac:dyDescent="0.25">
      <c r="A253" t="str">
        <f t="shared" si="3"/>
        <v>AGUADULCEAutos</v>
      </c>
      <c r="B253" s="8" t="s">
        <v>76</v>
      </c>
      <c r="C253" s="8">
        <v>53</v>
      </c>
      <c r="D253" s="8" t="s">
        <v>77</v>
      </c>
      <c r="E253" s="8" t="s">
        <v>9</v>
      </c>
      <c r="F253" s="8">
        <v>2018</v>
      </c>
      <c r="G253" s="8">
        <v>12</v>
      </c>
      <c r="H253" s="8">
        <v>268706.09000000003</v>
      </c>
      <c r="I253" s="15">
        <v>2091558.0256599067</v>
      </c>
      <c r="L253" s="1"/>
    </row>
    <row r="254" spans="1:12" x14ac:dyDescent="0.25">
      <c r="A254" t="str">
        <f t="shared" si="3"/>
        <v>AGUADULCEHipotecas</v>
      </c>
      <c r="B254" s="8" t="s">
        <v>76</v>
      </c>
      <c r="C254" s="8">
        <v>53</v>
      </c>
      <c r="D254" s="8" t="s">
        <v>77</v>
      </c>
      <c r="E254" s="8" t="s">
        <v>10</v>
      </c>
      <c r="F254" s="8">
        <v>2018</v>
      </c>
      <c r="G254" s="8">
        <v>10</v>
      </c>
      <c r="H254" s="8">
        <v>1132387.55</v>
      </c>
      <c r="I254" s="15">
        <v>10755882.05377348</v>
      </c>
      <c r="L254" s="1"/>
    </row>
    <row r="255" spans="1:12" x14ac:dyDescent="0.25">
      <c r="A255" t="str">
        <f t="shared" si="3"/>
        <v>AGUADULCEPersonal</v>
      </c>
      <c r="B255" s="8" t="s">
        <v>76</v>
      </c>
      <c r="C255" s="8">
        <v>53</v>
      </c>
      <c r="D255" s="8" t="s">
        <v>77</v>
      </c>
      <c r="E255" s="8" t="s">
        <v>11</v>
      </c>
      <c r="F255" s="8">
        <v>2018</v>
      </c>
      <c r="G255" s="8">
        <v>233</v>
      </c>
      <c r="H255" s="8">
        <v>1750564</v>
      </c>
      <c r="I255" s="15">
        <v>26160967.728071477</v>
      </c>
      <c r="L255" s="1"/>
    </row>
    <row r="256" spans="1:12" x14ac:dyDescent="0.25">
      <c r="A256" t="str">
        <f t="shared" si="3"/>
        <v>AGUADULCEPrendario</v>
      </c>
      <c r="B256" s="8" t="s">
        <v>76</v>
      </c>
      <c r="C256" s="8">
        <v>53</v>
      </c>
      <c r="D256" s="8" t="s">
        <v>77</v>
      </c>
      <c r="E256" s="8" t="s">
        <v>12</v>
      </c>
      <c r="F256" s="8">
        <v>2018</v>
      </c>
      <c r="G256" s="8">
        <v>25</v>
      </c>
      <c r="H256" s="8">
        <v>273640</v>
      </c>
      <c r="I256" s="15">
        <v>6145268.6261857999</v>
      </c>
      <c r="L256" s="1"/>
    </row>
    <row r="257" spans="1:12" x14ac:dyDescent="0.25">
      <c r="A257" t="str">
        <f t="shared" si="3"/>
        <v>AZUERO TERMINAL PLAZAAutos</v>
      </c>
      <c r="B257" s="8" t="s">
        <v>76</v>
      </c>
      <c r="C257" s="8">
        <v>102</v>
      </c>
      <c r="D257" s="8" t="s">
        <v>78</v>
      </c>
      <c r="E257" s="8" t="s">
        <v>9</v>
      </c>
      <c r="F257" s="8">
        <v>2018</v>
      </c>
      <c r="G257" s="8">
        <v>7</v>
      </c>
      <c r="H257" s="8">
        <v>177564.76</v>
      </c>
      <c r="I257" s="15">
        <v>568669.10012650525</v>
      </c>
      <c r="L257" s="1"/>
    </row>
    <row r="258" spans="1:12" x14ac:dyDescent="0.25">
      <c r="A258" t="str">
        <f t="shared" si="3"/>
        <v>AZUERO TERMINAL PLAZAHipotecas</v>
      </c>
      <c r="B258" s="8" t="s">
        <v>76</v>
      </c>
      <c r="C258" s="8">
        <v>102</v>
      </c>
      <c r="D258" s="8" t="s">
        <v>78</v>
      </c>
      <c r="E258" s="8" t="s">
        <v>10</v>
      </c>
      <c r="F258" s="8">
        <v>2018</v>
      </c>
      <c r="G258" s="8">
        <v>8</v>
      </c>
      <c r="H258" s="8">
        <v>627357.52</v>
      </c>
      <c r="I258" s="15">
        <v>2104464.7234703745</v>
      </c>
      <c r="L258" s="1"/>
    </row>
    <row r="259" spans="1:12" x14ac:dyDescent="0.25">
      <c r="A259" t="str">
        <f t="shared" ref="A259:A322" si="4">D259&amp;E259</f>
        <v>AZUERO TERMINAL PLAZAPersonal</v>
      </c>
      <c r="B259" s="8" t="s">
        <v>76</v>
      </c>
      <c r="C259" s="8">
        <v>102</v>
      </c>
      <c r="D259" s="8" t="s">
        <v>78</v>
      </c>
      <c r="E259" s="8" t="s">
        <v>11</v>
      </c>
      <c r="F259" s="8">
        <v>2018</v>
      </c>
      <c r="G259" s="8">
        <v>64</v>
      </c>
      <c r="H259" s="8">
        <v>703279.2</v>
      </c>
      <c r="I259" s="15">
        <v>2915741.5175870718</v>
      </c>
      <c r="L259" s="1"/>
    </row>
    <row r="260" spans="1:12" x14ac:dyDescent="0.25">
      <c r="A260" t="str">
        <f t="shared" si="4"/>
        <v>AZUERO TERMINAL PLAZAPrendario</v>
      </c>
      <c r="B260" s="8" t="s">
        <v>76</v>
      </c>
      <c r="C260" s="8">
        <v>102</v>
      </c>
      <c r="D260" s="8" t="s">
        <v>78</v>
      </c>
      <c r="E260" s="8" t="s">
        <v>12</v>
      </c>
      <c r="F260" s="8">
        <v>2018</v>
      </c>
      <c r="G260" s="8">
        <v>13</v>
      </c>
      <c r="H260" s="8">
        <v>301200</v>
      </c>
      <c r="I260" s="15">
        <v>633730.21784566634</v>
      </c>
      <c r="L260" s="1"/>
    </row>
    <row r="261" spans="1:12" x14ac:dyDescent="0.25">
      <c r="A261" t="str">
        <f t="shared" si="4"/>
        <v>CHITREAutos</v>
      </c>
      <c r="B261" s="8" t="s">
        <v>76</v>
      </c>
      <c r="C261" s="8">
        <v>22</v>
      </c>
      <c r="D261" s="8" t="s">
        <v>79</v>
      </c>
      <c r="E261" s="8" t="s">
        <v>9</v>
      </c>
      <c r="F261" s="8">
        <v>2018</v>
      </c>
      <c r="G261" s="8">
        <v>136</v>
      </c>
      <c r="H261" s="8">
        <v>2592401.14</v>
      </c>
      <c r="I261" s="15">
        <v>2604641.1073626913</v>
      </c>
      <c r="L261" s="1"/>
    </row>
    <row r="262" spans="1:12" x14ac:dyDescent="0.25">
      <c r="A262" t="str">
        <f t="shared" si="4"/>
        <v>CHITREHipotecas</v>
      </c>
      <c r="B262" s="8" t="s">
        <v>76</v>
      </c>
      <c r="C262" s="8">
        <v>22</v>
      </c>
      <c r="D262" s="8" t="s">
        <v>79</v>
      </c>
      <c r="E262" s="8" t="s">
        <v>10</v>
      </c>
      <c r="F262" s="8">
        <v>2018</v>
      </c>
      <c r="G262" s="8">
        <v>68</v>
      </c>
      <c r="H262" s="8">
        <v>4338293.84</v>
      </c>
      <c r="I262" s="15">
        <v>51046243.055042535</v>
      </c>
      <c r="L262" s="1"/>
    </row>
    <row r="263" spans="1:12" x14ac:dyDescent="0.25">
      <c r="A263" t="str">
        <f t="shared" si="4"/>
        <v>CHITREPersonal</v>
      </c>
      <c r="B263" s="8" t="s">
        <v>76</v>
      </c>
      <c r="C263" s="8">
        <v>22</v>
      </c>
      <c r="D263" s="8" t="s">
        <v>79</v>
      </c>
      <c r="E263" s="8" t="s">
        <v>11</v>
      </c>
      <c r="F263" s="8">
        <v>2018</v>
      </c>
      <c r="G263" s="8">
        <v>223</v>
      </c>
      <c r="H263" s="8">
        <v>2025002.99</v>
      </c>
      <c r="I263" s="15">
        <v>31829893.844348639</v>
      </c>
      <c r="L263" s="1"/>
    </row>
    <row r="264" spans="1:12" x14ac:dyDescent="0.25">
      <c r="A264" t="str">
        <f t="shared" si="4"/>
        <v>CHITREPrendario</v>
      </c>
      <c r="B264" s="8" t="s">
        <v>76</v>
      </c>
      <c r="C264" s="8">
        <v>22</v>
      </c>
      <c r="D264" s="8" t="s">
        <v>79</v>
      </c>
      <c r="E264" s="8" t="s">
        <v>12</v>
      </c>
      <c r="F264" s="8">
        <v>2018</v>
      </c>
      <c r="G264" s="8">
        <v>64</v>
      </c>
      <c r="H264" s="8">
        <v>1467175</v>
      </c>
      <c r="I264" s="15">
        <v>10317631.741557268</v>
      </c>
      <c r="L264" s="1"/>
    </row>
    <row r="265" spans="1:12" x14ac:dyDescent="0.25">
      <c r="A265" t="str">
        <f t="shared" si="4"/>
        <v>LAS TABLASAutos</v>
      </c>
      <c r="B265" s="8" t="s">
        <v>76</v>
      </c>
      <c r="C265" s="8">
        <v>40</v>
      </c>
      <c r="D265" s="8" t="s">
        <v>80</v>
      </c>
      <c r="E265" s="8" t="s">
        <v>9</v>
      </c>
      <c r="F265" s="8">
        <v>2018</v>
      </c>
      <c r="G265" s="8">
        <v>7</v>
      </c>
      <c r="H265" s="8">
        <v>170191.15</v>
      </c>
      <c r="I265" s="15">
        <v>2150984.2544982554</v>
      </c>
      <c r="L265" s="1"/>
    </row>
    <row r="266" spans="1:12" x14ac:dyDescent="0.25">
      <c r="A266" t="str">
        <f t="shared" si="4"/>
        <v>LAS TABLASHipotecas</v>
      </c>
      <c r="B266" s="8" t="s">
        <v>76</v>
      </c>
      <c r="C266" s="8">
        <v>40</v>
      </c>
      <c r="D266" s="8" t="s">
        <v>80</v>
      </c>
      <c r="E266" s="8" t="s">
        <v>10</v>
      </c>
      <c r="F266" s="8">
        <v>2018</v>
      </c>
      <c r="G266" s="8">
        <v>12</v>
      </c>
      <c r="H266" s="8">
        <v>1077521.58</v>
      </c>
      <c r="I266" s="15">
        <v>14694577.610987084</v>
      </c>
      <c r="L266" s="1"/>
    </row>
    <row r="267" spans="1:12" x14ac:dyDescent="0.25">
      <c r="A267" t="str">
        <f t="shared" si="4"/>
        <v>LAS TABLASPersonal</v>
      </c>
      <c r="B267" s="8" t="s">
        <v>76</v>
      </c>
      <c r="C267" s="8">
        <v>40</v>
      </c>
      <c r="D267" s="8" t="s">
        <v>80</v>
      </c>
      <c r="E267" s="8" t="s">
        <v>11</v>
      </c>
      <c r="F267" s="8">
        <v>2018</v>
      </c>
      <c r="G267" s="8">
        <v>81</v>
      </c>
      <c r="H267" s="8">
        <v>968134.42</v>
      </c>
      <c r="I267" s="15">
        <v>13430920.144755894</v>
      </c>
      <c r="L267" s="1"/>
    </row>
    <row r="268" spans="1:12" x14ac:dyDescent="0.25">
      <c r="A268" t="str">
        <f t="shared" si="4"/>
        <v>LAS TABLASPrendario</v>
      </c>
      <c r="B268" s="8" t="s">
        <v>76</v>
      </c>
      <c r="C268" s="8">
        <v>40</v>
      </c>
      <c r="D268" s="8" t="s">
        <v>80</v>
      </c>
      <c r="E268" s="8" t="s">
        <v>12</v>
      </c>
      <c r="F268" s="8">
        <v>2018</v>
      </c>
      <c r="G268" s="8">
        <v>38</v>
      </c>
      <c r="H268" s="8">
        <v>1573357.77</v>
      </c>
      <c r="I268" s="15">
        <v>9397344.6560786124</v>
      </c>
      <c r="L268" s="1"/>
    </row>
    <row r="269" spans="1:12" x14ac:dyDescent="0.25">
      <c r="A269" t="str">
        <f t="shared" si="4"/>
        <v>PENONOMEAutos</v>
      </c>
      <c r="B269" s="8" t="s">
        <v>76</v>
      </c>
      <c r="C269" s="8">
        <v>37</v>
      </c>
      <c r="D269" s="8" t="s">
        <v>81</v>
      </c>
      <c r="E269" s="8" t="s">
        <v>9</v>
      </c>
      <c r="F269" s="8">
        <v>2018</v>
      </c>
      <c r="G269" s="8">
        <v>24</v>
      </c>
      <c r="H269" s="8">
        <v>567538.01</v>
      </c>
      <c r="I269" s="15">
        <v>3058675.8687968897</v>
      </c>
      <c r="L269" s="1"/>
    </row>
    <row r="270" spans="1:12" x14ac:dyDescent="0.25">
      <c r="A270" t="str">
        <f t="shared" si="4"/>
        <v>PENONOMEHipotecas</v>
      </c>
      <c r="B270" s="8" t="s">
        <v>76</v>
      </c>
      <c r="C270" s="8">
        <v>37</v>
      </c>
      <c r="D270" s="8" t="s">
        <v>81</v>
      </c>
      <c r="E270" s="8" t="s">
        <v>10</v>
      </c>
      <c r="F270" s="8">
        <v>2018</v>
      </c>
      <c r="G270" s="8">
        <v>111</v>
      </c>
      <c r="H270" s="8">
        <v>6252360.2400000002</v>
      </c>
      <c r="I270" s="15">
        <v>42275939.880300954</v>
      </c>
      <c r="L270" s="1"/>
    </row>
    <row r="271" spans="1:12" x14ac:dyDescent="0.25">
      <c r="A271" t="str">
        <f t="shared" si="4"/>
        <v>PENONOMEPersonal</v>
      </c>
      <c r="B271" s="8" t="s">
        <v>76</v>
      </c>
      <c r="C271" s="8">
        <v>37</v>
      </c>
      <c r="D271" s="8" t="s">
        <v>81</v>
      </c>
      <c r="E271" s="8" t="s">
        <v>11</v>
      </c>
      <c r="F271" s="8">
        <v>2018</v>
      </c>
      <c r="G271" s="8">
        <v>339</v>
      </c>
      <c r="H271" s="8">
        <v>2384724.29</v>
      </c>
      <c r="I271" s="15">
        <v>29147603.971888557</v>
      </c>
      <c r="L271" s="1"/>
    </row>
    <row r="272" spans="1:12" x14ac:dyDescent="0.25">
      <c r="A272" t="str">
        <f t="shared" si="4"/>
        <v>PENONOMEPrendario</v>
      </c>
      <c r="B272" s="8" t="s">
        <v>76</v>
      </c>
      <c r="C272" s="8">
        <v>37</v>
      </c>
      <c r="D272" s="8" t="s">
        <v>81</v>
      </c>
      <c r="E272" s="8" t="s">
        <v>12</v>
      </c>
      <c r="F272" s="8">
        <v>2018</v>
      </c>
      <c r="G272" s="8">
        <v>45</v>
      </c>
      <c r="H272" s="8">
        <v>786120</v>
      </c>
      <c r="I272" s="15">
        <v>6299196.721973855</v>
      </c>
      <c r="L272" s="1"/>
    </row>
    <row r="273" spans="1:12" x14ac:dyDescent="0.25">
      <c r="A273" t="str">
        <f t="shared" si="4"/>
        <v>SANTIAGOAutos</v>
      </c>
      <c r="B273" s="8" t="s">
        <v>76</v>
      </c>
      <c r="C273" s="8">
        <v>9</v>
      </c>
      <c r="D273" s="8" t="s">
        <v>82</v>
      </c>
      <c r="E273" s="8" t="s">
        <v>9</v>
      </c>
      <c r="F273" s="8">
        <v>2018</v>
      </c>
      <c r="G273" s="8">
        <v>169</v>
      </c>
      <c r="H273" s="8">
        <v>3198169.3</v>
      </c>
      <c r="I273" s="15">
        <v>4263019.8873333307</v>
      </c>
      <c r="L273" s="1"/>
    </row>
    <row r="274" spans="1:12" x14ac:dyDescent="0.25">
      <c r="A274" t="str">
        <f t="shared" si="4"/>
        <v>SANTIAGOHipotecas</v>
      </c>
      <c r="B274" s="8" t="s">
        <v>76</v>
      </c>
      <c r="C274" s="8">
        <v>9</v>
      </c>
      <c r="D274" s="8" t="s">
        <v>82</v>
      </c>
      <c r="E274" s="8" t="s">
        <v>10</v>
      </c>
      <c r="F274" s="8">
        <v>2018</v>
      </c>
      <c r="G274" s="8">
        <v>75</v>
      </c>
      <c r="H274" s="8">
        <v>5355628.09</v>
      </c>
      <c r="I274" s="15">
        <v>54848229.433519736</v>
      </c>
      <c r="L274" s="1"/>
    </row>
    <row r="275" spans="1:12" x14ac:dyDescent="0.25">
      <c r="A275" t="str">
        <f t="shared" si="4"/>
        <v>SANTIAGOPersonal</v>
      </c>
      <c r="B275" s="8" t="s">
        <v>76</v>
      </c>
      <c r="C275" s="8">
        <v>9</v>
      </c>
      <c r="D275" s="8" t="s">
        <v>82</v>
      </c>
      <c r="E275" s="8" t="s">
        <v>11</v>
      </c>
      <c r="F275" s="8">
        <v>2018</v>
      </c>
      <c r="G275" s="8">
        <v>412</v>
      </c>
      <c r="H275" s="8">
        <v>4054770.42</v>
      </c>
      <c r="I275" s="15">
        <v>55182368.413565293</v>
      </c>
      <c r="L275" s="1"/>
    </row>
    <row r="276" spans="1:12" x14ac:dyDescent="0.25">
      <c r="A276" t="str">
        <f t="shared" si="4"/>
        <v>SANTIAGOPrendario</v>
      </c>
      <c r="B276" s="8" t="s">
        <v>76</v>
      </c>
      <c r="C276" s="8">
        <v>9</v>
      </c>
      <c r="D276" s="8" t="s">
        <v>82</v>
      </c>
      <c r="E276" s="8" t="s">
        <v>12</v>
      </c>
      <c r="F276" s="8">
        <v>2018</v>
      </c>
      <c r="G276" s="8">
        <v>52</v>
      </c>
      <c r="H276" s="8">
        <v>814650</v>
      </c>
      <c r="I276" s="15">
        <v>11157148.920434866</v>
      </c>
      <c r="L276" s="1"/>
    </row>
    <row r="277" spans="1:12" x14ac:dyDescent="0.25">
      <c r="A277" t="str">
        <f t="shared" si="4"/>
        <v>SANTIAGO INTERAMERICANAAutos</v>
      </c>
      <c r="B277" s="8" t="s">
        <v>76</v>
      </c>
      <c r="C277" s="8">
        <v>98</v>
      </c>
      <c r="D277" s="8" t="s">
        <v>83</v>
      </c>
      <c r="E277" s="8" t="s">
        <v>9</v>
      </c>
      <c r="F277" s="8">
        <v>2018</v>
      </c>
      <c r="G277" s="8">
        <v>25</v>
      </c>
      <c r="H277" s="8">
        <v>572376.77</v>
      </c>
      <c r="I277" s="15">
        <v>4819693.6015189635</v>
      </c>
      <c r="L277" s="1"/>
    </row>
    <row r="278" spans="1:12" x14ac:dyDescent="0.25">
      <c r="A278" t="str">
        <f t="shared" si="4"/>
        <v>SANTIAGO INTERAMERICANAHipotecas</v>
      </c>
      <c r="B278" s="8" t="s">
        <v>76</v>
      </c>
      <c r="C278" s="8">
        <v>98</v>
      </c>
      <c r="D278" s="8" t="s">
        <v>83</v>
      </c>
      <c r="E278" s="8" t="s">
        <v>10</v>
      </c>
      <c r="F278" s="8">
        <v>2018</v>
      </c>
      <c r="G278" s="8">
        <v>31</v>
      </c>
      <c r="H278" s="8">
        <v>2607968.4</v>
      </c>
      <c r="I278" s="15">
        <v>11804943.093328096</v>
      </c>
      <c r="L278" s="1"/>
    </row>
    <row r="279" spans="1:12" x14ac:dyDescent="0.25">
      <c r="A279" t="str">
        <f t="shared" si="4"/>
        <v>SANTIAGO INTERAMERICANAPersonal</v>
      </c>
      <c r="B279" s="8" t="s">
        <v>76</v>
      </c>
      <c r="C279" s="8">
        <v>98</v>
      </c>
      <c r="D279" s="8" t="s">
        <v>83</v>
      </c>
      <c r="E279" s="8" t="s">
        <v>11</v>
      </c>
      <c r="F279" s="8">
        <v>2018</v>
      </c>
      <c r="G279" s="8">
        <v>161</v>
      </c>
      <c r="H279" s="8">
        <v>1720124.48</v>
      </c>
      <c r="I279" s="15">
        <v>9841977.4757509287</v>
      </c>
      <c r="L279" s="1"/>
    </row>
    <row r="280" spans="1:12" x14ac:dyDescent="0.25">
      <c r="A280" t="str">
        <f t="shared" si="4"/>
        <v>SANTIAGO INTERAMERICANAPrendario</v>
      </c>
      <c r="B280" s="8" t="s">
        <v>76</v>
      </c>
      <c r="C280" s="8">
        <v>98</v>
      </c>
      <c r="D280" s="8" t="s">
        <v>83</v>
      </c>
      <c r="E280" s="8" t="s">
        <v>12</v>
      </c>
      <c r="F280" s="8">
        <v>2018</v>
      </c>
      <c r="G280" s="8">
        <v>46</v>
      </c>
      <c r="H280" s="8">
        <v>926755</v>
      </c>
      <c r="I280" s="15">
        <v>4630006.5497683631</v>
      </c>
      <c r="L280" s="1"/>
    </row>
    <row r="281" spans="1:12" x14ac:dyDescent="0.25">
      <c r="A281" t="str">
        <f t="shared" si="4"/>
        <v>BOQUETEAutos</v>
      </c>
      <c r="B281" s="8" t="s">
        <v>84</v>
      </c>
      <c r="C281" s="8">
        <v>48</v>
      </c>
      <c r="D281" s="8" t="s">
        <v>85</v>
      </c>
      <c r="E281" s="8" t="s">
        <v>9</v>
      </c>
      <c r="F281" s="8">
        <v>2018</v>
      </c>
      <c r="G281" s="8">
        <v>10</v>
      </c>
      <c r="H281" s="8">
        <v>198715.72</v>
      </c>
      <c r="I281" s="15">
        <v>1515966.4842002464</v>
      </c>
      <c r="L281" s="1"/>
    </row>
    <row r="282" spans="1:12" x14ac:dyDescent="0.25">
      <c r="A282" t="str">
        <f t="shared" si="4"/>
        <v>BOQUETEHipotecas</v>
      </c>
      <c r="B282" s="8" t="s">
        <v>84</v>
      </c>
      <c r="C282" s="8">
        <v>48</v>
      </c>
      <c r="D282" s="8" t="s">
        <v>85</v>
      </c>
      <c r="E282" s="8" t="s">
        <v>10</v>
      </c>
      <c r="F282" s="8">
        <v>2018</v>
      </c>
      <c r="G282" s="8">
        <v>8</v>
      </c>
      <c r="H282" s="8">
        <v>734953.54</v>
      </c>
      <c r="I282" s="15">
        <v>4670383.7131987624</v>
      </c>
      <c r="L282" s="1"/>
    </row>
    <row r="283" spans="1:12" x14ac:dyDescent="0.25">
      <c r="A283" t="str">
        <f t="shared" si="4"/>
        <v>BOQUETEPersonal</v>
      </c>
      <c r="B283" s="8" t="s">
        <v>84</v>
      </c>
      <c r="C283" s="8">
        <v>48</v>
      </c>
      <c r="D283" s="8" t="s">
        <v>85</v>
      </c>
      <c r="E283" s="8" t="s">
        <v>11</v>
      </c>
      <c r="F283" s="8">
        <v>2018</v>
      </c>
      <c r="G283" s="8">
        <v>122</v>
      </c>
      <c r="H283" s="8">
        <v>1016612</v>
      </c>
      <c r="I283" s="15">
        <v>8255710.2168777389</v>
      </c>
      <c r="L283" s="1"/>
    </row>
    <row r="284" spans="1:12" x14ac:dyDescent="0.25">
      <c r="A284" t="str">
        <f t="shared" si="4"/>
        <v>BOQUETEPrendario</v>
      </c>
      <c r="B284" s="8" t="s">
        <v>84</v>
      </c>
      <c r="C284" s="8">
        <v>48</v>
      </c>
      <c r="D284" s="8" t="s">
        <v>85</v>
      </c>
      <c r="E284" s="8" t="s">
        <v>12</v>
      </c>
      <c r="F284" s="8">
        <v>2018</v>
      </c>
      <c r="G284" s="8">
        <v>28</v>
      </c>
      <c r="H284" s="8">
        <v>276665</v>
      </c>
      <c r="I284" s="15">
        <v>3252696.3758316045</v>
      </c>
      <c r="L284" s="1"/>
    </row>
    <row r="285" spans="1:12" x14ac:dyDescent="0.25">
      <c r="A285" t="str">
        <f t="shared" si="4"/>
        <v>CONCEPCIONAutos</v>
      </c>
      <c r="B285" s="8" t="s">
        <v>84</v>
      </c>
      <c r="C285" s="8">
        <v>47</v>
      </c>
      <c r="D285" s="8" t="s">
        <v>86</v>
      </c>
      <c r="E285" s="8" t="s">
        <v>9</v>
      </c>
      <c r="F285" s="8">
        <v>2018</v>
      </c>
      <c r="G285" s="8">
        <v>13</v>
      </c>
      <c r="H285" s="8">
        <v>249541.54</v>
      </c>
      <c r="I285" s="15">
        <v>2229115.7708771829</v>
      </c>
      <c r="L285" s="1"/>
    </row>
    <row r="286" spans="1:12" x14ac:dyDescent="0.25">
      <c r="A286" t="str">
        <f t="shared" si="4"/>
        <v>CONCEPCIONHipotecas</v>
      </c>
      <c r="B286" s="8" t="s">
        <v>84</v>
      </c>
      <c r="C286" s="8">
        <v>47</v>
      </c>
      <c r="D286" s="8" t="s">
        <v>86</v>
      </c>
      <c r="E286" s="8" t="s">
        <v>10</v>
      </c>
      <c r="F286" s="8">
        <v>2018</v>
      </c>
      <c r="G286" s="8">
        <v>5</v>
      </c>
      <c r="H286" s="8">
        <v>172470.04</v>
      </c>
      <c r="I286" s="15">
        <v>7591632.6354923882</v>
      </c>
      <c r="L286" s="1"/>
    </row>
    <row r="287" spans="1:12" x14ac:dyDescent="0.25">
      <c r="A287" t="str">
        <f t="shared" si="4"/>
        <v>CONCEPCIONPersonal</v>
      </c>
      <c r="B287" s="8" t="s">
        <v>84</v>
      </c>
      <c r="C287" s="8">
        <v>47</v>
      </c>
      <c r="D287" s="8" t="s">
        <v>86</v>
      </c>
      <c r="E287" s="8" t="s">
        <v>11</v>
      </c>
      <c r="F287" s="8">
        <v>2018</v>
      </c>
      <c r="G287" s="8">
        <v>147</v>
      </c>
      <c r="H287" s="8">
        <v>1053195.3899999999</v>
      </c>
      <c r="I287" s="15">
        <v>17937710.786676496</v>
      </c>
      <c r="L287" s="1"/>
    </row>
    <row r="288" spans="1:12" x14ac:dyDescent="0.25">
      <c r="A288" t="str">
        <f t="shared" si="4"/>
        <v>CONCEPCIONPrendario</v>
      </c>
      <c r="B288" s="8" t="s">
        <v>84</v>
      </c>
      <c r="C288" s="8">
        <v>47</v>
      </c>
      <c r="D288" s="8" t="s">
        <v>86</v>
      </c>
      <c r="E288" s="8" t="s">
        <v>12</v>
      </c>
      <c r="F288" s="8">
        <v>2018</v>
      </c>
      <c r="G288" s="8">
        <v>31</v>
      </c>
      <c r="H288" s="8">
        <v>313040</v>
      </c>
      <c r="I288" s="15">
        <v>6610355.6676240265</v>
      </c>
    </row>
    <row r="289" spans="1:9" x14ac:dyDescent="0.25">
      <c r="A289" t="str">
        <f t="shared" si="4"/>
        <v>DAVIDAutos</v>
      </c>
      <c r="B289" s="8" t="s">
        <v>84</v>
      </c>
      <c r="C289" s="8">
        <v>30</v>
      </c>
      <c r="D289" s="8" t="s">
        <v>87</v>
      </c>
      <c r="E289" s="8" t="s">
        <v>9</v>
      </c>
      <c r="F289" s="8">
        <v>2018</v>
      </c>
      <c r="G289" s="8">
        <v>35</v>
      </c>
      <c r="H289" s="8">
        <v>607257.01</v>
      </c>
      <c r="I289" s="15">
        <v>5288189.7953162454</v>
      </c>
    </row>
    <row r="290" spans="1:9" x14ac:dyDescent="0.25">
      <c r="A290" t="str">
        <f t="shared" si="4"/>
        <v>DAVIDHipotecas</v>
      </c>
      <c r="B290" s="8" t="s">
        <v>84</v>
      </c>
      <c r="C290" s="8">
        <v>30</v>
      </c>
      <c r="D290" s="8" t="s">
        <v>87</v>
      </c>
      <c r="E290" s="8" t="s">
        <v>10</v>
      </c>
      <c r="F290" s="8">
        <v>2018</v>
      </c>
      <c r="G290" s="8">
        <v>34</v>
      </c>
      <c r="H290" s="8">
        <v>2235735.1</v>
      </c>
      <c r="I290" s="15">
        <v>87051778.094058916</v>
      </c>
    </row>
    <row r="291" spans="1:9" x14ac:dyDescent="0.25">
      <c r="A291" t="str">
        <f t="shared" si="4"/>
        <v>DAVIDPersonal</v>
      </c>
      <c r="B291" s="8" t="s">
        <v>84</v>
      </c>
      <c r="C291" s="8">
        <v>30</v>
      </c>
      <c r="D291" s="8" t="s">
        <v>87</v>
      </c>
      <c r="E291" s="8" t="s">
        <v>11</v>
      </c>
      <c r="F291" s="8">
        <v>2018</v>
      </c>
      <c r="G291" s="8">
        <v>514</v>
      </c>
      <c r="H291" s="8">
        <v>4608486.7</v>
      </c>
      <c r="I291" s="15">
        <v>90805782.494272336</v>
      </c>
    </row>
    <row r="292" spans="1:9" x14ac:dyDescent="0.25">
      <c r="A292" t="str">
        <f t="shared" si="4"/>
        <v>DAVIDPrendario</v>
      </c>
      <c r="B292" s="8" t="s">
        <v>84</v>
      </c>
      <c r="C292" s="8">
        <v>30</v>
      </c>
      <c r="D292" s="8" t="s">
        <v>87</v>
      </c>
      <c r="E292" s="8" t="s">
        <v>12</v>
      </c>
      <c r="F292" s="8">
        <v>2018</v>
      </c>
      <c r="G292" s="8">
        <v>99</v>
      </c>
      <c r="H292" s="8">
        <v>2050395.45</v>
      </c>
      <c r="I292" s="15">
        <v>31169137.009430502</v>
      </c>
    </row>
    <row r="293" spans="1:9" x14ac:dyDescent="0.25">
      <c r="A293" t="str">
        <f t="shared" si="4"/>
        <v>DAVID - TERRONALAutos</v>
      </c>
      <c r="B293" s="8" t="s">
        <v>84</v>
      </c>
      <c r="C293" s="8">
        <v>42</v>
      </c>
      <c r="D293" s="8" t="s">
        <v>88</v>
      </c>
      <c r="E293" s="8" t="s">
        <v>9</v>
      </c>
      <c r="F293" s="8">
        <v>2018</v>
      </c>
      <c r="G293" s="8">
        <v>17</v>
      </c>
      <c r="H293" s="8">
        <v>312688.76</v>
      </c>
      <c r="I293" s="15">
        <v>3390584.6345568313</v>
      </c>
    </row>
    <row r="294" spans="1:9" x14ac:dyDescent="0.25">
      <c r="A294" t="str">
        <f t="shared" si="4"/>
        <v>DAVID - TERRONALHipotecas</v>
      </c>
      <c r="B294" s="8" t="s">
        <v>84</v>
      </c>
      <c r="C294" s="8">
        <v>42</v>
      </c>
      <c r="D294" s="8" t="s">
        <v>88</v>
      </c>
      <c r="E294" s="8" t="s">
        <v>10</v>
      </c>
      <c r="F294" s="8">
        <v>2018</v>
      </c>
      <c r="G294" s="8">
        <v>12</v>
      </c>
      <c r="H294" s="8">
        <v>693937.65</v>
      </c>
      <c r="I294" s="15">
        <v>11707149.199140958</v>
      </c>
    </row>
    <row r="295" spans="1:9" x14ac:dyDescent="0.25">
      <c r="A295" t="str">
        <f t="shared" si="4"/>
        <v>DAVID - TERRONALPersonal</v>
      </c>
      <c r="B295" s="8" t="s">
        <v>84</v>
      </c>
      <c r="C295" s="8">
        <v>42</v>
      </c>
      <c r="D295" s="8" t="s">
        <v>88</v>
      </c>
      <c r="E295" s="8" t="s">
        <v>11</v>
      </c>
      <c r="F295" s="8">
        <v>2018</v>
      </c>
      <c r="G295" s="8">
        <v>101</v>
      </c>
      <c r="H295" s="8">
        <v>1031630</v>
      </c>
      <c r="I295" s="15">
        <v>18435190.195145946</v>
      </c>
    </row>
    <row r="296" spans="1:9" x14ac:dyDescent="0.25">
      <c r="A296" t="str">
        <f t="shared" si="4"/>
        <v>DAVID - TERRONALPrendario</v>
      </c>
      <c r="B296" s="8" t="s">
        <v>84</v>
      </c>
      <c r="C296" s="8">
        <v>42</v>
      </c>
      <c r="D296" s="8" t="s">
        <v>88</v>
      </c>
      <c r="E296" s="8" t="s">
        <v>12</v>
      </c>
      <c r="F296" s="8">
        <v>2018</v>
      </c>
      <c r="G296" s="8">
        <v>70</v>
      </c>
      <c r="H296" s="8">
        <v>1198485</v>
      </c>
      <c r="I296" s="15">
        <v>8814956.6665002443</v>
      </c>
    </row>
    <row r="297" spans="1:9" x14ac:dyDescent="0.25">
      <c r="A297" t="str">
        <f t="shared" si="4"/>
        <v>SAN MATEOAutos</v>
      </c>
      <c r="B297" s="8" t="s">
        <v>84</v>
      </c>
      <c r="C297" s="8">
        <v>157</v>
      </c>
      <c r="D297" s="8" t="s">
        <v>89</v>
      </c>
      <c r="E297" s="8" t="s">
        <v>9</v>
      </c>
      <c r="F297" s="8">
        <v>2018</v>
      </c>
      <c r="G297" s="8">
        <v>492</v>
      </c>
      <c r="H297" s="8">
        <v>8736112.5899999999</v>
      </c>
      <c r="I297" s="15">
        <v>1088882.7255800851</v>
      </c>
    </row>
    <row r="298" spans="1:9" x14ac:dyDescent="0.25">
      <c r="A298" t="str">
        <f t="shared" si="4"/>
        <v>SAN MATEOHipotecas</v>
      </c>
      <c r="B298" s="8" t="s">
        <v>84</v>
      </c>
      <c r="C298" s="8">
        <v>157</v>
      </c>
      <c r="D298" s="8" t="s">
        <v>89</v>
      </c>
      <c r="E298" s="8" t="s">
        <v>10</v>
      </c>
      <c r="F298" s="8">
        <v>2018</v>
      </c>
      <c r="G298" s="8">
        <v>87</v>
      </c>
      <c r="H298" s="8">
        <v>7553036.0300000003</v>
      </c>
      <c r="I298" s="15">
        <v>34030690.355920039</v>
      </c>
    </row>
    <row r="299" spans="1:9" x14ac:dyDescent="0.25">
      <c r="A299" t="str">
        <f t="shared" si="4"/>
        <v>SAN MATEOPersonal</v>
      </c>
      <c r="B299" s="8" t="s">
        <v>84</v>
      </c>
      <c r="C299" s="8">
        <v>157</v>
      </c>
      <c r="D299" s="8" t="s">
        <v>89</v>
      </c>
      <c r="E299" s="8" t="s">
        <v>11</v>
      </c>
      <c r="F299" s="8">
        <v>2018</v>
      </c>
      <c r="G299" s="8">
        <v>105</v>
      </c>
      <c r="H299" s="8">
        <v>1182146.19</v>
      </c>
      <c r="I299" s="15">
        <v>9370349.3467677459</v>
      </c>
    </row>
    <row r="300" spans="1:9" x14ac:dyDescent="0.25">
      <c r="A300" t="str">
        <f t="shared" si="4"/>
        <v>SAN MATEOPrendario</v>
      </c>
      <c r="B300" s="8" t="s">
        <v>84</v>
      </c>
      <c r="C300" s="8">
        <v>157</v>
      </c>
      <c r="D300" s="8" t="s">
        <v>89</v>
      </c>
      <c r="E300" s="8" t="s">
        <v>12</v>
      </c>
      <c r="F300" s="8">
        <v>2018</v>
      </c>
      <c r="G300" s="8">
        <v>28</v>
      </c>
      <c r="H300" s="8">
        <v>363054</v>
      </c>
      <c r="I300" s="15">
        <v>1411626.9946335477</v>
      </c>
    </row>
    <row r="301" spans="1:9" x14ac:dyDescent="0.25">
      <c r="A301" t="str">
        <f t="shared" si="4"/>
        <v>CASA MATRIZTarjetas de crédito</v>
      </c>
      <c r="B301" s="8" t="s">
        <v>8</v>
      </c>
      <c r="C301" s="8">
        <v>1</v>
      </c>
      <c r="D301" s="8" t="s">
        <v>13</v>
      </c>
      <c r="E301" s="8" t="s">
        <v>90</v>
      </c>
      <c r="F301" s="8">
        <v>2018</v>
      </c>
      <c r="G301" s="8">
        <v>258</v>
      </c>
      <c r="H301" s="8">
        <v>258</v>
      </c>
      <c r="I301" s="14">
        <v>2097</v>
      </c>
    </row>
    <row r="302" spans="1:9" x14ac:dyDescent="0.25">
      <c r="A302" t="str">
        <f t="shared" si="4"/>
        <v>OBARRIOTarjetas de crédito</v>
      </c>
      <c r="B302" s="8" t="s">
        <v>44</v>
      </c>
      <c r="C302" s="8">
        <v>10</v>
      </c>
      <c r="D302" s="8" t="s">
        <v>54</v>
      </c>
      <c r="E302" s="8" t="s">
        <v>90</v>
      </c>
      <c r="F302" s="8">
        <v>2018</v>
      </c>
      <c r="G302" s="8">
        <v>191</v>
      </c>
      <c r="H302" s="8">
        <v>191</v>
      </c>
      <c r="I302" s="14">
        <v>1741</v>
      </c>
    </row>
    <row r="303" spans="1:9" x14ac:dyDescent="0.25">
      <c r="A303" t="str">
        <f t="shared" si="4"/>
        <v>VILLA ZAITATarjetas de crédito</v>
      </c>
      <c r="B303" s="8" t="s">
        <v>8</v>
      </c>
      <c r="C303" s="8">
        <v>101</v>
      </c>
      <c r="D303" s="8" t="s">
        <v>25</v>
      </c>
      <c r="E303" s="8" t="s">
        <v>90</v>
      </c>
      <c r="F303" s="8">
        <v>2018</v>
      </c>
      <c r="G303" s="8">
        <v>89</v>
      </c>
      <c r="H303" s="8">
        <v>89</v>
      </c>
      <c r="I303" s="14">
        <v>244</v>
      </c>
    </row>
    <row r="304" spans="1:9" x14ac:dyDescent="0.25">
      <c r="A304" t="str">
        <f t="shared" si="4"/>
        <v>AZUERO TERMINAL PLAZATarjetas de crédito</v>
      </c>
      <c r="B304" s="8" t="s">
        <v>76</v>
      </c>
      <c r="C304" s="8">
        <v>102</v>
      </c>
      <c r="D304" s="8" t="s">
        <v>78</v>
      </c>
      <c r="E304" s="8" t="s">
        <v>90</v>
      </c>
      <c r="F304" s="8">
        <v>2018</v>
      </c>
      <c r="G304" s="8">
        <v>68</v>
      </c>
      <c r="H304" s="8">
        <v>68</v>
      </c>
      <c r="I304" s="14">
        <v>224</v>
      </c>
    </row>
    <row r="305" spans="1:9" x14ac:dyDescent="0.25">
      <c r="A305" t="str">
        <f t="shared" si="4"/>
        <v>COLONTarjetas de crédito</v>
      </c>
      <c r="B305" s="8" t="s">
        <v>8</v>
      </c>
      <c r="C305" s="8">
        <v>11</v>
      </c>
      <c r="D305" s="8" t="s">
        <v>14</v>
      </c>
      <c r="E305" s="8" t="s">
        <v>90</v>
      </c>
      <c r="F305" s="8">
        <v>2018</v>
      </c>
      <c r="G305" s="8">
        <v>85</v>
      </c>
      <c r="H305" s="8">
        <v>85</v>
      </c>
      <c r="I305" s="14">
        <v>1047</v>
      </c>
    </row>
    <row r="306" spans="1:9" x14ac:dyDescent="0.25">
      <c r="A306" t="str">
        <f t="shared" si="4"/>
        <v>COSTA VERDETarjetas de crédito</v>
      </c>
      <c r="B306" s="8" t="s">
        <v>63</v>
      </c>
      <c r="C306" s="8">
        <v>125</v>
      </c>
      <c r="D306" s="8" t="s">
        <v>70</v>
      </c>
      <c r="E306" s="8" t="s">
        <v>90</v>
      </c>
      <c r="F306" s="8">
        <v>2018</v>
      </c>
      <c r="G306" s="8">
        <v>116</v>
      </c>
      <c r="H306" s="8">
        <v>116</v>
      </c>
      <c r="I306" s="14">
        <v>535</v>
      </c>
    </row>
    <row r="307" spans="1:9" x14ac:dyDescent="0.25">
      <c r="A307" t="str">
        <f t="shared" si="4"/>
        <v>HATO PINTADOTarjetas de crédito</v>
      </c>
      <c r="B307" s="8" t="s">
        <v>44</v>
      </c>
      <c r="C307" s="8">
        <v>13</v>
      </c>
      <c r="D307" s="8" t="s">
        <v>51</v>
      </c>
      <c r="E307" s="8" t="s">
        <v>90</v>
      </c>
      <c r="F307" s="8">
        <v>2018</v>
      </c>
      <c r="G307" s="8">
        <v>172</v>
      </c>
      <c r="H307" s="8">
        <v>172</v>
      </c>
      <c r="I307" s="14">
        <v>1462</v>
      </c>
    </row>
    <row r="308" spans="1:9" x14ac:dyDescent="0.25">
      <c r="A308" t="str">
        <f t="shared" si="4"/>
        <v>PLAZA LOS ANGELESTarjetas de crédito</v>
      </c>
      <c r="B308" s="8" t="s">
        <v>44</v>
      </c>
      <c r="C308" s="8">
        <v>131</v>
      </c>
      <c r="D308" s="8" t="s">
        <v>55</v>
      </c>
      <c r="E308" s="8" t="s">
        <v>90</v>
      </c>
      <c r="F308" s="8">
        <v>2018</v>
      </c>
      <c r="G308" s="8">
        <v>61</v>
      </c>
      <c r="H308" s="8">
        <v>61</v>
      </c>
      <c r="I308" s="14">
        <v>351</v>
      </c>
    </row>
    <row r="309" spans="1:9" x14ac:dyDescent="0.25">
      <c r="A309" t="str">
        <f t="shared" si="4"/>
        <v>RIO ABAJOTarjetas de crédito</v>
      </c>
      <c r="B309" s="8" t="s">
        <v>44</v>
      </c>
      <c r="C309" s="8">
        <v>14</v>
      </c>
      <c r="D309" s="8" t="s">
        <v>56</v>
      </c>
      <c r="E309" s="8" t="s">
        <v>90</v>
      </c>
      <c r="F309" s="8">
        <v>2018</v>
      </c>
      <c r="G309" s="8">
        <v>52</v>
      </c>
      <c r="H309" s="8">
        <v>52</v>
      </c>
      <c r="I309" s="14">
        <v>822</v>
      </c>
    </row>
    <row r="310" spans="1:9" x14ac:dyDescent="0.25">
      <c r="A310" t="str">
        <f t="shared" si="4"/>
        <v>LA CHORRERATarjetas de crédito</v>
      </c>
      <c r="B310" s="8" t="s">
        <v>63</v>
      </c>
      <c r="C310" s="8">
        <v>15</v>
      </c>
      <c r="D310" s="8" t="s">
        <v>71</v>
      </c>
      <c r="E310" s="8" t="s">
        <v>90</v>
      </c>
      <c r="F310" s="8">
        <v>2018</v>
      </c>
      <c r="G310" s="8">
        <v>159</v>
      </c>
      <c r="H310" s="8">
        <v>159</v>
      </c>
      <c r="I310" s="14">
        <v>1546</v>
      </c>
    </row>
    <row r="311" spans="1:9" x14ac:dyDescent="0.25">
      <c r="A311" t="str">
        <f t="shared" si="4"/>
        <v>SAN MATEOTarjetas de crédito</v>
      </c>
      <c r="B311" s="8" t="s">
        <v>84</v>
      </c>
      <c r="C311" s="8">
        <v>157</v>
      </c>
      <c r="D311" s="8" t="s">
        <v>89</v>
      </c>
      <c r="E311" s="8" t="s">
        <v>90</v>
      </c>
      <c r="F311" s="8">
        <v>2018</v>
      </c>
      <c r="G311" s="8">
        <v>97</v>
      </c>
      <c r="H311" s="8">
        <v>97</v>
      </c>
      <c r="I311" s="14">
        <v>381</v>
      </c>
    </row>
    <row r="312" spans="1:9" x14ac:dyDescent="0.25">
      <c r="A312" t="str">
        <f t="shared" si="4"/>
        <v>AVENIDA CENTRALTarjetas de crédito</v>
      </c>
      <c r="B312" s="8" t="s">
        <v>44</v>
      </c>
      <c r="C312" s="8">
        <v>16</v>
      </c>
      <c r="D312" s="8" t="s">
        <v>45</v>
      </c>
      <c r="E312" s="8" t="s">
        <v>90</v>
      </c>
      <c r="F312" s="8">
        <v>2018</v>
      </c>
      <c r="G312" s="8">
        <v>81</v>
      </c>
      <c r="H312" s="8">
        <v>81</v>
      </c>
      <c r="I312" s="14">
        <v>749</v>
      </c>
    </row>
    <row r="313" spans="1:9" x14ac:dyDescent="0.25">
      <c r="A313" t="str">
        <f t="shared" si="4"/>
        <v>BRISAS DEL GOLF ARRAIJANTarjetas de crédito</v>
      </c>
      <c r="B313" s="8" t="s">
        <v>63</v>
      </c>
      <c r="C313" s="8">
        <v>162</v>
      </c>
      <c r="D313" s="8" t="s">
        <v>66</v>
      </c>
      <c r="E313" s="8" t="s">
        <v>90</v>
      </c>
      <c r="F313" s="8">
        <v>2018</v>
      </c>
      <c r="G313" s="8">
        <v>77</v>
      </c>
      <c r="H313" s="8">
        <v>77</v>
      </c>
      <c r="I313" s="14">
        <v>175</v>
      </c>
    </row>
    <row r="314" spans="1:9" x14ac:dyDescent="0.25">
      <c r="A314" t="str">
        <f t="shared" si="4"/>
        <v>PASEO ARRAIJANTarjetas de crédito</v>
      </c>
      <c r="B314" s="8" t="s">
        <v>63</v>
      </c>
      <c r="C314" s="8">
        <v>164</v>
      </c>
      <c r="D314" s="8" t="s">
        <v>74</v>
      </c>
      <c r="E314" s="8" t="s">
        <v>90</v>
      </c>
      <c r="F314" s="8">
        <v>2018</v>
      </c>
      <c r="G314" s="8">
        <v>85</v>
      </c>
      <c r="H314" s="8">
        <v>85</v>
      </c>
      <c r="I314" s="14">
        <v>224</v>
      </c>
    </row>
    <row r="315" spans="1:9" x14ac:dyDescent="0.25">
      <c r="A315" t="str">
        <f t="shared" si="4"/>
        <v>LOS ANGELESTarjetas de crédito</v>
      </c>
      <c r="B315" s="8" t="s">
        <v>44</v>
      </c>
      <c r="C315" s="8">
        <v>17</v>
      </c>
      <c r="D315" s="8" t="s">
        <v>53</v>
      </c>
      <c r="E315" s="8" t="s">
        <v>90</v>
      </c>
      <c r="F315" s="8">
        <v>2018</v>
      </c>
      <c r="G315" s="8">
        <v>105</v>
      </c>
      <c r="H315" s="8">
        <v>105</v>
      </c>
      <c r="I315" s="14">
        <v>1073</v>
      </c>
    </row>
    <row r="316" spans="1:9" x14ac:dyDescent="0.25">
      <c r="A316" t="str">
        <f t="shared" si="4"/>
        <v>VILLA LUCRETarjetas de crédito</v>
      </c>
      <c r="B316" s="8" t="s">
        <v>27</v>
      </c>
      <c r="C316" s="8">
        <v>18</v>
      </c>
      <c r="D316" s="8" t="s">
        <v>43</v>
      </c>
      <c r="E316" s="8" t="s">
        <v>90</v>
      </c>
      <c r="F316" s="8">
        <v>2018</v>
      </c>
      <c r="G316" s="8">
        <v>154</v>
      </c>
      <c r="H316" s="8">
        <v>154</v>
      </c>
      <c r="I316" s="14">
        <v>1481</v>
      </c>
    </row>
    <row r="317" spans="1:9" x14ac:dyDescent="0.25">
      <c r="A317" t="str">
        <f t="shared" si="4"/>
        <v>LOS ANDESTarjetas de crédito</v>
      </c>
      <c r="B317" s="8" t="s">
        <v>8</v>
      </c>
      <c r="C317" s="8">
        <v>19</v>
      </c>
      <c r="D317" s="8" t="s">
        <v>16</v>
      </c>
      <c r="E317" s="8" t="s">
        <v>90</v>
      </c>
      <c r="F317" s="8">
        <v>2018</v>
      </c>
      <c r="G317" s="8">
        <v>186</v>
      </c>
      <c r="H317" s="8">
        <v>186</v>
      </c>
      <c r="I317" s="14">
        <v>1065</v>
      </c>
    </row>
    <row r="318" spans="1:9" x14ac:dyDescent="0.25">
      <c r="A318" t="str">
        <f t="shared" si="4"/>
        <v>SANTA MARIATarjetas de crédito</v>
      </c>
      <c r="B318" s="8" t="s">
        <v>44</v>
      </c>
      <c r="C318" s="8">
        <v>196</v>
      </c>
      <c r="D318" s="8" t="s">
        <v>57</v>
      </c>
      <c r="E318" s="8" t="s">
        <v>90</v>
      </c>
      <c r="F318" s="8">
        <v>2018</v>
      </c>
      <c r="G318" s="8">
        <v>63</v>
      </c>
      <c r="H318" s="8">
        <v>63</v>
      </c>
      <c r="I318" s="14">
        <v>116</v>
      </c>
    </row>
    <row r="319" spans="1:9" x14ac:dyDescent="0.25">
      <c r="A319" t="str">
        <f t="shared" si="4"/>
        <v>PAITILLATarjetas de crédito</v>
      </c>
      <c r="B319" s="8" t="s">
        <v>8</v>
      </c>
      <c r="C319" s="8">
        <v>2</v>
      </c>
      <c r="D319" s="8" t="s">
        <v>18</v>
      </c>
      <c r="E319" s="8" t="s">
        <v>90</v>
      </c>
      <c r="F319" s="8">
        <v>2018</v>
      </c>
      <c r="G319" s="8">
        <v>84</v>
      </c>
      <c r="H319" s="8">
        <v>84</v>
      </c>
      <c r="I319" s="14">
        <v>645</v>
      </c>
    </row>
    <row r="320" spans="1:9" x14ac:dyDescent="0.25">
      <c r="A320" t="str">
        <f t="shared" si="4"/>
        <v>VIA ESPANATarjetas de crédito</v>
      </c>
      <c r="B320" s="8" t="s">
        <v>44</v>
      </c>
      <c r="C320" s="8">
        <v>20</v>
      </c>
      <c r="D320" s="8" t="s">
        <v>61</v>
      </c>
      <c r="E320" s="8" t="s">
        <v>90</v>
      </c>
      <c r="F320" s="8">
        <v>2018</v>
      </c>
      <c r="G320" s="8">
        <v>90</v>
      </c>
      <c r="H320" s="8">
        <v>90</v>
      </c>
      <c r="I320" s="14">
        <v>959</v>
      </c>
    </row>
    <row r="321" spans="1:9" x14ac:dyDescent="0.25">
      <c r="A321" t="str">
        <f t="shared" si="4"/>
        <v>AVENIDA CUBATarjetas de crédito</v>
      </c>
      <c r="B321" s="8" t="s">
        <v>44</v>
      </c>
      <c r="C321" s="8">
        <v>21</v>
      </c>
      <c r="D321" s="8" t="s">
        <v>46</v>
      </c>
      <c r="E321" s="8" t="s">
        <v>90</v>
      </c>
      <c r="F321" s="8">
        <v>2018</v>
      </c>
      <c r="G321" s="8">
        <v>98</v>
      </c>
      <c r="H321" s="8">
        <v>98</v>
      </c>
      <c r="I321" s="14">
        <v>869</v>
      </c>
    </row>
    <row r="322" spans="1:9" x14ac:dyDescent="0.25">
      <c r="A322" t="str">
        <f t="shared" si="4"/>
        <v>CHITRETarjetas de crédito</v>
      </c>
      <c r="B322" s="8" t="s">
        <v>76</v>
      </c>
      <c r="C322" s="8">
        <v>22</v>
      </c>
      <c r="D322" s="8" t="s">
        <v>79</v>
      </c>
      <c r="E322" s="8" t="s">
        <v>90</v>
      </c>
      <c r="F322" s="8">
        <v>2018</v>
      </c>
      <c r="G322" s="8">
        <v>127</v>
      </c>
      <c r="H322" s="8">
        <v>127</v>
      </c>
      <c r="I322" s="14">
        <v>1086</v>
      </c>
    </row>
    <row r="323" spans="1:9" x14ac:dyDescent="0.25">
      <c r="A323" t="str">
        <f t="shared" ref="A323:A377" si="5">D323&amp;E323</f>
        <v>LOS PUEBLOSTarjetas de crédito</v>
      </c>
      <c r="B323" s="8" t="s">
        <v>27</v>
      </c>
      <c r="C323" s="8">
        <v>23</v>
      </c>
      <c r="D323" s="8" t="s">
        <v>34</v>
      </c>
      <c r="E323" s="8" t="s">
        <v>90</v>
      </c>
      <c r="F323" s="8">
        <v>2018</v>
      </c>
      <c r="G323" s="8">
        <v>178</v>
      </c>
      <c r="H323" s="8">
        <v>178</v>
      </c>
      <c r="I323" s="14">
        <v>2413</v>
      </c>
    </row>
    <row r="324" spans="1:9" x14ac:dyDescent="0.25">
      <c r="A324" t="str">
        <f t="shared" si="5"/>
        <v>CALLE 50Tarjetas de crédito</v>
      </c>
      <c r="B324" s="8" t="s">
        <v>8</v>
      </c>
      <c r="C324" s="8">
        <v>24</v>
      </c>
      <c r="D324" s="8" t="s">
        <v>91</v>
      </c>
      <c r="E324" s="8" t="s">
        <v>90</v>
      </c>
      <c r="F324" s="8">
        <v>2018</v>
      </c>
      <c r="G324" s="8">
        <v>0</v>
      </c>
      <c r="H324" s="8">
        <v>0</v>
      </c>
      <c r="I324" s="14">
        <v>714</v>
      </c>
    </row>
    <row r="325" spans="1:9" x14ac:dyDescent="0.25">
      <c r="A325" t="str">
        <f t="shared" si="5"/>
        <v>TRANSISTMICATarjetas de crédito</v>
      </c>
      <c r="B325" s="8" t="s">
        <v>44</v>
      </c>
      <c r="C325" s="8">
        <v>26</v>
      </c>
      <c r="D325" s="8" t="s">
        <v>59</v>
      </c>
      <c r="E325" s="8" t="s">
        <v>90</v>
      </c>
      <c r="F325" s="8">
        <v>2018</v>
      </c>
      <c r="G325" s="8">
        <v>161</v>
      </c>
      <c r="H325" s="8">
        <v>161</v>
      </c>
      <c r="I325" s="14">
        <v>1220</v>
      </c>
    </row>
    <row r="326" spans="1:9" x14ac:dyDescent="0.25">
      <c r="A326" t="str">
        <f t="shared" si="5"/>
        <v>ZONA LIBRETarjetas de crédito</v>
      </c>
      <c r="B326" s="8" t="s">
        <v>8</v>
      </c>
      <c r="C326" s="8">
        <v>27</v>
      </c>
      <c r="D326" s="8" t="s">
        <v>26</v>
      </c>
      <c r="E326" s="8" t="s">
        <v>90</v>
      </c>
      <c r="F326" s="8">
        <v>2018</v>
      </c>
      <c r="G326" s="8">
        <v>88</v>
      </c>
      <c r="H326" s="8">
        <v>88</v>
      </c>
      <c r="I326" s="14">
        <v>1357</v>
      </c>
    </row>
    <row r="327" spans="1:9" x14ac:dyDescent="0.25">
      <c r="A327" t="str">
        <f t="shared" si="5"/>
        <v>PLAZA GALAPAGOTarjetas de crédito</v>
      </c>
      <c r="B327" s="8" t="s">
        <v>27</v>
      </c>
      <c r="C327" s="8">
        <v>28</v>
      </c>
      <c r="D327" s="8" t="s">
        <v>38</v>
      </c>
      <c r="E327" s="8" t="s">
        <v>90</v>
      </c>
      <c r="F327" s="8">
        <v>2018</v>
      </c>
      <c r="G327" s="8">
        <v>54</v>
      </c>
      <c r="H327" s="8">
        <v>54</v>
      </c>
      <c r="I327" s="14">
        <v>299</v>
      </c>
    </row>
    <row r="328" spans="1:9" x14ac:dyDescent="0.25">
      <c r="A328" t="str">
        <f t="shared" si="5"/>
        <v>PARQUE LEFEVRETarjetas de crédito</v>
      </c>
      <c r="B328" s="8" t="s">
        <v>8</v>
      </c>
      <c r="C328" s="8">
        <v>29</v>
      </c>
      <c r="D328" s="8" t="s">
        <v>19</v>
      </c>
      <c r="E328" s="8" t="s">
        <v>90</v>
      </c>
      <c r="F328" s="8">
        <v>2018</v>
      </c>
      <c r="G328" s="8">
        <v>79</v>
      </c>
      <c r="H328" s="8">
        <v>79</v>
      </c>
      <c r="I328" s="14">
        <v>827</v>
      </c>
    </row>
    <row r="329" spans="1:9" x14ac:dyDescent="0.25">
      <c r="A329" t="str">
        <f t="shared" si="5"/>
        <v>EL DORADOTarjetas de crédito</v>
      </c>
      <c r="B329" s="8" t="s">
        <v>27</v>
      </c>
      <c r="C329" s="8">
        <v>3</v>
      </c>
      <c r="D329" s="8" t="s">
        <v>32</v>
      </c>
      <c r="E329" s="8" t="s">
        <v>90</v>
      </c>
      <c r="F329" s="8">
        <v>2018</v>
      </c>
      <c r="G329" s="8">
        <v>138</v>
      </c>
      <c r="H329" s="8">
        <v>138</v>
      </c>
      <c r="I329" s="14">
        <v>1982</v>
      </c>
    </row>
    <row r="330" spans="1:9" x14ac:dyDescent="0.25">
      <c r="A330" t="str">
        <f t="shared" si="5"/>
        <v>DAVIDTarjetas de crédito</v>
      </c>
      <c r="B330" s="8" t="s">
        <v>84</v>
      </c>
      <c r="C330" s="8">
        <v>30</v>
      </c>
      <c r="D330" s="8" t="s">
        <v>87</v>
      </c>
      <c r="E330" s="8" t="s">
        <v>90</v>
      </c>
      <c r="F330" s="8">
        <v>2018</v>
      </c>
      <c r="G330" s="8">
        <v>287</v>
      </c>
      <c r="H330" s="8">
        <v>287</v>
      </c>
      <c r="I330" s="14">
        <v>2325</v>
      </c>
    </row>
    <row r="331" spans="1:9" x14ac:dyDescent="0.25">
      <c r="A331" t="str">
        <f t="shared" si="5"/>
        <v>PLAZA LAS AMERICASTarjetas de crédito</v>
      </c>
      <c r="B331" s="8" t="s">
        <v>27</v>
      </c>
      <c r="C331" s="8">
        <v>32</v>
      </c>
      <c r="D331" s="8" t="s">
        <v>39</v>
      </c>
      <c r="E331" s="8" t="s">
        <v>90</v>
      </c>
      <c r="F331" s="8">
        <v>2018</v>
      </c>
      <c r="G331" s="8">
        <v>142</v>
      </c>
      <c r="H331" s="8">
        <v>142</v>
      </c>
      <c r="I331" s="14">
        <v>990</v>
      </c>
    </row>
    <row r="332" spans="1:9" x14ac:dyDescent="0.25">
      <c r="A332" t="str">
        <f t="shared" si="5"/>
        <v>CORONADOTarjetas de crédito</v>
      </c>
      <c r="B332" s="8" t="s">
        <v>63</v>
      </c>
      <c r="C332" s="8">
        <v>33</v>
      </c>
      <c r="D332" s="8" t="s">
        <v>69</v>
      </c>
      <c r="E332" s="8" t="s">
        <v>90</v>
      </c>
      <c r="F332" s="8">
        <v>2018</v>
      </c>
      <c r="G332" s="8">
        <v>93</v>
      </c>
      <c r="H332" s="8">
        <v>93</v>
      </c>
      <c r="I332" s="14">
        <v>829</v>
      </c>
    </row>
    <row r="333" spans="1:9" x14ac:dyDescent="0.25">
      <c r="A333" t="str">
        <f t="shared" si="5"/>
        <v>ALBROOK MALLTarjetas de crédito</v>
      </c>
      <c r="B333" s="8" t="s">
        <v>63</v>
      </c>
      <c r="C333" s="8">
        <v>34</v>
      </c>
      <c r="D333" s="8" t="s">
        <v>65</v>
      </c>
      <c r="E333" s="8" t="s">
        <v>90</v>
      </c>
      <c r="F333" s="8">
        <v>2018</v>
      </c>
      <c r="G333" s="8">
        <v>178</v>
      </c>
      <c r="H333" s="8">
        <v>178</v>
      </c>
      <c r="I333" s="14">
        <v>1069</v>
      </c>
    </row>
    <row r="334" spans="1:9" x14ac:dyDescent="0.25">
      <c r="A334" t="str">
        <f t="shared" si="5"/>
        <v>PANAMA PACIFICOTarjetas de crédito</v>
      </c>
      <c r="B334" s="8" t="s">
        <v>63</v>
      </c>
      <c r="C334" s="8">
        <v>35</v>
      </c>
      <c r="D334" s="8" t="s">
        <v>73</v>
      </c>
      <c r="E334" s="8" t="s">
        <v>90</v>
      </c>
      <c r="F334" s="8">
        <v>2018</v>
      </c>
      <c r="G334" s="8">
        <v>91</v>
      </c>
      <c r="H334" s="8">
        <v>91</v>
      </c>
      <c r="I334" s="14">
        <v>416</v>
      </c>
    </row>
    <row r="335" spans="1:9" x14ac:dyDescent="0.25">
      <c r="A335" t="str">
        <f t="shared" si="5"/>
        <v>PENONOMETarjetas de crédito</v>
      </c>
      <c r="B335" s="8" t="s">
        <v>76</v>
      </c>
      <c r="C335" s="8">
        <v>37</v>
      </c>
      <c r="D335" s="8" t="s">
        <v>81</v>
      </c>
      <c r="E335" s="8" t="s">
        <v>90</v>
      </c>
      <c r="F335" s="8">
        <v>2018</v>
      </c>
      <c r="G335" s="8">
        <v>70</v>
      </c>
      <c r="H335" s="8">
        <v>70</v>
      </c>
      <c r="I335" s="14">
        <v>660</v>
      </c>
    </row>
    <row r="336" spans="1:9" x14ac:dyDescent="0.25">
      <c r="A336" t="str">
        <f t="shared" si="5"/>
        <v>ALBROOKTarjetas de crédito</v>
      </c>
      <c r="B336" s="8" t="s">
        <v>63</v>
      </c>
      <c r="C336" s="8">
        <v>38</v>
      </c>
      <c r="D336" s="8" t="s">
        <v>64</v>
      </c>
      <c r="E336" s="8" t="s">
        <v>90</v>
      </c>
      <c r="F336" s="8">
        <v>2018</v>
      </c>
      <c r="G336" s="8">
        <v>256</v>
      </c>
      <c r="H336" s="8">
        <v>256</v>
      </c>
      <c r="I336" s="14">
        <v>2250</v>
      </c>
    </row>
    <row r="337" spans="1:9" x14ac:dyDescent="0.25">
      <c r="A337" t="str">
        <f t="shared" si="5"/>
        <v>VISTA ALEGRETarjetas de crédito</v>
      </c>
      <c r="B337" s="8" t="s">
        <v>63</v>
      </c>
      <c r="C337" s="8">
        <v>39</v>
      </c>
      <c r="D337" s="8" t="s">
        <v>111</v>
      </c>
      <c r="E337" s="8" t="s">
        <v>90</v>
      </c>
      <c r="F337" s="8">
        <v>2018</v>
      </c>
      <c r="G337" s="8">
        <v>213</v>
      </c>
      <c r="H337" s="8">
        <v>213</v>
      </c>
      <c r="I337" s="14">
        <v>2139</v>
      </c>
    </row>
    <row r="338" spans="1:9" x14ac:dyDescent="0.25">
      <c r="A338" t="str">
        <f t="shared" si="5"/>
        <v>VIA ARGENTINATarjetas de crédito</v>
      </c>
      <c r="B338" s="8" t="s">
        <v>44</v>
      </c>
      <c r="C338" s="8">
        <v>4</v>
      </c>
      <c r="D338" s="8" t="s">
        <v>60</v>
      </c>
      <c r="E338" s="8" t="s">
        <v>90</v>
      </c>
      <c r="F338" s="8">
        <v>2018</v>
      </c>
      <c r="G338" s="8">
        <v>90</v>
      </c>
      <c r="H338" s="8">
        <v>90</v>
      </c>
      <c r="I338" s="14">
        <v>748</v>
      </c>
    </row>
    <row r="339" spans="1:9" x14ac:dyDescent="0.25">
      <c r="A339" t="str">
        <f t="shared" si="5"/>
        <v>LAS TABLASTarjetas de crédito</v>
      </c>
      <c r="B339" s="8" t="s">
        <v>76</v>
      </c>
      <c r="C339" s="8">
        <v>40</v>
      </c>
      <c r="D339" s="8" t="s">
        <v>80</v>
      </c>
      <c r="E339" s="8" t="s">
        <v>90</v>
      </c>
      <c r="F339" s="8">
        <v>2018</v>
      </c>
      <c r="G339" s="8">
        <v>59</v>
      </c>
      <c r="H339" s="8">
        <v>59</v>
      </c>
      <c r="I339" s="14">
        <v>519</v>
      </c>
    </row>
    <row r="340" spans="1:9" x14ac:dyDescent="0.25">
      <c r="A340" t="str">
        <f t="shared" si="5"/>
        <v>24 DE DICIEMBRETarjetas de crédito</v>
      </c>
      <c r="B340" s="8" t="s">
        <v>27</v>
      </c>
      <c r="C340" s="8">
        <v>41</v>
      </c>
      <c r="D340" s="8" t="s">
        <v>28</v>
      </c>
      <c r="E340" s="8" t="s">
        <v>90</v>
      </c>
      <c r="F340" s="8">
        <v>2018</v>
      </c>
      <c r="G340" s="8">
        <v>86</v>
      </c>
      <c r="H340" s="8">
        <v>86</v>
      </c>
      <c r="I340" s="14">
        <v>782</v>
      </c>
    </row>
    <row r="341" spans="1:9" x14ac:dyDescent="0.25">
      <c r="A341" t="str">
        <f t="shared" si="5"/>
        <v>DAVID - TERRONALTarjetas de crédito</v>
      </c>
      <c r="B341" s="8" t="s">
        <v>84</v>
      </c>
      <c r="C341" s="8">
        <v>42</v>
      </c>
      <c r="D341" s="8" t="s">
        <v>88</v>
      </c>
      <c r="E341" s="8" t="s">
        <v>90</v>
      </c>
      <c r="F341" s="8">
        <v>2018</v>
      </c>
      <c r="G341" s="8">
        <v>127</v>
      </c>
      <c r="H341" s="8">
        <v>127</v>
      </c>
      <c r="I341" s="14">
        <v>1208</v>
      </c>
    </row>
    <row r="342" spans="1:9" x14ac:dyDescent="0.25">
      <c r="A342" t="str">
        <f t="shared" si="5"/>
        <v>COSTA DEL ESTETarjetas de crédito</v>
      </c>
      <c r="B342" s="8" t="s">
        <v>44</v>
      </c>
      <c r="C342" s="8">
        <v>43</v>
      </c>
      <c r="D342" s="8" t="s">
        <v>49</v>
      </c>
      <c r="E342" s="8" t="s">
        <v>90</v>
      </c>
      <c r="F342" s="8">
        <v>2018</v>
      </c>
      <c r="G342" s="8">
        <v>137</v>
      </c>
      <c r="H342" s="8">
        <v>137</v>
      </c>
      <c r="I342" s="14">
        <v>1470</v>
      </c>
    </row>
    <row r="343" spans="1:9" x14ac:dyDescent="0.25">
      <c r="A343" t="str">
        <f t="shared" si="5"/>
        <v>MULTIPLAZATarjetas de crédito</v>
      </c>
      <c r="B343" s="8" t="s">
        <v>8</v>
      </c>
      <c r="C343" s="8">
        <v>44</v>
      </c>
      <c r="D343" s="8" t="s">
        <v>109</v>
      </c>
      <c r="E343" s="8" t="s">
        <v>90</v>
      </c>
      <c r="F343" s="8">
        <v>2018</v>
      </c>
      <c r="G343" s="8">
        <v>189</v>
      </c>
      <c r="H343" s="8">
        <v>189</v>
      </c>
      <c r="I343" s="14">
        <v>1136</v>
      </c>
    </row>
    <row r="344" spans="1:9" x14ac:dyDescent="0.25">
      <c r="A344" t="str">
        <f t="shared" si="5"/>
        <v>HOSPITAL PUNTA PACIFICATarjetas de crédito</v>
      </c>
      <c r="B344" s="8" t="s">
        <v>8</v>
      </c>
      <c r="C344" s="8">
        <v>45</v>
      </c>
      <c r="D344" s="8" t="s">
        <v>15</v>
      </c>
      <c r="E344" s="8" t="s">
        <v>90</v>
      </c>
      <c r="F344" s="8">
        <v>2018</v>
      </c>
      <c r="G344" s="8">
        <v>66</v>
      </c>
      <c r="H344" s="8">
        <v>66</v>
      </c>
      <c r="I344" s="14">
        <v>796</v>
      </c>
    </row>
    <row r="345" spans="1:9" x14ac:dyDescent="0.25">
      <c r="A345" t="str">
        <f t="shared" si="5"/>
        <v>TERMINAL DE ALBROOKTarjetas de crédito</v>
      </c>
      <c r="B345" s="8" t="s">
        <v>63</v>
      </c>
      <c r="C345" s="8">
        <v>46</v>
      </c>
      <c r="D345" s="8" t="s">
        <v>75</v>
      </c>
      <c r="E345" s="8" t="s">
        <v>90</v>
      </c>
      <c r="F345" s="8">
        <v>2018</v>
      </c>
      <c r="G345" s="8">
        <v>117</v>
      </c>
      <c r="H345" s="8">
        <v>117</v>
      </c>
      <c r="I345" s="14">
        <v>860</v>
      </c>
    </row>
    <row r="346" spans="1:9" x14ac:dyDescent="0.25">
      <c r="A346" t="str">
        <f t="shared" si="5"/>
        <v>CONCEPCIONTarjetas de crédito</v>
      </c>
      <c r="B346" s="8" t="s">
        <v>84</v>
      </c>
      <c r="C346" s="8">
        <v>47</v>
      </c>
      <c r="D346" s="8" t="s">
        <v>86</v>
      </c>
      <c r="E346" s="8" t="s">
        <v>90</v>
      </c>
      <c r="F346" s="8">
        <v>2018</v>
      </c>
      <c r="G346" s="8">
        <v>125</v>
      </c>
      <c r="H346" s="8">
        <v>125</v>
      </c>
      <c r="I346" s="14">
        <v>882</v>
      </c>
    </row>
    <row r="347" spans="1:9" x14ac:dyDescent="0.25">
      <c r="A347" t="str">
        <f t="shared" si="5"/>
        <v>BOQUETETarjetas de crédito</v>
      </c>
      <c r="B347" s="8" t="s">
        <v>84</v>
      </c>
      <c r="C347" s="8">
        <v>48</v>
      </c>
      <c r="D347" s="8" t="s">
        <v>85</v>
      </c>
      <c r="E347" s="8" t="s">
        <v>90</v>
      </c>
      <c r="F347" s="8">
        <v>2018</v>
      </c>
      <c r="G347" s="8">
        <v>111</v>
      </c>
      <c r="H347" s="8">
        <v>111</v>
      </c>
      <c r="I347" s="14">
        <v>588</v>
      </c>
    </row>
    <row r="348" spans="1:9" x14ac:dyDescent="0.25">
      <c r="A348" t="str">
        <f t="shared" si="5"/>
        <v>BRISAS DEL GOLFTarjetas de crédito</v>
      </c>
      <c r="B348" s="8" t="s">
        <v>27</v>
      </c>
      <c r="C348" s="8">
        <v>49</v>
      </c>
      <c r="D348" s="8" t="s">
        <v>31</v>
      </c>
      <c r="E348" s="8" t="s">
        <v>90</v>
      </c>
      <c r="F348" s="8">
        <v>2018</v>
      </c>
      <c r="G348" s="8">
        <v>187</v>
      </c>
      <c r="H348" s="8">
        <v>187</v>
      </c>
      <c r="I348" s="14">
        <v>1780</v>
      </c>
    </row>
    <row r="349" spans="1:9" x14ac:dyDescent="0.25">
      <c r="A349" t="str">
        <f t="shared" si="5"/>
        <v>VIA PORRASTarjetas de crédito</v>
      </c>
      <c r="B349" s="8" t="s">
        <v>8</v>
      </c>
      <c r="C349" s="8">
        <v>5</v>
      </c>
      <c r="D349" s="8" t="s">
        <v>24</v>
      </c>
      <c r="E349" s="8" t="s">
        <v>90</v>
      </c>
      <c r="F349" s="8">
        <v>2018</v>
      </c>
      <c r="G349" s="8">
        <v>118</v>
      </c>
      <c r="H349" s="8">
        <v>118</v>
      </c>
      <c r="I349" s="14">
        <v>1717</v>
      </c>
    </row>
    <row r="350" spans="1:9" x14ac:dyDescent="0.25">
      <c r="A350" t="str">
        <f t="shared" si="5"/>
        <v>PUENTE CENTENARIOTarjetas de crédito</v>
      </c>
      <c r="B350" s="8" t="s">
        <v>27</v>
      </c>
      <c r="C350" s="8">
        <v>51</v>
      </c>
      <c r="D350" s="8" t="s">
        <v>41</v>
      </c>
      <c r="E350" s="8" t="s">
        <v>90</v>
      </c>
      <c r="F350" s="8">
        <v>2018</v>
      </c>
      <c r="G350" s="8">
        <v>239</v>
      </c>
      <c r="H350" s="8">
        <v>239</v>
      </c>
      <c r="I350" s="14">
        <v>1690</v>
      </c>
    </row>
    <row r="351" spans="1:9" x14ac:dyDescent="0.25">
      <c r="A351" t="str">
        <f t="shared" si="5"/>
        <v>AGUADULCETarjetas de crédito</v>
      </c>
      <c r="B351" s="8" t="s">
        <v>76</v>
      </c>
      <c r="C351" s="8">
        <v>53</v>
      </c>
      <c r="D351" s="8" t="s">
        <v>77</v>
      </c>
      <c r="E351" s="8" t="s">
        <v>90</v>
      </c>
      <c r="F351" s="8">
        <v>2018</v>
      </c>
      <c r="G351" s="8">
        <v>71</v>
      </c>
      <c r="H351" s="8">
        <v>71</v>
      </c>
      <c r="I351" s="14">
        <v>615</v>
      </c>
    </row>
    <row r="352" spans="1:9" x14ac:dyDescent="0.25">
      <c r="A352" t="str">
        <f t="shared" si="5"/>
        <v>SABANITASTarjetas de crédito</v>
      </c>
      <c r="B352" s="8" t="s">
        <v>8</v>
      </c>
      <c r="C352" s="8">
        <v>54</v>
      </c>
      <c r="D352" s="8" t="s">
        <v>21</v>
      </c>
      <c r="E352" s="8" t="s">
        <v>90</v>
      </c>
      <c r="F352" s="8">
        <v>2018</v>
      </c>
      <c r="G352" s="8">
        <v>129</v>
      </c>
      <c r="H352" s="8">
        <v>129</v>
      </c>
      <c r="I352" s="14">
        <v>848</v>
      </c>
    </row>
    <row r="353" spans="1:9" x14ac:dyDescent="0.25">
      <c r="A353" t="str">
        <f t="shared" si="5"/>
        <v>EL INGENIOTarjetas de crédito</v>
      </c>
      <c r="B353" s="8" t="s">
        <v>27</v>
      </c>
      <c r="C353" s="8">
        <v>6</v>
      </c>
      <c r="D353" s="8" t="s">
        <v>33</v>
      </c>
      <c r="E353" s="8" t="s">
        <v>90</v>
      </c>
      <c r="F353" s="8">
        <v>2018</v>
      </c>
      <c r="G353" s="8">
        <v>69</v>
      </c>
      <c r="H353" s="8">
        <v>69</v>
      </c>
      <c r="I353" s="14">
        <v>884</v>
      </c>
    </row>
    <row r="354" spans="1:9" x14ac:dyDescent="0.25">
      <c r="A354" t="str">
        <f t="shared" si="5"/>
        <v>METROMALLTarjetas de crédito</v>
      </c>
      <c r="B354" s="8" t="s">
        <v>27</v>
      </c>
      <c r="C354" s="8">
        <v>66</v>
      </c>
      <c r="D354" s="8" t="s">
        <v>35</v>
      </c>
      <c r="E354" s="8" t="s">
        <v>90</v>
      </c>
      <c r="F354" s="8">
        <v>2018</v>
      </c>
      <c r="G354" s="8">
        <v>53</v>
      </c>
      <c r="H354" s="8">
        <v>53</v>
      </c>
      <c r="I354" s="14">
        <v>592</v>
      </c>
    </row>
    <row r="355" spans="1:9" x14ac:dyDescent="0.25">
      <c r="A355" t="str">
        <f t="shared" si="5"/>
        <v>ALTOS DE PANAMATarjetas de crédito</v>
      </c>
      <c r="B355" s="8" t="s">
        <v>27</v>
      </c>
      <c r="C355" s="8">
        <v>68</v>
      </c>
      <c r="D355" s="8" t="s">
        <v>29</v>
      </c>
      <c r="E355" s="8" t="s">
        <v>90</v>
      </c>
      <c r="F355" s="8">
        <v>2018</v>
      </c>
      <c r="G355" s="8">
        <v>76</v>
      </c>
      <c r="H355" s="8">
        <v>76</v>
      </c>
      <c r="I355" s="14">
        <v>811</v>
      </c>
    </row>
    <row r="356" spans="1:9" x14ac:dyDescent="0.25">
      <c r="A356" t="str">
        <f t="shared" si="5"/>
        <v>VERSALLESTarjetas de crédito</v>
      </c>
      <c r="B356" s="8" t="s">
        <v>27</v>
      </c>
      <c r="C356" s="8">
        <v>69</v>
      </c>
      <c r="D356" s="8" t="s">
        <v>42</v>
      </c>
      <c r="E356" s="8" t="s">
        <v>90</v>
      </c>
      <c r="F356" s="8">
        <v>2018</v>
      </c>
      <c r="G356" s="8">
        <v>141</v>
      </c>
      <c r="H356" s="8">
        <v>141</v>
      </c>
      <c r="I356" s="14">
        <v>677</v>
      </c>
    </row>
    <row r="357" spans="1:9" x14ac:dyDescent="0.25">
      <c r="A357" t="str">
        <f t="shared" si="5"/>
        <v>CHANISTarjetas de crédito</v>
      </c>
      <c r="B357" s="8" t="s">
        <v>44</v>
      </c>
      <c r="C357" s="8">
        <v>7</v>
      </c>
      <c r="D357" s="8" t="s">
        <v>48</v>
      </c>
      <c r="E357" s="8" t="s">
        <v>90</v>
      </c>
      <c r="F357" s="8">
        <v>2018</v>
      </c>
      <c r="G357" s="8">
        <v>73</v>
      </c>
      <c r="H357" s="8">
        <v>73</v>
      </c>
      <c r="I357" s="14">
        <v>624</v>
      </c>
    </row>
    <row r="358" spans="1:9" x14ac:dyDescent="0.25">
      <c r="A358" t="str">
        <f t="shared" si="5"/>
        <v>BUSINESS PARKTarjetas de crédito</v>
      </c>
      <c r="B358" s="8" t="s">
        <v>44</v>
      </c>
      <c r="C358" s="8">
        <v>70</v>
      </c>
      <c r="D358" s="8" t="s">
        <v>47</v>
      </c>
      <c r="E358" s="8" t="s">
        <v>90</v>
      </c>
      <c r="F358" s="8">
        <v>2018</v>
      </c>
      <c r="G358" s="8">
        <v>111</v>
      </c>
      <c r="H358" s="8">
        <v>111</v>
      </c>
      <c r="I358" s="14">
        <v>1164</v>
      </c>
    </row>
    <row r="359" spans="1:9" x14ac:dyDescent="0.25">
      <c r="A359" t="str">
        <f t="shared" si="5"/>
        <v>SAN FRANCISCOTarjetas de crédito</v>
      </c>
      <c r="B359" s="8" t="s">
        <v>8</v>
      </c>
      <c r="C359" s="8">
        <v>71</v>
      </c>
      <c r="D359" s="8" t="s">
        <v>22</v>
      </c>
      <c r="E359" s="8" t="s">
        <v>90</v>
      </c>
      <c r="F359" s="8">
        <v>2018</v>
      </c>
      <c r="G359" s="8">
        <v>189</v>
      </c>
      <c r="H359" s="8">
        <v>189</v>
      </c>
      <c r="I359" s="14">
        <v>1325</v>
      </c>
    </row>
    <row r="360" spans="1:9" x14ac:dyDescent="0.25">
      <c r="A360" t="str">
        <f t="shared" si="5"/>
        <v>PLAZA BANCO GENERALTarjetas de crédito</v>
      </c>
      <c r="B360" s="8" t="s">
        <v>8</v>
      </c>
      <c r="C360" s="8">
        <v>72</v>
      </c>
      <c r="D360" s="8" t="s">
        <v>20</v>
      </c>
      <c r="E360" s="8" t="s">
        <v>90</v>
      </c>
      <c r="F360" s="8">
        <v>2018</v>
      </c>
      <c r="G360" s="8">
        <v>98</v>
      </c>
      <c r="H360" s="8">
        <v>98</v>
      </c>
      <c r="I360" s="14">
        <v>1463</v>
      </c>
    </row>
    <row r="361" spans="1:9" x14ac:dyDescent="0.25">
      <c r="A361" t="str">
        <f t="shared" si="5"/>
        <v>LA CHORRERA - PARQUE 10 DE NOV.Tarjetas de crédito</v>
      </c>
      <c r="B361" s="8" t="s">
        <v>63</v>
      </c>
      <c r="C361" s="8">
        <v>73</v>
      </c>
      <c r="D361" s="8" t="s">
        <v>72</v>
      </c>
      <c r="E361" s="8" t="s">
        <v>90</v>
      </c>
      <c r="F361" s="8">
        <v>2018</v>
      </c>
      <c r="G361" s="8">
        <v>202</v>
      </c>
      <c r="H361" s="8">
        <v>202</v>
      </c>
      <c r="I361" s="14">
        <v>1592</v>
      </c>
    </row>
    <row r="362" spans="1:9" x14ac:dyDescent="0.25">
      <c r="A362" t="str">
        <f t="shared" si="5"/>
        <v>COSTA DEL ESTE - CENTENARIOTarjetas de crédito</v>
      </c>
      <c r="B362" s="8" t="s">
        <v>44</v>
      </c>
      <c r="C362" s="8">
        <v>74</v>
      </c>
      <c r="D362" s="8" t="s">
        <v>50</v>
      </c>
      <c r="E362" s="8" t="s">
        <v>90</v>
      </c>
      <c r="F362" s="8">
        <v>2018</v>
      </c>
      <c r="G362" s="8">
        <v>74</v>
      </c>
      <c r="H362" s="8">
        <v>74</v>
      </c>
      <c r="I362" s="14">
        <v>1001</v>
      </c>
    </row>
    <row r="363" spans="1:9" x14ac:dyDescent="0.25">
      <c r="A363" t="str">
        <f t="shared" si="5"/>
        <v>CLAYTONTarjetas de crédito</v>
      </c>
      <c r="B363" s="8" t="s">
        <v>63</v>
      </c>
      <c r="C363" s="8">
        <v>76</v>
      </c>
      <c r="D363" s="8" t="s">
        <v>68</v>
      </c>
      <c r="E363" s="8" t="s">
        <v>90</v>
      </c>
      <c r="F363" s="8">
        <v>2018</v>
      </c>
      <c r="G363" s="8">
        <v>90</v>
      </c>
      <c r="H363" s="8">
        <v>90</v>
      </c>
      <c r="I363" s="14">
        <v>560</v>
      </c>
    </row>
    <row r="364" spans="1:9" x14ac:dyDescent="0.25">
      <c r="A364" t="str">
        <f t="shared" si="5"/>
        <v>MARBELLATarjetas de crédito</v>
      </c>
      <c r="B364" s="8" t="s">
        <v>8</v>
      </c>
      <c r="C364" s="8">
        <v>77</v>
      </c>
      <c r="D364" s="8" t="s">
        <v>17</v>
      </c>
      <c r="E364" s="8" t="s">
        <v>90</v>
      </c>
      <c r="F364" s="8">
        <v>2018</v>
      </c>
      <c r="G364" s="8">
        <v>137</v>
      </c>
      <c r="H364" s="8">
        <v>137</v>
      </c>
      <c r="I364" s="14">
        <v>1009</v>
      </c>
    </row>
    <row r="365" spans="1:9" x14ac:dyDescent="0.25">
      <c r="A365" t="str">
        <f t="shared" si="5"/>
        <v>PLAZA CAROLINATarjetas de crédito</v>
      </c>
      <c r="B365" s="8" t="s">
        <v>27</v>
      </c>
      <c r="C365" s="8">
        <v>78</v>
      </c>
      <c r="D365" s="8" t="s">
        <v>36</v>
      </c>
      <c r="E365" s="8" t="s">
        <v>90</v>
      </c>
      <c r="F365" s="8">
        <v>2018</v>
      </c>
      <c r="G365" s="8">
        <v>109</v>
      </c>
      <c r="H365" s="8">
        <v>109</v>
      </c>
      <c r="I365" s="14">
        <v>1054</v>
      </c>
    </row>
    <row r="366" spans="1:9" x14ac:dyDescent="0.25">
      <c r="A366" t="str">
        <f t="shared" si="5"/>
        <v>PLAZA CORDOBATarjetas de crédito</v>
      </c>
      <c r="B366" s="8" t="s">
        <v>27</v>
      </c>
      <c r="C366" s="8">
        <v>79</v>
      </c>
      <c r="D366" s="8" t="s">
        <v>37</v>
      </c>
      <c r="E366" s="8" t="s">
        <v>90</v>
      </c>
      <c r="F366" s="8">
        <v>2018</v>
      </c>
      <c r="G366" s="8">
        <v>72</v>
      </c>
      <c r="H366" s="8">
        <v>72</v>
      </c>
      <c r="I366" s="14">
        <v>561</v>
      </c>
    </row>
    <row r="367" spans="1:9" x14ac:dyDescent="0.25">
      <c r="A367" t="str">
        <f t="shared" si="5"/>
        <v>PLAZA TOCUMENTarjetas de crédito</v>
      </c>
      <c r="B367" s="8" t="s">
        <v>27</v>
      </c>
      <c r="C367" s="8">
        <v>8</v>
      </c>
      <c r="D367" s="8" t="s">
        <v>40</v>
      </c>
      <c r="E367" s="8" t="s">
        <v>90</v>
      </c>
      <c r="F367" s="8">
        <v>2018</v>
      </c>
      <c r="G367" s="8">
        <v>112</v>
      </c>
      <c r="H367" s="8">
        <v>112</v>
      </c>
      <c r="I367" s="14">
        <v>1056</v>
      </c>
    </row>
    <row r="368" spans="1:9" x14ac:dyDescent="0.25">
      <c r="A368" t="str">
        <f t="shared" si="5"/>
        <v>VIA SIMON BOLIVARTarjetas de crédito</v>
      </c>
      <c r="B368" s="8" t="s">
        <v>44</v>
      </c>
      <c r="C368" s="8">
        <v>80</v>
      </c>
      <c r="D368" s="8" t="s">
        <v>62</v>
      </c>
      <c r="E368" s="8" t="s">
        <v>90</v>
      </c>
      <c r="F368" s="8">
        <v>2018</v>
      </c>
      <c r="G368" s="8">
        <v>92</v>
      </c>
      <c r="H368" s="8">
        <v>92</v>
      </c>
      <c r="I368" s="14">
        <v>848</v>
      </c>
    </row>
    <row r="369" spans="1:9" x14ac:dyDescent="0.25">
      <c r="A369" t="str">
        <f t="shared" si="5"/>
        <v>JUSTO AROSEMENATarjetas de crédito</v>
      </c>
      <c r="B369" s="8" t="s">
        <v>44</v>
      </c>
      <c r="C369" s="8">
        <v>89</v>
      </c>
      <c r="D369" s="8" t="s">
        <v>52</v>
      </c>
      <c r="E369" s="8" t="s">
        <v>90</v>
      </c>
      <c r="F369" s="8">
        <v>2018</v>
      </c>
      <c r="G369" s="8">
        <v>126</v>
      </c>
      <c r="H369" s="8">
        <v>126</v>
      </c>
      <c r="I369" s="14">
        <v>884</v>
      </c>
    </row>
    <row r="370" spans="1:9" x14ac:dyDescent="0.25">
      <c r="A370" t="str">
        <f t="shared" si="5"/>
        <v>SANTIAGOTarjetas de crédito</v>
      </c>
      <c r="B370" s="8" t="s">
        <v>76</v>
      </c>
      <c r="C370" s="8">
        <v>9</v>
      </c>
      <c r="D370" s="8" t="s">
        <v>82</v>
      </c>
      <c r="E370" s="8" t="s">
        <v>90</v>
      </c>
      <c r="F370" s="8">
        <v>2018</v>
      </c>
      <c r="G370" s="8">
        <v>149</v>
      </c>
      <c r="H370" s="8">
        <v>149</v>
      </c>
      <c r="I370" s="14">
        <v>1242</v>
      </c>
    </row>
    <row r="371" spans="1:9" x14ac:dyDescent="0.25">
      <c r="A371" t="str">
        <f t="shared" si="5"/>
        <v>BOULEVARD EL DORADOTarjetas de crédito</v>
      </c>
      <c r="B371" s="8" t="s">
        <v>27</v>
      </c>
      <c r="C371" s="8">
        <v>95</v>
      </c>
      <c r="D371" s="8" t="s">
        <v>30</v>
      </c>
      <c r="E371" s="8" t="s">
        <v>90</v>
      </c>
      <c r="F371" s="8">
        <v>2018</v>
      </c>
      <c r="G371" s="8">
        <v>258</v>
      </c>
      <c r="H371" s="8">
        <v>258</v>
      </c>
      <c r="I371" s="14">
        <v>2572</v>
      </c>
    </row>
    <row r="372" spans="1:9" x14ac:dyDescent="0.25">
      <c r="A372" t="str">
        <f t="shared" si="5"/>
        <v>SAN SEBASTIANTarjetas de crédito</v>
      </c>
      <c r="B372" s="8" t="s">
        <v>8</v>
      </c>
      <c r="C372" s="8">
        <v>97</v>
      </c>
      <c r="D372" s="8" t="s">
        <v>23</v>
      </c>
      <c r="E372" s="8" t="s">
        <v>90</v>
      </c>
      <c r="F372" s="8">
        <v>2018</v>
      </c>
      <c r="G372" s="8">
        <v>159</v>
      </c>
      <c r="H372" s="8">
        <v>159</v>
      </c>
      <c r="I372" s="14">
        <v>1337</v>
      </c>
    </row>
    <row r="373" spans="1:9" x14ac:dyDescent="0.25">
      <c r="A373" t="str">
        <f t="shared" si="5"/>
        <v>SANTIAGO INTERAMERICANATarjetas de crédito</v>
      </c>
      <c r="B373" s="8" t="s">
        <v>76</v>
      </c>
      <c r="C373" s="8">
        <v>98</v>
      </c>
      <c r="D373" s="8" t="s">
        <v>83</v>
      </c>
      <c r="E373" s="8" t="s">
        <v>90</v>
      </c>
      <c r="F373" s="8">
        <v>2018</v>
      </c>
      <c r="G373" s="8">
        <v>124</v>
      </c>
      <c r="H373" s="8">
        <v>124</v>
      </c>
      <c r="I373" s="14">
        <v>490</v>
      </c>
    </row>
    <row r="374" spans="1:9" x14ac:dyDescent="0.25">
      <c r="A374" t="str">
        <f t="shared" si="5"/>
        <v>CIUDAD DEL SABERTarjetas de crédito</v>
      </c>
      <c r="B374" s="8" t="s">
        <v>63</v>
      </c>
      <c r="C374" s="8">
        <v>99</v>
      </c>
      <c r="D374" s="8" t="s">
        <v>67</v>
      </c>
      <c r="E374" s="8" t="s">
        <v>90</v>
      </c>
      <c r="F374" s="8">
        <v>2018</v>
      </c>
      <c r="G374" s="8">
        <v>132</v>
      </c>
      <c r="H374" s="8">
        <v>132</v>
      </c>
      <c r="I374" s="14">
        <v>695</v>
      </c>
    </row>
    <row r="375" spans="1:9" x14ac:dyDescent="0.25">
      <c r="A375" t="str">
        <f t="shared" si="5"/>
        <v>PLAZA NUEVO TOCUMENTarjetas de crédito</v>
      </c>
      <c r="B375" s="8" t="s">
        <v>27</v>
      </c>
      <c r="C375" s="8">
        <v>165</v>
      </c>
      <c r="D375" s="8" t="s">
        <v>110</v>
      </c>
      <c r="E375" s="8" t="s">
        <v>90</v>
      </c>
      <c r="F375" s="8">
        <v>2018</v>
      </c>
      <c r="G375" s="8">
        <v>10</v>
      </c>
      <c r="H375" s="8">
        <v>10</v>
      </c>
      <c r="I375" s="14">
        <v>113</v>
      </c>
    </row>
    <row r="376" spans="1:9" x14ac:dyDescent="0.25">
      <c r="A376" t="str">
        <f t="shared" si="5"/>
        <v>TOWN CENTER COSTA DEL ESTETarjetas de crédito</v>
      </c>
      <c r="B376" s="8" t="s">
        <v>44</v>
      </c>
      <c r="C376" s="8">
        <v>103</v>
      </c>
      <c r="D376" s="8" t="s">
        <v>58</v>
      </c>
      <c r="E376" s="8" t="s">
        <v>90</v>
      </c>
      <c r="F376" s="8">
        <v>2018</v>
      </c>
      <c r="G376" s="8">
        <v>37</v>
      </c>
      <c r="H376" s="8">
        <v>37</v>
      </c>
      <c r="I376" s="14">
        <v>105</v>
      </c>
    </row>
    <row r="377" spans="1:9" x14ac:dyDescent="0.25">
      <c r="I377" s="14"/>
    </row>
  </sheetData>
  <conditionalFormatting sqref="S2:S155">
    <cfRule type="cellIs" dxfId="0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DESEMB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gvasquez</dc:creator>
  <cp:lastModifiedBy>Axel Amaya</cp:lastModifiedBy>
  <dcterms:created xsi:type="dcterms:W3CDTF">2018-01-18T15:36:29Z</dcterms:created>
  <dcterms:modified xsi:type="dcterms:W3CDTF">2019-04-03T21:21:16Z</dcterms:modified>
</cp:coreProperties>
</file>