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line365-my.sharepoint.com/personal/axel_verdon_worldline_com/Documents/Documents/GitHub/Portfolio/assets/"/>
    </mc:Choice>
  </mc:AlternateContent>
  <xr:revisionPtr revIDLastSave="0" documentId="8_{C6DAB957-958C-4094-8DBB-0CB46D90FE89}" xr6:coauthVersionLast="47" xr6:coauthVersionMax="47" xr10:uidLastSave="{00000000-0000-0000-0000-000000000000}"/>
  <bookViews>
    <workbookView xWindow="-108" yWindow="-108" windowWidth="23256" windowHeight="12456" firstSheet="1" activeTab="1" xr2:uid="{EFCF7F0A-2C7E-4981-BF0D-9E9717962B43}"/>
  </bookViews>
  <sheets>
    <sheet name="Target" sheetId="1" r:id="rId1"/>
    <sheet name="Fichier France" sheetId="3" r:id="rId2"/>
  </sheets>
  <definedNames>
    <definedName name="_xlnm._FilterDatabase" localSheetId="0" hidden="1">Target!$A$1:$O$66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3" l="1"/>
  <c r="F10" i="3"/>
  <c r="F29" i="3"/>
  <c r="F77" i="3"/>
  <c r="F40" i="3"/>
  <c r="F36" i="3"/>
  <c r="F43" i="3"/>
  <c r="K79" i="3"/>
  <c r="K78" i="3"/>
  <c r="K12" i="3"/>
  <c r="K13" i="3"/>
  <c r="K14" i="3"/>
  <c r="K17" i="3"/>
  <c r="K18" i="3"/>
  <c r="K19" i="3"/>
  <c r="K20" i="3"/>
  <c r="K21" i="3"/>
  <c r="K22" i="3"/>
  <c r="K23" i="3"/>
  <c r="K24" i="3"/>
  <c r="K11" i="3"/>
  <c r="K38" i="3"/>
  <c r="K39" i="3"/>
  <c r="K37" i="3"/>
  <c r="K42" i="3"/>
  <c r="K41" i="3"/>
  <c r="K44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Q31" i="1"/>
  <c r="Q32" i="1"/>
  <c r="Q33" i="1"/>
  <c r="Q34" i="1"/>
  <c r="Q35" i="1"/>
  <c r="Q36" i="1"/>
  <c r="Q37" i="1"/>
  <c r="Q38" i="1"/>
  <c r="Q39" i="1"/>
  <c r="Q40" i="1"/>
  <c r="Q41" i="1"/>
  <c r="Q30" i="1"/>
  <c r="M98" i="3" l="1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L98" i="3"/>
  <c r="P65" i="1" l="1"/>
  <c r="H7" i="1"/>
  <c r="I7" i="1" s="1"/>
  <c r="K7" i="1" l="1"/>
  <c r="J7" i="1" s="1"/>
  <c r="H38" i="1" l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4" i="1"/>
  <c r="I4" i="1" s="1"/>
  <c r="H5" i="1"/>
  <c r="I5" i="1" s="1"/>
  <c r="H6" i="1"/>
  <c r="I6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" i="1"/>
  <c r="I3" i="1" s="1"/>
  <c r="H2" i="1"/>
  <c r="I2" i="1" s="1"/>
  <c r="E65" i="1"/>
  <c r="G48" i="1"/>
  <c r="G64" i="1"/>
  <c r="G63" i="1"/>
  <c r="G2" i="1"/>
  <c r="B65" i="1"/>
  <c r="G3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F58" i="1"/>
  <c r="D58" i="1"/>
  <c r="K37" i="1" l="1"/>
  <c r="J37" i="1" s="1"/>
  <c r="K25" i="1"/>
  <c r="J25" i="1" s="1"/>
  <c r="K13" i="1"/>
  <c r="J13" i="1" s="1"/>
  <c r="K61" i="1"/>
  <c r="J61" i="1" s="1"/>
  <c r="K49" i="1"/>
  <c r="J49" i="1" s="1"/>
  <c r="K48" i="1"/>
  <c r="J48" i="1" s="1"/>
  <c r="K59" i="1"/>
  <c r="J59" i="1" s="1"/>
  <c r="K47" i="1"/>
  <c r="J47" i="1" s="1"/>
  <c r="K34" i="1"/>
  <c r="J34" i="1" s="1"/>
  <c r="K22" i="1"/>
  <c r="J22" i="1" s="1"/>
  <c r="K10" i="1"/>
  <c r="J10" i="1" s="1"/>
  <c r="K58" i="1"/>
  <c r="J58" i="1" s="1"/>
  <c r="K46" i="1"/>
  <c r="J46" i="1" s="1"/>
  <c r="K9" i="1"/>
  <c r="J9" i="1" s="1"/>
  <c r="K57" i="1"/>
  <c r="J57" i="1" s="1"/>
  <c r="K45" i="1"/>
  <c r="J45" i="1" s="1"/>
  <c r="K24" i="1"/>
  <c r="J24" i="1" s="1"/>
  <c r="K33" i="1"/>
  <c r="J33" i="1" s="1"/>
  <c r="K32" i="1"/>
  <c r="J32" i="1" s="1"/>
  <c r="K20" i="1"/>
  <c r="J20" i="1" s="1"/>
  <c r="K8" i="1"/>
  <c r="J8" i="1" s="1"/>
  <c r="K56" i="1"/>
  <c r="J56" i="1" s="1"/>
  <c r="K44" i="1"/>
  <c r="J44" i="1" s="1"/>
  <c r="K60" i="1"/>
  <c r="J60" i="1" s="1"/>
  <c r="K31" i="1"/>
  <c r="J31" i="1" s="1"/>
  <c r="K19" i="1"/>
  <c r="J19" i="1" s="1"/>
  <c r="K6" i="1"/>
  <c r="J6" i="1" s="1"/>
  <c r="K55" i="1"/>
  <c r="J55" i="1" s="1"/>
  <c r="K43" i="1"/>
  <c r="J43" i="1" s="1"/>
  <c r="K23" i="1"/>
  <c r="J23" i="1" s="1"/>
  <c r="K30" i="1"/>
  <c r="J30" i="1" s="1"/>
  <c r="K18" i="1"/>
  <c r="J18" i="1" s="1"/>
  <c r="K5" i="1"/>
  <c r="J5" i="1" s="1"/>
  <c r="K54" i="1"/>
  <c r="J54" i="1" s="1"/>
  <c r="K42" i="1"/>
  <c r="J42" i="1" s="1"/>
  <c r="K36" i="1"/>
  <c r="J36" i="1" s="1"/>
  <c r="K29" i="1"/>
  <c r="J29" i="1" s="1"/>
  <c r="K17" i="1"/>
  <c r="J17" i="1" s="1"/>
  <c r="K4" i="1"/>
  <c r="J4" i="1" s="1"/>
  <c r="K53" i="1"/>
  <c r="J53" i="1" s="1"/>
  <c r="K41" i="1"/>
  <c r="J41" i="1" s="1"/>
  <c r="K35" i="1"/>
  <c r="J35" i="1" s="1"/>
  <c r="K28" i="1"/>
  <c r="J28" i="1" s="1"/>
  <c r="K16" i="1"/>
  <c r="J16" i="1" s="1"/>
  <c r="K64" i="1"/>
  <c r="J64" i="1" s="1"/>
  <c r="K52" i="1"/>
  <c r="J52" i="1" s="1"/>
  <c r="K40" i="1"/>
  <c r="J40" i="1" s="1"/>
  <c r="K2" i="1"/>
  <c r="J2" i="1" s="1"/>
  <c r="K27" i="1"/>
  <c r="J27" i="1" s="1"/>
  <c r="K15" i="1"/>
  <c r="J15" i="1" s="1"/>
  <c r="K63" i="1"/>
  <c r="J63" i="1" s="1"/>
  <c r="K51" i="1"/>
  <c r="J51" i="1" s="1"/>
  <c r="K39" i="1"/>
  <c r="J39" i="1" s="1"/>
  <c r="K12" i="1"/>
  <c r="J12" i="1" s="1"/>
  <c r="K3" i="1"/>
  <c r="J3" i="1" s="1"/>
  <c r="K26" i="1"/>
  <c r="J26" i="1" s="1"/>
  <c r="K14" i="1"/>
  <c r="J14" i="1" s="1"/>
  <c r="K62" i="1"/>
  <c r="J62" i="1" s="1"/>
  <c r="K50" i="1"/>
  <c r="J50" i="1" s="1"/>
  <c r="K38" i="1"/>
  <c r="J38" i="1" s="1"/>
  <c r="G65" i="1"/>
  <c r="F53" i="1"/>
  <c r="D53" i="1"/>
  <c r="F45" i="1"/>
  <c r="D45" i="1"/>
  <c r="F20" i="1"/>
  <c r="D20" i="1"/>
  <c r="F13" i="1"/>
  <c r="D13" i="1"/>
  <c r="D4" i="1"/>
  <c r="O65" i="1"/>
  <c r="N65" i="1"/>
  <c r="M65" i="1"/>
  <c r="L65" i="1"/>
  <c r="D64" i="1"/>
  <c r="F59" i="1"/>
  <c r="D59" i="1"/>
  <c r="F57" i="1"/>
  <c r="D57" i="1"/>
  <c r="F56" i="1"/>
  <c r="D56" i="1"/>
  <c r="F55" i="1"/>
  <c r="D55" i="1"/>
  <c r="F54" i="1"/>
  <c r="D54" i="1"/>
  <c r="F52" i="1"/>
  <c r="D52" i="1"/>
  <c r="F51" i="1"/>
  <c r="D51" i="1"/>
  <c r="F50" i="1"/>
  <c r="D50" i="1"/>
  <c r="F49" i="1"/>
  <c r="D49" i="1"/>
  <c r="F47" i="1"/>
  <c r="D47" i="1"/>
  <c r="F46" i="1"/>
  <c r="D46" i="1"/>
  <c r="F44" i="1"/>
  <c r="D44" i="1"/>
  <c r="F43" i="1"/>
  <c r="D43" i="1"/>
  <c r="F42" i="1"/>
  <c r="D42" i="1"/>
  <c r="F41" i="1"/>
  <c r="D41" i="1"/>
  <c r="F40" i="1"/>
  <c r="D40" i="1"/>
  <c r="F39" i="1"/>
  <c r="D39" i="1"/>
  <c r="F37" i="1"/>
  <c r="D37" i="1"/>
  <c r="F35" i="1"/>
  <c r="D35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19" i="1"/>
  <c r="D19" i="1"/>
  <c r="F18" i="1"/>
  <c r="D18" i="1"/>
  <c r="F17" i="1"/>
  <c r="D17" i="1"/>
  <c r="F16" i="1"/>
  <c r="D16" i="1"/>
  <c r="F15" i="1"/>
  <c r="D15" i="1"/>
  <c r="F14" i="1"/>
  <c r="D14" i="1"/>
  <c r="F12" i="1"/>
  <c r="D12" i="1"/>
  <c r="F10" i="1"/>
  <c r="D10" i="1"/>
  <c r="F9" i="1"/>
  <c r="D9" i="1"/>
  <c r="T8" i="1"/>
  <c r="F8" i="1"/>
  <c r="D8" i="1"/>
  <c r="T7" i="1"/>
  <c r="F7" i="1"/>
  <c r="D7" i="1"/>
  <c r="T6" i="1"/>
  <c r="F6" i="1"/>
  <c r="D6" i="1"/>
  <c r="F5" i="1"/>
  <c r="D5" i="1"/>
  <c r="F3" i="1"/>
  <c r="F2" i="1"/>
  <c r="D2" i="1"/>
  <c r="D3" i="1" l="1"/>
  <c r="C65" i="1"/>
</calcChain>
</file>

<file path=xl/sharedStrings.xml><?xml version="1.0" encoding="utf-8"?>
<sst xmlns="http://schemas.openxmlformats.org/spreadsheetml/2006/main" count="233" uniqueCount="138">
  <si>
    <t>Country/Site</t>
  </si>
  <si>
    <t>Count of printers</t>
  </si>
  <si>
    <t>Count of users</t>
  </si>
  <si>
    <t>Current ratio</t>
  </si>
  <si>
    <t>Target (in term of count of printers)</t>
  </si>
  <si>
    <t>Ratio Target</t>
  </si>
  <si>
    <t xml:space="preserve">Nombre de copie sur le site par mois </t>
  </si>
  <si>
    <t xml:space="preserve">moyenne par mois </t>
  </si>
  <si>
    <t>volume nb</t>
  </si>
  <si>
    <t xml:space="preserve">volume couleur </t>
  </si>
  <si>
    <t>Small A3/A4
c3922</t>
  </si>
  <si>
    <t>Small A4
1333</t>
  </si>
  <si>
    <t>Medium A3/A4
c3930</t>
  </si>
  <si>
    <t>Medium A4
c1533f</t>
  </si>
  <si>
    <t>Medium A4 c259high</t>
  </si>
  <si>
    <t>AT/Vienna</t>
  </si>
  <si>
    <t>BE/Brussels</t>
  </si>
  <si>
    <t>BE/Brussels Zaventem</t>
  </si>
  <si>
    <t>Site will be closed</t>
  </si>
  <si>
    <t>CH/Biel</t>
  </si>
  <si>
    <t>CH/Schlieren</t>
  </si>
  <si>
    <t>CH/Zurich</t>
  </si>
  <si>
    <t>CZ/Prague</t>
  </si>
  <si>
    <t>DE/Aachen</t>
  </si>
  <si>
    <t>DE/Berlin</t>
  </si>
  <si>
    <t>DE/Bochum</t>
  </si>
  <si>
    <t>?</t>
  </si>
  <si>
    <t>DE/Ettlingen</t>
  </si>
  <si>
    <t>DE/Flintbek</t>
  </si>
  <si>
    <t>DE/Frankfurt</t>
  </si>
  <si>
    <t>DE/Hamburg</t>
  </si>
  <si>
    <t>DE/Karlsruhe</t>
  </si>
  <si>
    <t>DE/Kiel</t>
  </si>
  <si>
    <t>DE/Konstanz</t>
  </si>
  <si>
    <t>DE/Munich</t>
  </si>
  <si>
    <t>DE/Ratingen</t>
  </si>
  <si>
    <t>DE/Sindelfingen</t>
  </si>
  <si>
    <t>DE/Stuttgart</t>
  </si>
  <si>
    <t>DK/Aalborg</t>
  </si>
  <si>
    <t>DK/Odense</t>
  </si>
  <si>
    <t>ES/Barcelona</t>
  </si>
  <si>
    <t>ES/Caceres</t>
  </si>
  <si>
    <t>ES/Cordoba</t>
  </si>
  <si>
    <t>ES/Madrid</t>
  </si>
  <si>
    <t>FI/Helsinki</t>
  </si>
  <si>
    <t>FR/Blois</t>
  </si>
  <si>
    <t>FR/Colombelles</t>
  </si>
  <si>
    <t>FR/Lyon</t>
  </si>
  <si>
    <t>FR/Marseille</t>
  </si>
  <si>
    <t>FR/Pitard</t>
  </si>
  <si>
    <t>FR/Rennes</t>
  </si>
  <si>
    <t>FR/Rivoli</t>
  </si>
  <si>
    <t>FR/Seclin</t>
  </si>
  <si>
    <t>FR/Seclin-Dassault</t>
  </si>
  <si>
    <t>FR/Tours</t>
  </si>
  <si>
    <t>FR/Vendôme</t>
  </si>
  <si>
    <t>FR/Voltaire</t>
  </si>
  <si>
    <t>HU/Budapest</t>
  </si>
  <si>
    <t>IT/Milan</t>
  </si>
  <si>
    <t>IT/Roma</t>
  </si>
  <si>
    <t>IT/Rome</t>
  </si>
  <si>
    <t>LT/Vilnius</t>
  </si>
  <si>
    <t>LU/Bertrange</t>
  </si>
  <si>
    <t>LU/Sprinkange</t>
  </si>
  <si>
    <t>LV/Riga</t>
  </si>
  <si>
    <t>NL/Hoofddorp</t>
  </si>
  <si>
    <t>NL/Ridderkerk</t>
  </si>
  <si>
    <t>NL/Utrecht</t>
  </si>
  <si>
    <t>NO/Oslo</t>
  </si>
  <si>
    <t>PL/Warsaw</t>
  </si>
  <si>
    <t>RO/Bucharest</t>
  </si>
  <si>
    <t>SE/Gothenburg</t>
  </si>
  <si>
    <t>SE/Halmstad</t>
  </si>
  <si>
    <t>SE/Stockholm1</t>
  </si>
  <si>
    <t>SE/Stockholm2</t>
  </si>
  <si>
    <t>TR/Maslak</t>
  </si>
  <si>
    <t>TR/Nurol Plaza</t>
  </si>
  <si>
    <t>TR/Yeşilköy</t>
  </si>
  <si>
    <t>UK/?</t>
  </si>
  <si>
    <t>UK/Guildford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</si>
  <si>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</si>
  <si>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Model type</t>
  </si>
  <si>
    <t>Canon Reference</t>
  </si>
  <si>
    <t>Caracteristics</t>
  </si>
  <si>
    <t>Recommended volume</t>
  </si>
  <si>
    <t xml:space="preserve">Fichiers de configurations Materiels Worldline France </t>
  </si>
  <si>
    <t>High A3 MFP Color</t>
  </si>
  <si>
    <t>ImageRunner Advance C3930i</t>
  </si>
  <si>
    <t>30 ppm BW and Color</t>
  </si>
  <si>
    <t>5'000 – 20’000</t>
  </si>
  <si>
    <t>Medium A3 MFP Color</t>
  </si>
  <si>
    <t>ImageRunner Advance C3922i</t>
  </si>
  <si>
    <t>22ppm BW and Color</t>
  </si>
  <si>
    <t>3'000 – 16’600</t>
  </si>
  <si>
    <t>High A4 MFP Color</t>
  </si>
  <si>
    <t>ImageRunner Advance C259i</t>
  </si>
  <si>
    <t>25 ppm BW and Color</t>
  </si>
  <si>
    <t>3'000 – 10’000</t>
  </si>
  <si>
    <t>Medium  A4 MFP Color</t>
  </si>
  <si>
    <t>ImageRunner  C1533i</t>
  </si>
  <si>
    <t>33 ppm BW and Color</t>
  </si>
  <si>
    <t>1'500 – 5’000</t>
  </si>
  <si>
    <t>Low A4 MFP Color</t>
  </si>
  <si>
    <t>I-sensys C1333i</t>
  </si>
  <si>
    <t>1'000 – 3’000</t>
  </si>
  <si>
    <t>Model</t>
  </si>
  <si>
    <t>Nombre de copies annuel</t>
  </si>
  <si>
    <t>Cassette Feeding Unit-AW1</t>
  </si>
  <si>
    <t>Inner Finisher-L1</t>
  </si>
  <si>
    <t>WIRELESS LAN BOARD-F1</t>
  </si>
  <si>
    <t>PAPER FEEDER PF-K1</t>
  </si>
  <si>
    <t>Medium A3/A4
C3930</t>
  </si>
  <si>
    <t>MICARD ATT KIT-B1</t>
  </si>
  <si>
    <t>Plain Pedestal Type-AA1</t>
  </si>
  <si>
    <t>CST. FEEDING UNIT-AV1</t>
  </si>
  <si>
    <t>Plain pedestal-P2</t>
  </si>
  <si>
    <t>IC Card Reader Box-D1</t>
  </si>
  <si>
    <t>Cassette Feeding Unit-AJ1</t>
  </si>
  <si>
    <t>Cassette Feeding Unit-AK1</t>
  </si>
  <si>
    <t>Plain Pedestal Type-F1</t>
  </si>
  <si>
    <t>WIRELESS LAN BOARD-D1</t>
  </si>
  <si>
    <t>WC 7225</t>
  </si>
  <si>
    <t>WC 7845</t>
  </si>
  <si>
    <t>WC 6655</t>
  </si>
  <si>
    <t>Ricoh MP C4503</t>
  </si>
  <si>
    <t>RICOH Aficio MP 301</t>
  </si>
  <si>
    <t>wc 7225</t>
  </si>
  <si>
    <t>Canon DX c3822i</t>
  </si>
  <si>
    <t>WC7225</t>
  </si>
  <si>
    <t>WC3345</t>
  </si>
  <si>
    <t>WC7025</t>
  </si>
  <si>
    <t>WC6655</t>
  </si>
  <si>
    <t xml:space="preserve">WC 7225 </t>
  </si>
  <si>
    <t>WC6515</t>
  </si>
  <si>
    <t>IR ADV 3530i</t>
  </si>
  <si>
    <t>IR ADV 5540i</t>
  </si>
  <si>
    <t>option de depilage</t>
  </si>
  <si>
    <t>et scan recto verso en une 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</si>
</sst>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Gadugi"/>
      <family val="2"/>
    </font>
    <font>
      <b/>
      <sz val="10"/>
      <color theme="1"/>
      <name val="Gadugi"/>
      <family val="2"/>
    </font>
    <font>
      <sz val="26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 wrapText="1"/>
    </xf>
    <xf numFmtId="0" fontId="0" fillId="3" borderId="0" xfId="0" applyFill="1"/>
    <xf numFmtId="2" fontId="0" fillId="6" borderId="0" xfId="0" applyNumberFormat="1" applyFill="1" applyAlignment="1">
      <alignment horizontal="center"/>
    </xf>
    <xf numFmtId="0" fontId="0" fillId="2" borderId="0" xfId="0" applyFill="1"/>
    <xf numFmtId="2" fontId="0" fillId="5" borderId="3" xfId="0" applyNumberFormat="1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horizontal="center" vertical="center" wrapText="1"/>
    </xf>
    <xf numFmtId="2" fontId="0" fillId="5" borderId="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2" fontId="0" fillId="0" borderId="21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5" borderId="4" xfId="0" applyNumberFormat="1" applyFill="1" applyBorder="1" applyAlignment="1">
      <alignment horizontal="center" vertical="center" textRotation="90" wrapText="1"/>
    </xf>
    <xf numFmtId="0" fontId="2" fillId="0" borderId="0" xfId="0" applyFont="1" applyAlignment="1">
      <alignment vertical="center"/>
    </xf>
    <xf numFmtId="0" fontId="3" fillId="0" borderId="27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29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32" xfId="0" applyFont="1" applyBorder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Border="1"/>
    <xf numFmtId="0" fontId="0" fillId="0" borderId="35" xfId="0" applyBorder="1"/>
    <xf numFmtId="0" fontId="6" fillId="7" borderId="1" xfId="0" applyFont="1" applyFill="1" applyBorder="1"/>
    <xf numFmtId="0" fontId="6" fillId="7" borderId="2" xfId="0" applyFont="1" applyFill="1" applyBorder="1"/>
    <xf numFmtId="0" fontId="6" fillId="0" borderId="1" xfId="0" applyFont="1" applyBorder="1"/>
    <xf numFmtId="0" fontId="0" fillId="8" borderId="1" xfId="0" applyFill="1" applyBorder="1"/>
    <xf numFmtId="1" fontId="5" fillId="7" borderId="1" xfId="0" applyNumberFormat="1" applyFont="1" applyFill="1" applyBorder="1"/>
    <xf numFmtId="1" fontId="0" fillId="0" borderId="0" xfId="0" applyNumberFormat="1"/>
    <xf numFmtId="1" fontId="0" fillId="8" borderId="1" xfId="0" applyNumberFormat="1" applyFill="1" applyBorder="1"/>
    <xf numFmtId="1" fontId="5" fillId="7" borderId="32" xfId="0" applyNumberFormat="1" applyFont="1" applyFill="1" applyBorder="1"/>
    <xf numFmtId="1" fontId="6" fillId="7" borderId="1" xfId="0" applyNumberFormat="1" applyFont="1" applyFill="1" applyBorder="1"/>
    <xf numFmtId="0" fontId="6" fillId="0" borderId="33" xfId="0" applyFont="1" applyBorder="1"/>
    <xf numFmtId="0" fontId="0" fillId="8" borderId="12" xfId="0" applyFill="1" applyBorder="1" applyAlignment="1">
      <alignment horizontal="center"/>
    </xf>
    <xf numFmtId="2" fontId="0" fillId="8" borderId="36" xfId="0" applyNumberFormat="1" applyFill="1" applyBorder="1" applyAlignment="1">
      <alignment horizontal="center"/>
    </xf>
    <xf numFmtId="2" fontId="0" fillId="8" borderId="37" xfId="0" applyNumberFormat="1" applyFill="1" applyBorder="1" applyAlignment="1">
      <alignment horizontal="center"/>
    </xf>
    <xf numFmtId="2" fontId="0" fillId="8" borderId="31" xfId="0" applyNumberFormat="1" applyFill="1" applyBorder="1" applyAlignment="1">
      <alignment horizontal="center"/>
    </xf>
    <xf numFmtId="1" fontId="0" fillId="8" borderId="36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17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0" fillId="8" borderId="33" xfId="0" applyNumberFormat="1" applyFill="1" applyBorder="1" applyAlignment="1">
      <alignment horizontal="center"/>
    </xf>
    <xf numFmtId="2" fontId="0" fillId="8" borderId="38" xfId="0" applyNumberFormat="1" applyFill="1" applyBorder="1" applyAlignment="1">
      <alignment horizontal="center"/>
    </xf>
    <xf numFmtId="2" fontId="0" fillId="8" borderId="15" xfId="0" applyNumberFormat="1" applyFill="1" applyBorder="1" applyAlignment="1">
      <alignment horizontal="center"/>
    </xf>
    <xf numFmtId="2" fontId="0" fillId="8" borderId="18" xfId="0" applyNumberFormat="1" applyFill="1" applyBorder="1" applyAlignment="1">
      <alignment horizontal="center"/>
    </xf>
    <xf numFmtId="2" fontId="0" fillId="0" borderId="31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4" borderId="31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8" borderId="40" xfId="0" applyNumberFormat="1" applyFill="1" applyBorder="1" applyAlignment="1">
      <alignment horizontal="center"/>
    </xf>
    <xf numFmtId="0" fontId="0" fillId="0" borderId="21" xfId="0" applyBorder="1"/>
    <xf numFmtId="0" fontId="6" fillId="0" borderId="12" xfId="0" applyFont="1" applyBorder="1"/>
    <xf numFmtId="0" fontId="6" fillId="0" borderId="14" xfId="0" applyFont="1" applyBorder="1"/>
    <xf numFmtId="0" fontId="0" fillId="8" borderId="15" xfId="0" applyFill="1" applyBorder="1"/>
    <xf numFmtId="1" fontId="0" fillId="0" borderId="1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8" borderId="10" xfId="0" applyFill="1" applyBorder="1"/>
    <xf numFmtId="0" fontId="0" fillId="8" borderId="11" xfId="0" applyFill="1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8" borderId="33" xfId="0" applyNumberFormat="1" applyFill="1" applyBorder="1"/>
    <xf numFmtId="0" fontId="6" fillId="0" borderId="38" xfId="0" applyFont="1" applyBorder="1"/>
    <xf numFmtId="0" fontId="0" fillId="0" borderId="42" xfId="0" applyBorder="1"/>
    <xf numFmtId="0" fontId="6" fillId="0" borderId="43" xfId="0" applyFont="1" applyBorder="1"/>
    <xf numFmtId="2" fontId="0" fillId="0" borderId="8" xfId="0" applyNumberFormat="1" applyBorder="1" applyAlignment="1">
      <alignment horizontal="center"/>
    </xf>
    <xf numFmtId="1" fontId="0" fillId="8" borderId="40" xfId="0" applyNumberFormat="1" applyFill="1" applyBorder="1"/>
    <xf numFmtId="0" fontId="7" fillId="8" borderId="1" xfId="0" applyFont="1" applyFill="1" applyBorder="1"/>
    <xf numFmtId="0" fontId="0" fillId="8" borderId="15" xfId="0" applyFill="1" applyBorder="1" applyAlignment="1">
      <alignment horizontal="center"/>
    </xf>
    <xf numFmtId="1" fontId="0" fillId="8" borderId="15" xfId="0" applyNumberFormat="1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1" fontId="0" fillId="8" borderId="43" xfId="0" applyNumberFormat="1" applyFill="1" applyBorder="1"/>
    <xf numFmtId="0" fontId="0" fillId="0" borderId="38" xfId="0" applyBorder="1"/>
    <xf numFmtId="0" fontId="5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" fontId="6" fillId="5" borderId="1" xfId="0" applyNumberFormat="1" applyFont="1" applyFill="1" applyBorder="1"/>
    <xf numFmtId="2" fontId="0" fillId="5" borderId="2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37" xfId="0" applyNumberFormat="1" applyFill="1" applyBorder="1" applyAlignment="1">
      <alignment horizontal="center"/>
    </xf>
    <xf numFmtId="1" fontId="0" fillId="5" borderId="1" xfId="0" applyNumberForma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3" xfId="0" applyFill="1" applyBorder="1"/>
    <xf numFmtId="0" fontId="0" fillId="5" borderId="0" xfId="0" applyFill="1"/>
    <xf numFmtId="1" fontId="5" fillId="5" borderId="1" xfId="0" applyNumberFormat="1" applyFont="1" applyFill="1" applyBorder="1"/>
    <xf numFmtId="0" fontId="5" fillId="8" borderId="1" xfId="0" applyFont="1" applyFill="1" applyBorder="1"/>
    <xf numFmtId="0" fontId="0" fillId="8" borderId="1" xfId="0" applyFill="1" applyBorder="1" applyAlignment="1">
      <alignment horizontal="center"/>
    </xf>
    <xf numFmtId="1" fontId="5" fillId="8" borderId="1" xfId="0" applyNumberFormat="1" applyFont="1" applyFill="1" applyBorder="1"/>
    <xf numFmtId="0" fontId="0" fillId="8" borderId="13" xfId="0" applyFill="1" applyBorder="1" applyAlignment="1">
      <alignment horizontal="center"/>
    </xf>
    <xf numFmtId="0" fontId="0" fillId="8" borderId="13" xfId="0" applyFill="1" applyBorder="1"/>
    <xf numFmtId="0" fontId="0" fillId="8" borderId="0" xfId="0" applyFill="1"/>
    <xf numFmtId="0" fontId="0" fillId="0" borderId="0" xfId="0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56E5-CEDA-4E68-9CC6-2DF328E296CF}">
  <sheetPr filterMode="1"/>
  <dimension ref="A1:T66"/>
  <sheetViews>
    <sheetView workbookViewId="0">
      <selection activeCell="M69" sqref="M69"/>
    </sheetView>
  </sheetViews>
  <sheetFormatPr baseColWidth="10" defaultColWidth="11.44140625" defaultRowHeight="14.4" x14ac:dyDescent="0.3"/>
  <cols>
    <col min="1" max="1" width="19" bestFit="1" customWidth="1"/>
    <col min="2" max="4" width="0" style="4" hidden="1" customWidth="1"/>
    <col min="5" max="5" width="22.44140625" style="4" hidden="1" customWidth="1"/>
    <col min="6" max="11" width="16.5546875" style="4" hidden="1" customWidth="1"/>
    <col min="12" max="17" width="16.5546875" style="4" customWidth="1"/>
    <col min="18" max="19" width="16.5546875" customWidth="1"/>
  </cols>
  <sheetData>
    <row r="1" spans="1:20" ht="50.4" customHeight="1" x14ac:dyDescent="0.3">
      <c r="A1" s="1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2"/>
      <c r="R1" s="3"/>
      <c r="S1" s="3"/>
    </row>
    <row r="2" spans="1:20" hidden="1" x14ac:dyDescent="0.3">
      <c r="A2" t="s">
        <v>15</v>
      </c>
      <c r="B2" s="4">
        <v>6</v>
      </c>
      <c r="C2" s="4">
        <v>373</v>
      </c>
      <c r="D2" s="5">
        <f>C2/B2</f>
        <v>62.166666666666664</v>
      </c>
      <c r="E2" s="4">
        <v>6</v>
      </c>
      <c r="F2" s="5">
        <f>C2/E2</f>
        <v>62.166666666666664</v>
      </c>
      <c r="G2" s="5">
        <f t="shared" ref="G2:G37" si="0">SUM(L2:O2)</f>
        <v>6</v>
      </c>
      <c r="H2" s="5">
        <f>C2*20</f>
        <v>7460</v>
      </c>
      <c r="I2" s="11">
        <f t="shared" ref="I2:I33" si="1">H2/E2</f>
        <v>1243.3333333333333</v>
      </c>
      <c r="J2" s="11">
        <f>I2-K2</f>
        <v>870.33333333333326</v>
      </c>
      <c r="K2" s="11">
        <f>I2*30/100</f>
        <v>373</v>
      </c>
      <c r="L2" s="12">
        <v>3</v>
      </c>
      <c r="M2" s="12">
        <v>3</v>
      </c>
      <c r="N2" s="12"/>
      <c r="O2" s="12"/>
      <c r="P2" s="12"/>
      <c r="Q2" s="5"/>
      <c r="R2" s="3"/>
      <c r="S2" s="3"/>
    </row>
    <row r="3" spans="1:20" hidden="1" x14ac:dyDescent="0.3">
      <c r="A3" t="s">
        <v>16</v>
      </c>
      <c r="B3" s="4">
        <v>27</v>
      </c>
      <c r="C3" s="4">
        <v>1776</v>
      </c>
      <c r="D3" s="5">
        <f>C3/B3</f>
        <v>65.777777777777771</v>
      </c>
      <c r="E3" s="4">
        <v>27</v>
      </c>
      <c r="F3" s="5">
        <f>C3/E3</f>
        <v>65.777777777777771</v>
      </c>
      <c r="G3" s="5">
        <f t="shared" si="0"/>
        <v>27</v>
      </c>
      <c r="H3" s="5">
        <f>C3*20</f>
        <v>35520</v>
      </c>
      <c r="I3" s="11">
        <f t="shared" si="1"/>
        <v>1315.5555555555557</v>
      </c>
      <c r="J3" s="11">
        <f t="shared" ref="J3:J64" si="2">I3-K3</f>
        <v>920.88888888888891</v>
      </c>
      <c r="K3" s="11">
        <f t="shared" ref="K3:K64" si="3">I3*30/100</f>
        <v>394.66666666666674</v>
      </c>
      <c r="N3" s="4">
        <v>8</v>
      </c>
      <c r="O3" s="4">
        <v>19</v>
      </c>
      <c r="Q3" s="5"/>
      <c r="R3" s="3"/>
      <c r="S3" s="3"/>
    </row>
    <row r="4" spans="1:20" hidden="1" x14ac:dyDescent="0.3">
      <c r="A4" t="s">
        <v>17</v>
      </c>
      <c r="B4" s="4">
        <v>4</v>
      </c>
      <c r="C4" s="5">
        <v>382</v>
      </c>
      <c r="D4" s="5">
        <f>C4/B4</f>
        <v>95.5</v>
      </c>
      <c r="E4" s="10" t="s">
        <v>18</v>
      </c>
      <c r="F4" s="10"/>
      <c r="G4" s="10"/>
      <c r="H4" s="5">
        <f t="shared" ref="H4:H64" si="4">C4*20</f>
        <v>7640</v>
      </c>
      <c r="I4" s="11" t="e">
        <f t="shared" si="1"/>
        <v>#VALUE!</v>
      </c>
      <c r="J4" s="11" t="e">
        <f t="shared" si="2"/>
        <v>#VALUE!</v>
      </c>
      <c r="K4" s="11" t="e">
        <f t="shared" si="3"/>
        <v>#VALUE!</v>
      </c>
      <c r="L4" s="10"/>
      <c r="M4" s="10"/>
      <c r="N4" s="10"/>
      <c r="O4" s="10"/>
      <c r="P4" s="10"/>
      <c r="Q4" s="5"/>
      <c r="R4" s="3"/>
      <c r="S4" s="3"/>
    </row>
    <row r="5" spans="1:20" hidden="1" x14ac:dyDescent="0.3">
      <c r="A5" t="s">
        <v>19</v>
      </c>
      <c r="B5" s="4">
        <v>4</v>
      </c>
      <c r="C5" s="4">
        <v>86</v>
      </c>
      <c r="D5" s="5">
        <f>C5/B5</f>
        <v>21.5</v>
      </c>
      <c r="E5" s="4">
        <v>2</v>
      </c>
      <c r="F5" s="5">
        <f>C5/E5</f>
        <v>43</v>
      </c>
      <c r="G5" s="5">
        <f t="shared" si="0"/>
        <v>2</v>
      </c>
      <c r="H5" s="5">
        <f t="shared" si="4"/>
        <v>1720</v>
      </c>
      <c r="I5" s="11">
        <f t="shared" si="1"/>
        <v>860</v>
      </c>
      <c r="J5" s="11">
        <f t="shared" si="2"/>
        <v>602</v>
      </c>
      <c r="K5" s="11">
        <f t="shared" si="3"/>
        <v>258</v>
      </c>
      <c r="L5" s="4">
        <v>1</v>
      </c>
      <c r="M5" s="4">
        <v>1</v>
      </c>
      <c r="Q5" s="5"/>
      <c r="R5" s="3"/>
      <c r="S5" s="3"/>
    </row>
    <row r="6" spans="1:20" hidden="1" x14ac:dyDescent="0.3">
      <c r="A6" t="s">
        <v>20</v>
      </c>
      <c r="B6" s="4">
        <v>6</v>
      </c>
      <c r="C6" s="4">
        <v>19</v>
      </c>
      <c r="D6" s="5">
        <f t="shared" ref="D6:D35" si="5">C6/B6</f>
        <v>3.1666666666666665</v>
      </c>
      <c r="E6" s="4">
        <v>2</v>
      </c>
      <c r="F6" s="5">
        <f t="shared" ref="F6:F35" si="6">C6/E6</f>
        <v>9.5</v>
      </c>
      <c r="G6" s="5">
        <f t="shared" si="0"/>
        <v>2</v>
      </c>
      <c r="H6" s="5">
        <f t="shared" si="4"/>
        <v>380</v>
      </c>
      <c r="I6" s="11">
        <f t="shared" si="1"/>
        <v>190</v>
      </c>
      <c r="J6" s="11">
        <f t="shared" si="2"/>
        <v>133</v>
      </c>
      <c r="K6" s="11">
        <f t="shared" si="3"/>
        <v>57</v>
      </c>
      <c r="L6" s="4">
        <v>1</v>
      </c>
      <c r="M6" s="4">
        <v>1</v>
      </c>
      <c r="Q6" s="5"/>
      <c r="R6" s="3"/>
      <c r="S6" s="3"/>
      <c r="T6" t="e">
        <f>#REF!*3*20</f>
        <v>#REF!</v>
      </c>
    </row>
    <row r="7" spans="1:20" hidden="1" x14ac:dyDescent="0.3">
      <c r="A7" t="s">
        <v>21</v>
      </c>
      <c r="B7" s="4">
        <v>43</v>
      </c>
      <c r="C7" s="4">
        <v>835</v>
      </c>
      <c r="D7" s="5">
        <f t="shared" si="5"/>
        <v>19.418604651162791</v>
      </c>
      <c r="E7" s="4">
        <v>16</v>
      </c>
      <c r="F7" s="5">
        <f t="shared" si="6"/>
        <v>52.1875</v>
      </c>
      <c r="G7" s="5">
        <f t="shared" si="0"/>
        <v>16</v>
      </c>
      <c r="H7" s="5">
        <f>C7*20</f>
        <v>16700</v>
      </c>
      <c r="I7" s="11">
        <f t="shared" si="1"/>
        <v>1043.75</v>
      </c>
      <c r="J7" s="11">
        <f t="shared" si="2"/>
        <v>730.625</v>
      </c>
      <c r="K7" s="11">
        <f t="shared" si="3"/>
        <v>313.125</v>
      </c>
      <c r="N7" s="4">
        <v>5</v>
      </c>
      <c r="O7" s="4">
        <v>11</v>
      </c>
      <c r="Q7" s="5"/>
      <c r="R7" s="3"/>
      <c r="S7" s="3"/>
      <c r="T7" t="e">
        <f>#REF!*3*20</f>
        <v>#REF!</v>
      </c>
    </row>
    <row r="8" spans="1:20" hidden="1" x14ac:dyDescent="0.3">
      <c r="A8" t="s">
        <v>22</v>
      </c>
      <c r="B8" s="4">
        <v>1</v>
      </c>
      <c r="C8" s="4">
        <v>128</v>
      </c>
      <c r="D8" s="5">
        <f t="shared" si="5"/>
        <v>128</v>
      </c>
      <c r="E8" s="4">
        <v>2</v>
      </c>
      <c r="F8" s="5">
        <f t="shared" si="6"/>
        <v>64</v>
      </c>
      <c r="G8" s="5">
        <f t="shared" si="0"/>
        <v>2</v>
      </c>
      <c r="H8" s="5">
        <f t="shared" si="4"/>
        <v>2560</v>
      </c>
      <c r="I8" s="11">
        <f t="shared" si="1"/>
        <v>1280</v>
      </c>
      <c r="J8" s="11">
        <f t="shared" si="2"/>
        <v>896</v>
      </c>
      <c r="K8" s="11">
        <f t="shared" si="3"/>
        <v>384</v>
      </c>
      <c r="L8" s="4">
        <v>1</v>
      </c>
      <c r="M8" s="4">
        <v>1</v>
      </c>
      <c r="Q8" s="5"/>
      <c r="R8" s="3"/>
      <c r="S8" s="3"/>
      <c r="T8" t="e">
        <f>#REF!*3*20</f>
        <v>#REF!</v>
      </c>
    </row>
    <row r="9" spans="1:20" hidden="1" x14ac:dyDescent="0.3">
      <c r="A9" t="s">
        <v>23</v>
      </c>
      <c r="B9" s="4">
        <v>17</v>
      </c>
      <c r="C9" s="4">
        <v>302</v>
      </c>
      <c r="D9" s="5">
        <f t="shared" si="5"/>
        <v>17.764705882352942</v>
      </c>
      <c r="E9" s="4">
        <v>6</v>
      </c>
      <c r="F9" s="5">
        <f t="shared" si="6"/>
        <v>50.333333333333336</v>
      </c>
      <c r="G9" s="5">
        <f t="shared" si="0"/>
        <v>6</v>
      </c>
      <c r="H9" s="5">
        <f t="shared" si="4"/>
        <v>6040</v>
      </c>
      <c r="I9" s="11">
        <f t="shared" si="1"/>
        <v>1006.6666666666666</v>
      </c>
      <c r="J9" s="11">
        <f t="shared" si="2"/>
        <v>704.66666666666663</v>
      </c>
      <c r="K9" s="11">
        <f t="shared" si="3"/>
        <v>302</v>
      </c>
      <c r="N9" s="4">
        <v>2</v>
      </c>
      <c r="O9" s="4">
        <v>4</v>
      </c>
      <c r="Q9" s="5"/>
      <c r="R9" s="3"/>
      <c r="S9" s="3"/>
    </row>
    <row r="10" spans="1:20" hidden="1" x14ac:dyDescent="0.3">
      <c r="A10" t="s">
        <v>24</v>
      </c>
      <c r="B10" s="4">
        <v>1</v>
      </c>
      <c r="C10" s="4">
        <v>25</v>
      </c>
      <c r="D10" s="5">
        <f t="shared" si="5"/>
        <v>25</v>
      </c>
      <c r="E10" s="4">
        <v>2</v>
      </c>
      <c r="F10" s="5">
        <f t="shared" si="6"/>
        <v>12.5</v>
      </c>
      <c r="G10" s="5">
        <f t="shared" si="0"/>
        <v>2</v>
      </c>
      <c r="H10" s="5">
        <f t="shared" si="4"/>
        <v>500</v>
      </c>
      <c r="I10" s="11">
        <f t="shared" si="1"/>
        <v>250</v>
      </c>
      <c r="J10" s="11">
        <f t="shared" si="2"/>
        <v>175</v>
      </c>
      <c r="K10" s="11">
        <f t="shared" si="3"/>
        <v>75</v>
      </c>
      <c r="L10" s="4">
        <v>1</v>
      </c>
      <c r="M10" s="4">
        <v>1</v>
      </c>
      <c r="Q10" s="5"/>
      <c r="R10" s="3"/>
      <c r="S10" s="3"/>
    </row>
    <row r="11" spans="1:20" hidden="1" x14ac:dyDescent="0.3">
      <c r="A11" t="s">
        <v>25</v>
      </c>
      <c r="B11" s="4">
        <v>1</v>
      </c>
      <c r="C11" s="4" t="s">
        <v>26</v>
      </c>
      <c r="D11" s="5" t="s">
        <v>26</v>
      </c>
      <c r="E11" s="4">
        <v>2</v>
      </c>
      <c r="F11" s="5" t="s">
        <v>26</v>
      </c>
      <c r="G11" s="5">
        <f t="shared" si="0"/>
        <v>2</v>
      </c>
      <c r="H11" s="5" t="e">
        <f t="shared" si="4"/>
        <v>#VALUE!</v>
      </c>
      <c r="I11" s="11" t="e">
        <f t="shared" si="1"/>
        <v>#VALUE!</v>
      </c>
      <c r="J11" s="11">
        <v>0</v>
      </c>
      <c r="K11" s="11">
        <v>0</v>
      </c>
      <c r="L11" s="4">
        <v>1</v>
      </c>
      <c r="M11" s="4">
        <v>1</v>
      </c>
      <c r="Q11" s="5"/>
      <c r="R11" s="3"/>
      <c r="S11" s="3"/>
    </row>
    <row r="12" spans="1:20" hidden="1" x14ac:dyDescent="0.3">
      <c r="A12" t="s">
        <v>27</v>
      </c>
      <c r="B12" s="4">
        <v>4</v>
      </c>
      <c r="C12" s="4">
        <v>43</v>
      </c>
      <c r="D12" s="5">
        <f t="shared" si="5"/>
        <v>10.75</v>
      </c>
      <c r="E12" s="4">
        <v>2</v>
      </c>
      <c r="F12" s="5">
        <f t="shared" si="6"/>
        <v>21.5</v>
      </c>
      <c r="G12" s="5">
        <f t="shared" si="0"/>
        <v>2</v>
      </c>
      <c r="H12" s="5">
        <f t="shared" si="4"/>
        <v>860</v>
      </c>
      <c r="I12" s="11">
        <f t="shared" si="1"/>
        <v>430</v>
      </c>
      <c r="J12" s="11">
        <f t="shared" si="2"/>
        <v>301</v>
      </c>
      <c r="K12" s="11">
        <f t="shared" si="3"/>
        <v>129</v>
      </c>
      <c r="L12" s="4">
        <v>1</v>
      </c>
      <c r="M12" s="4">
        <v>1</v>
      </c>
      <c r="Q12" s="5"/>
      <c r="R12" s="3"/>
      <c r="S12" s="3"/>
    </row>
    <row r="13" spans="1:20" hidden="1" x14ac:dyDescent="0.3">
      <c r="A13" t="s">
        <v>28</v>
      </c>
      <c r="B13" s="4">
        <v>2</v>
      </c>
      <c r="C13" s="4">
        <v>39</v>
      </c>
      <c r="D13" s="5">
        <f t="shared" si="5"/>
        <v>19.5</v>
      </c>
      <c r="E13" s="4">
        <v>2</v>
      </c>
      <c r="F13" s="5">
        <f t="shared" si="6"/>
        <v>19.5</v>
      </c>
      <c r="G13" s="5">
        <f t="shared" si="0"/>
        <v>2</v>
      </c>
      <c r="H13" s="5">
        <f t="shared" si="4"/>
        <v>780</v>
      </c>
      <c r="I13" s="11">
        <f t="shared" si="1"/>
        <v>390</v>
      </c>
      <c r="J13" s="11">
        <f t="shared" si="2"/>
        <v>273</v>
      </c>
      <c r="K13" s="11">
        <f t="shared" si="3"/>
        <v>117</v>
      </c>
      <c r="L13" s="4">
        <v>1</v>
      </c>
      <c r="M13" s="4">
        <v>1</v>
      </c>
      <c r="Q13" s="5"/>
      <c r="R13" s="3"/>
      <c r="S13" s="3"/>
    </row>
    <row r="14" spans="1:20" hidden="1" x14ac:dyDescent="0.3">
      <c r="A14" t="s">
        <v>29</v>
      </c>
      <c r="B14" s="4">
        <v>103</v>
      </c>
      <c r="C14" s="4">
        <v>2176</v>
      </c>
      <c r="D14" s="5">
        <f t="shared" si="5"/>
        <v>21.126213592233011</v>
      </c>
      <c r="E14" s="4">
        <v>40</v>
      </c>
      <c r="F14" s="5">
        <f t="shared" si="6"/>
        <v>54.4</v>
      </c>
      <c r="G14" s="5">
        <f t="shared" si="0"/>
        <v>40</v>
      </c>
      <c r="H14" s="5">
        <f t="shared" si="4"/>
        <v>43520</v>
      </c>
      <c r="I14" s="11">
        <f t="shared" si="1"/>
        <v>1088</v>
      </c>
      <c r="J14" s="11">
        <f t="shared" si="2"/>
        <v>761.6</v>
      </c>
      <c r="K14" s="11">
        <f t="shared" si="3"/>
        <v>326.39999999999998</v>
      </c>
      <c r="N14" s="4">
        <v>15</v>
      </c>
      <c r="O14" s="4">
        <v>25</v>
      </c>
      <c r="Q14" s="5"/>
      <c r="R14" s="3"/>
      <c r="S14" s="3"/>
    </row>
    <row r="15" spans="1:20" hidden="1" x14ac:dyDescent="0.3">
      <c r="A15" t="s">
        <v>30</v>
      </c>
      <c r="B15" s="4">
        <v>4</v>
      </c>
      <c r="C15" s="4">
        <v>33</v>
      </c>
      <c r="D15" s="5">
        <f t="shared" si="5"/>
        <v>8.25</v>
      </c>
      <c r="E15" s="4">
        <v>2</v>
      </c>
      <c r="F15" s="5">
        <f t="shared" si="6"/>
        <v>16.5</v>
      </c>
      <c r="G15" s="5">
        <f t="shared" si="0"/>
        <v>2</v>
      </c>
      <c r="H15" s="5">
        <f t="shared" si="4"/>
        <v>660</v>
      </c>
      <c r="I15" s="11">
        <f t="shared" si="1"/>
        <v>330</v>
      </c>
      <c r="J15" s="11">
        <f t="shared" si="2"/>
        <v>231</v>
      </c>
      <c r="K15" s="11">
        <f t="shared" si="3"/>
        <v>99</v>
      </c>
      <c r="L15" s="4">
        <v>1</v>
      </c>
      <c r="M15" s="4">
        <v>1</v>
      </c>
      <c r="Q15" s="5"/>
      <c r="R15" s="3"/>
      <c r="S15" s="3"/>
    </row>
    <row r="16" spans="1:20" hidden="1" x14ac:dyDescent="0.3">
      <c r="A16" t="s">
        <v>31</v>
      </c>
      <c r="B16" s="4">
        <v>5</v>
      </c>
      <c r="C16" s="4">
        <v>59</v>
      </c>
      <c r="D16" s="5">
        <f t="shared" si="5"/>
        <v>11.8</v>
      </c>
      <c r="E16" s="4">
        <v>2</v>
      </c>
      <c r="F16" s="5">
        <f t="shared" si="6"/>
        <v>29.5</v>
      </c>
      <c r="G16" s="5">
        <f t="shared" si="0"/>
        <v>2</v>
      </c>
      <c r="H16" s="5">
        <f t="shared" si="4"/>
        <v>1180</v>
      </c>
      <c r="I16" s="11">
        <f t="shared" si="1"/>
        <v>590</v>
      </c>
      <c r="J16" s="11">
        <f t="shared" si="2"/>
        <v>413</v>
      </c>
      <c r="K16" s="11">
        <f t="shared" si="3"/>
        <v>177</v>
      </c>
      <c r="L16" s="4">
        <v>1</v>
      </c>
      <c r="M16" s="4">
        <v>1</v>
      </c>
      <c r="Q16" s="5"/>
      <c r="R16" s="3"/>
      <c r="S16" s="3"/>
    </row>
    <row r="17" spans="1:19" hidden="1" x14ac:dyDescent="0.3">
      <c r="A17" t="s">
        <v>32</v>
      </c>
      <c r="B17" s="4">
        <v>2</v>
      </c>
      <c r="C17" s="4">
        <v>196</v>
      </c>
      <c r="D17" s="5">
        <f t="shared" si="5"/>
        <v>98</v>
      </c>
      <c r="E17" s="4">
        <v>2</v>
      </c>
      <c r="F17" s="5">
        <f t="shared" si="6"/>
        <v>98</v>
      </c>
      <c r="G17" s="5">
        <f t="shared" si="0"/>
        <v>2</v>
      </c>
      <c r="H17" s="5">
        <f t="shared" si="4"/>
        <v>3920</v>
      </c>
      <c r="I17" s="11">
        <f t="shared" si="1"/>
        <v>1960</v>
      </c>
      <c r="J17" s="11">
        <f t="shared" si="2"/>
        <v>1372</v>
      </c>
      <c r="K17" s="11">
        <f t="shared" si="3"/>
        <v>588</v>
      </c>
      <c r="L17" s="4">
        <v>1</v>
      </c>
      <c r="M17" s="4">
        <v>1</v>
      </c>
      <c r="Q17" s="5"/>
      <c r="R17" s="3"/>
      <c r="S17" s="3"/>
    </row>
    <row r="18" spans="1:19" hidden="1" x14ac:dyDescent="0.3">
      <c r="A18" t="s">
        <v>33</v>
      </c>
      <c r="B18" s="4">
        <v>2</v>
      </c>
      <c r="C18" s="4">
        <v>41</v>
      </c>
      <c r="D18" s="5">
        <f t="shared" si="5"/>
        <v>20.5</v>
      </c>
      <c r="E18" s="4">
        <v>2</v>
      </c>
      <c r="F18" s="5">
        <f t="shared" si="6"/>
        <v>20.5</v>
      </c>
      <c r="G18" s="5">
        <f t="shared" si="0"/>
        <v>2</v>
      </c>
      <c r="H18" s="5">
        <f t="shared" si="4"/>
        <v>820</v>
      </c>
      <c r="I18" s="11">
        <f t="shared" si="1"/>
        <v>410</v>
      </c>
      <c r="J18" s="11">
        <f t="shared" si="2"/>
        <v>287</v>
      </c>
      <c r="K18" s="11">
        <f t="shared" si="3"/>
        <v>123</v>
      </c>
      <c r="L18" s="4">
        <v>1</v>
      </c>
      <c r="M18" s="4">
        <v>1</v>
      </c>
      <c r="Q18" s="5"/>
      <c r="R18" s="3"/>
      <c r="S18" s="3"/>
    </row>
    <row r="19" spans="1:19" hidden="1" x14ac:dyDescent="0.3">
      <c r="A19" t="s">
        <v>34</v>
      </c>
      <c r="B19" s="4">
        <v>33</v>
      </c>
      <c r="C19" s="4">
        <v>191</v>
      </c>
      <c r="D19" s="5">
        <f t="shared" si="5"/>
        <v>5.7878787878787881</v>
      </c>
      <c r="E19" s="4">
        <v>5</v>
      </c>
      <c r="F19" s="5">
        <f t="shared" si="6"/>
        <v>38.200000000000003</v>
      </c>
      <c r="G19" s="5">
        <f t="shared" si="0"/>
        <v>5</v>
      </c>
      <c r="H19" s="5">
        <f t="shared" si="4"/>
        <v>3820</v>
      </c>
      <c r="I19" s="11">
        <f t="shared" si="1"/>
        <v>764</v>
      </c>
      <c r="J19" s="11">
        <f t="shared" si="2"/>
        <v>534.79999999999995</v>
      </c>
      <c r="K19" s="11">
        <f t="shared" si="3"/>
        <v>229.2</v>
      </c>
      <c r="N19" s="4">
        <v>2</v>
      </c>
      <c r="O19" s="4">
        <v>3</v>
      </c>
      <c r="Q19" s="5"/>
      <c r="R19" s="3"/>
      <c r="S19" s="3"/>
    </row>
    <row r="20" spans="1:19" hidden="1" x14ac:dyDescent="0.3">
      <c r="A20" t="s">
        <v>35</v>
      </c>
      <c r="B20" s="4">
        <v>14</v>
      </c>
      <c r="C20" s="4">
        <v>577</v>
      </c>
      <c r="D20" s="5">
        <f t="shared" si="5"/>
        <v>41.214285714285715</v>
      </c>
      <c r="E20" s="4">
        <v>12</v>
      </c>
      <c r="F20" s="5">
        <f t="shared" si="6"/>
        <v>48.083333333333336</v>
      </c>
      <c r="G20" s="5">
        <f t="shared" si="0"/>
        <v>12</v>
      </c>
      <c r="H20" s="5">
        <f t="shared" si="4"/>
        <v>11540</v>
      </c>
      <c r="I20" s="11">
        <f t="shared" si="1"/>
        <v>961.66666666666663</v>
      </c>
      <c r="J20" s="11">
        <f t="shared" si="2"/>
        <v>673.16666666666663</v>
      </c>
      <c r="K20" s="11">
        <f t="shared" si="3"/>
        <v>288.5</v>
      </c>
      <c r="N20" s="4">
        <v>4</v>
      </c>
      <c r="O20" s="4">
        <v>8</v>
      </c>
      <c r="Q20" s="5"/>
      <c r="R20" s="3"/>
      <c r="S20" s="3"/>
    </row>
    <row r="21" spans="1:19" hidden="1" x14ac:dyDescent="0.3">
      <c r="A21" t="s">
        <v>36</v>
      </c>
      <c r="B21" s="4">
        <v>1</v>
      </c>
      <c r="C21" s="4" t="s">
        <v>26</v>
      </c>
      <c r="D21" s="5" t="s">
        <v>26</v>
      </c>
      <c r="E21" s="4" t="s">
        <v>26</v>
      </c>
      <c r="F21" s="5" t="s">
        <v>26</v>
      </c>
      <c r="G21" s="5">
        <f t="shared" si="0"/>
        <v>0</v>
      </c>
      <c r="H21" s="5" t="e">
        <f t="shared" si="4"/>
        <v>#VALUE!</v>
      </c>
      <c r="I21" s="11" t="e">
        <f t="shared" si="1"/>
        <v>#VALUE!</v>
      </c>
      <c r="J21" s="11">
        <v>0</v>
      </c>
      <c r="K21" s="11">
        <v>0</v>
      </c>
      <c r="Q21" s="5"/>
      <c r="R21" s="3"/>
      <c r="S21" s="3"/>
    </row>
    <row r="22" spans="1:19" hidden="1" x14ac:dyDescent="0.3">
      <c r="A22" t="s">
        <v>37</v>
      </c>
      <c r="B22" s="4">
        <v>7</v>
      </c>
      <c r="C22" s="4">
        <v>65</v>
      </c>
      <c r="D22" s="5">
        <f t="shared" si="5"/>
        <v>9.2857142857142865</v>
      </c>
      <c r="E22" s="4">
        <v>2</v>
      </c>
      <c r="F22" s="5">
        <f t="shared" si="6"/>
        <v>32.5</v>
      </c>
      <c r="G22" s="5">
        <f t="shared" si="0"/>
        <v>2</v>
      </c>
      <c r="H22" s="5">
        <f t="shared" si="4"/>
        <v>1300</v>
      </c>
      <c r="I22" s="11">
        <f t="shared" si="1"/>
        <v>650</v>
      </c>
      <c r="J22" s="11">
        <f t="shared" si="2"/>
        <v>455</v>
      </c>
      <c r="K22" s="11">
        <f t="shared" si="3"/>
        <v>195</v>
      </c>
      <c r="L22" s="4">
        <v>1</v>
      </c>
      <c r="M22" s="4">
        <v>1</v>
      </c>
      <c r="Q22" s="5"/>
      <c r="R22" s="3"/>
      <c r="S22" s="3"/>
    </row>
    <row r="23" spans="1:19" hidden="1" x14ac:dyDescent="0.3">
      <c r="A23" t="s">
        <v>38</v>
      </c>
      <c r="B23" s="4">
        <v>1</v>
      </c>
      <c r="C23" s="4">
        <v>8</v>
      </c>
      <c r="D23" s="5">
        <f t="shared" si="5"/>
        <v>8</v>
      </c>
      <c r="E23" s="4">
        <v>2</v>
      </c>
      <c r="F23" s="5">
        <f t="shared" si="6"/>
        <v>4</v>
      </c>
      <c r="G23" s="5">
        <f t="shared" si="0"/>
        <v>2</v>
      </c>
      <c r="H23" s="5">
        <f t="shared" si="4"/>
        <v>160</v>
      </c>
      <c r="I23" s="11">
        <f t="shared" si="1"/>
        <v>80</v>
      </c>
      <c r="J23" s="11">
        <f t="shared" si="2"/>
        <v>56</v>
      </c>
      <c r="K23" s="11">
        <f t="shared" si="3"/>
        <v>24</v>
      </c>
      <c r="L23" s="4">
        <v>1</v>
      </c>
      <c r="M23" s="4">
        <v>1</v>
      </c>
      <c r="Q23" s="5"/>
      <c r="R23" s="3"/>
      <c r="S23" s="3"/>
    </row>
    <row r="24" spans="1:19" hidden="1" x14ac:dyDescent="0.3">
      <c r="A24" t="s">
        <v>39</v>
      </c>
      <c r="B24" s="4">
        <v>2</v>
      </c>
      <c r="C24" s="4">
        <v>53</v>
      </c>
      <c r="D24" s="5">
        <f t="shared" si="5"/>
        <v>26.5</v>
      </c>
      <c r="E24" s="4">
        <v>2</v>
      </c>
      <c r="F24" s="5">
        <f t="shared" si="6"/>
        <v>26.5</v>
      </c>
      <c r="G24" s="5">
        <f t="shared" si="0"/>
        <v>2</v>
      </c>
      <c r="H24" s="5">
        <f t="shared" si="4"/>
        <v>1060</v>
      </c>
      <c r="I24" s="11">
        <f t="shared" si="1"/>
        <v>530</v>
      </c>
      <c r="J24" s="11">
        <f t="shared" si="2"/>
        <v>371</v>
      </c>
      <c r="K24" s="11">
        <f t="shared" si="3"/>
        <v>159</v>
      </c>
      <c r="L24" s="4">
        <v>1</v>
      </c>
      <c r="M24" s="4">
        <v>1</v>
      </c>
      <c r="Q24" s="5"/>
      <c r="R24" s="3"/>
      <c r="S24" s="3"/>
    </row>
    <row r="25" spans="1:19" hidden="1" x14ac:dyDescent="0.3">
      <c r="A25" t="s">
        <v>40</v>
      </c>
      <c r="B25" s="4">
        <v>6</v>
      </c>
      <c r="C25" s="4">
        <v>322</v>
      </c>
      <c r="D25" s="5">
        <f t="shared" si="5"/>
        <v>53.666666666666664</v>
      </c>
      <c r="E25" s="4">
        <v>6</v>
      </c>
      <c r="F25" s="5">
        <f t="shared" si="6"/>
        <v>53.666666666666664</v>
      </c>
      <c r="G25" s="5">
        <f t="shared" si="0"/>
        <v>6</v>
      </c>
      <c r="H25" s="5">
        <f t="shared" si="4"/>
        <v>6440</v>
      </c>
      <c r="I25" s="11">
        <f t="shared" si="1"/>
        <v>1073.3333333333333</v>
      </c>
      <c r="J25" s="11">
        <f t="shared" si="2"/>
        <v>751.33333333333326</v>
      </c>
      <c r="K25" s="11">
        <f t="shared" si="3"/>
        <v>321.99999999999994</v>
      </c>
      <c r="L25" s="12">
        <v>4</v>
      </c>
      <c r="M25" s="12">
        <v>2</v>
      </c>
      <c r="N25" s="12"/>
      <c r="O25" s="12"/>
      <c r="P25" s="5"/>
      <c r="Q25" s="5"/>
      <c r="R25" s="3"/>
      <c r="S25" s="3"/>
    </row>
    <row r="26" spans="1:19" hidden="1" x14ac:dyDescent="0.3">
      <c r="A26" t="s">
        <v>41</v>
      </c>
      <c r="B26" s="4">
        <v>1</v>
      </c>
      <c r="C26" s="4">
        <v>28</v>
      </c>
      <c r="D26" s="5">
        <f t="shared" si="5"/>
        <v>28</v>
      </c>
      <c r="E26" s="4">
        <v>2</v>
      </c>
      <c r="F26" s="5">
        <f t="shared" si="6"/>
        <v>14</v>
      </c>
      <c r="G26" s="5">
        <f t="shared" si="0"/>
        <v>2</v>
      </c>
      <c r="H26" s="5">
        <f t="shared" si="4"/>
        <v>560</v>
      </c>
      <c r="I26" s="11">
        <f t="shared" si="1"/>
        <v>280</v>
      </c>
      <c r="J26" s="11">
        <f t="shared" si="2"/>
        <v>196</v>
      </c>
      <c r="K26" s="11">
        <f t="shared" si="3"/>
        <v>84</v>
      </c>
      <c r="L26" s="12"/>
      <c r="M26" s="12">
        <v>2</v>
      </c>
      <c r="N26" s="12"/>
      <c r="O26" s="12"/>
      <c r="P26" s="5"/>
      <c r="Q26" s="5"/>
      <c r="R26" s="3"/>
      <c r="S26" s="3"/>
    </row>
    <row r="27" spans="1:19" hidden="1" x14ac:dyDescent="0.3">
      <c r="A27" t="s">
        <v>42</v>
      </c>
      <c r="B27" s="4">
        <v>2</v>
      </c>
      <c r="C27" s="4">
        <v>41</v>
      </c>
      <c r="D27" s="5">
        <f t="shared" si="5"/>
        <v>20.5</v>
      </c>
      <c r="E27" s="4">
        <v>2</v>
      </c>
      <c r="F27" s="5">
        <f t="shared" si="6"/>
        <v>20.5</v>
      </c>
      <c r="G27" s="5">
        <f t="shared" si="0"/>
        <v>2</v>
      </c>
      <c r="H27" s="5">
        <f t="shared" si="4"/>
        <v>820</v>
      </c>
      <c r="I27" s="11">
        <f t="shared" si="1"/>
        <v>410</v>
      </c>
      <c r="J27" s="11">
        <f t="shared" si="2"/>
        <v>287</v>
      </c>
      <c r="K27" s="11">
        <f t="shared" si="3"/>
        <v>123</v>
      </c>
      <c r="L27" s="12"/>
      <c r="M27" s="12">
        <v>2</v>
      </c>
      <c r="N27" s="12"/>
      <c r="O27" s="12"/>
      <c r="P27" s="5"/>
      <c r="Q27" s="5"/>
      <c r="R27" s="3"/>
      <c r="S27" s="3"/>
    </row>
    <row r="28" spans="1:19" hidden="1" x14ac:dyDescent="0.3">
      <c r="A28" t="s">
        <v>43</v>
      </c>
      <c r="B28" s="4">
        <v>8</v>
      </c>
      <c r="C28" s="4">
        <v>540</v>
      </c>
      <c r="D28" s="5">
        <f t="shared" si="5"/>
        <v>67.5</v>
      </c>
      <c r="E28" s="4">
        <v>8</v>
      </c>
      <c r="F28" s="5">
        <f t="shared" si="6"/>
        <v>67.5</v>
      </c>
      <c r="G28" s="5">
        <f t="shared" si="0"/>
        <v>8</v>
      </c>
      <c r="H28" s="5">
        <f t="shared" si="4"/>
        <v>10800</v>
      </c>
      <c r="I28" s="11">
        <f t="shared" si="1"/>
        <v>1350</v>
      </c>
      <c r="J28" s="11">
        <f t="shared" si="2"/>
        <v>945</v>
      </c>
      <c r="K28" s="11">
        <f t="shared" si="3"/>
        <v>405</v>
      </c>
      <c r="L28" s="12">
        <v>4</v>
      </c>
      <c r="M28" s="12"/>
      <c r="N28" s="12">
        <v>4</v>
      </c>
      <c r="O28" s="12"/>
      <c r="P28" s="5"/>
      <c r="Q28" s="5"/>
      <c r="R28" s="3"/>
      <c r="S28" s="3"/>
    </row>
    <row r="29" spans="1:19" hidden="1" x14ac:dyDescent="0.3">
      <c r="A29" t="s">
        <v>44</v>
      </c>
      <c r="B29" s="4">
        <v>3</v>
      </c>
      <c r="C29" s="4">
        <v>182</v>
      </c>
      <c r="D29" s="5">
        <f t="shared" si="5"/>
        <v>60.666666666666664</v>
      </c>
      <c r="E29" s="4">
        <v>3</v>
      </c>
      <c r="F29" s="5">
        <f t="shared" si="6"/>
        <v>60.666666666666664</v>
      </c>
      <c r="G29" s="5">
        <f t="shared" si="0"/>
        <v>3</v>
      </c>
      <c r="H29" s="5">
        <f t="shared" si="4"/>
        <v>3640</v>
      </c>
      <c r="I29" s="11">
        <f t="shared" si="1"/>
        <v>1213.3333333333333</v>
      </c>
      <c r="J29" s="11">
        <f t="shared" si="2"/>
        <v>849.33333333333326</v>
      </c>
      <c r="K29" s="11">
        <f t="shared" si="3"/>
        <v>364</v>
      </c>
      <c r="N29" s="4">
        <v>1</v>
      </c>
      <c r="O29" s="4">
        <v>2</v>
      </c>
      <c r="Q29" s="5"/>
      <c r="R29" s="3"/>
      <c r="S29" s="3"/>
    </row>
    <row r="30" spans="1:19" x14ac:dyDescent="0.3">
      <c r="A30" t="s">
        <v>45</v>
      </c>
      <c r="B30" s="4">
        <v>26</v>
      </c>
      <c r="C30" s="4">
        <v>606</v>
      </c>
      <c r="D30" s="5">
        <f t="shared" si="5"/>
        <v>23.307692307692307</v>
      </c>
      <c r="E30" s="4">
        <v>12</v>
      </c>
      <c r="F30" s="5">
        <f t="shared" si="6"/>
        <v>50.5</v>
      </c>
      <c r="G30" s="5">
        <f t="shared" si="0"/>
        <v>12</v>
      </c>
      <c r="H30" s="5">
        <f t="shared" si="4"/>
        <v>12120</v>
      </c>
      <c r="I30" s="11">
        <f t="shared" si="1"/>
        <v>1010</v>
      </c>
      <c r="J30" s="11">
        <f t="shared" si="2"/>
        <v>707</v>
      </c>
      <c r="K30" s="11">
        <f t="shared" si="3"/>
        <v>303</v>
      </c>
      <c r="N30" s="4">
        <v>4</v>
      </c>
      <c r="O30" s="4">
        <v>8</v>
      </c>
      <c r="Q30" s="5">
        <f>SUBTOTAL(9,L30:P30)</f>
        <v>12</v>
      </c>
      <c r="R30" s="3"/>
      <c r="S30" s="3"/>
    </row>
    <row r="31" spans="1:19" x14ac:dyDescent="0.3">
      <c r="A31" t="s">
        <v>46</v>
      </c>
      <c r="B31" s="4">
        <v>3</v>
      </c>
      <c r="C31" s="4">
        <v>23</v>
      </c>
      <c r="D31" s="5">
        <f t="shared" si="5"/>
        <v>7.666666666666667</v>
      </c>
      <c r="E31" s="4">
        <v>2</v>
      </c>
      <c r="F31" s="5">
        <f t="shared" si="6"/>
        <v>11.5</v>
      </c>
      <c r="G31" s="5">
        <f t="shared" si="0"/>
        <v>2</v>
      </c>
      <c r="H31" s="5">
        <f t="shared" si="4"/>
        <v>460</v>
      </c>
      <c r="I31" s="11">
        <f t="shared" si="1"/>
        <v>230</v>
      </c>
      <c r="J31" s="11">
        <f t="shared" si="2"/>
        <v>161</v>
      </c>
      <c r="K31" s="11">
        <f t="shared" si="3"/>
        <v>69</v>
      </c>
      <c r="L31" s="4">
        <v>1</v>
      </c>
      <c r="M31" s="4">
        <v>1</v>
      </c>
      <c r="Q31" s="5">
        <f t="shared" ref="Q31:Q41" si="7">SUBTOTAL(9,L31:P31)</f>
        <v>2</v>
      </c>
      <c r="R31" s="3"/>
      <c r="S31" s="3"/>
    </row>
    <row r="32" spans="1:19" x14ac:dyDescent="0.3">
      <c r="A32" t="s">
        <v>47</v>
      </c>
      <c r="B32" s="4">
        <v>12</v>
      </c>
      <c r="C32" s="4">
        <v>693</v>
      </c>
      <c r="D32" s="5">
        <f t="shared" si="5"/>
        <v>57.75</v>
      </c>
      <c r="E32" s="4">
        <v>12</v>
      </c>
      <c r="F32" s="5">
        <f t="shared" si="6"/>
        <v>57.75</v>
      </c>
      <c r="G32" s="5">
        <f t="shared" si="0"/>
        <v>12</v>
      </c>
      <c r="H32" s="5">
        <f t="shared" si="4"/>
        <v>13860</v>
      </c>
      <c r="I32" s="11">
        <f t="shared" si="1"/>
        <v>1155</v>
      </c>
      <c r="J32" s="11">
        <f t="shared" si="2"/>
        <v>808.5</v>
      </c>
      <c r="K32" s="11">
        <f t="shared" si="3"/>
        <v>346.5</v>
      </c>
      <c r="N32" s="4">
        <v>4</v>
      </c>
      <c r="O32" s="4">
        <v>8</v>
      </c>
      <c r="Q32" s="5">
        <f t="shared" si="7"/>
        <v>12</v>
      </c>
      <c r="R32" s="3"/>
      <c r="S32" s="3"/>
    </row>
    <row r="33" spans="1:19" x14ac:dyDescent="0.3">
      <c r="A33" t="s">
        <v>48</v>
      </c>
      <c r="B33" s="4">
        <v>1</v>
      </c>
      <c r="C33" s="4">
        <v>25</v>
      </c>
      <c r="D33" s="5">
        <f t="shared" si="5"/>
        <v>25</v>
      </c>
      <c r="E33" s="4">
        <v>2</v>
      </c>
      <c r="F33" s="5">
        <f t="shared" si="6"/>
        <v>12.5</v>
      </c>
      <c r="G33" s="5">
        <f t="shared" si="0"/>
        <v>2</v>
      </c>
      <c r="H33" s="5">
        <f t="shared" si="4"/>
        <v>500</v>
      </c>
      <c r="I33" s="11">
        <f t="shared" si="1"/>
        <v>250</v>
      </c>
      <c r="J33" s="11">
        <f t="shared" si="2"/>
        <v>175</v>
      </c>
      <c r="K33" s="11">
        <f t="shared" si="3"/>
        <v>75</v>
      </c>
      <c r="L33" s="4">
        <v>1</v>
      </c>
      <c r="M33" s="4">
        <v>1</v>
      </c>
      <c r="N33" s="5"/>
      <c r="O33" s="5"/>
      <c r="P33" s="5"/>
      <c r="Q33" s="5">
        <f t="shared" si="7"/>
        <v>2</v>
      </c>
      <c r="R33" s="3"/>
      <c r="S33" s="3"/>
    </row>
    <row r="34" spans="1:19" x14ac:dyDescent="0.3">
      <c r="A34" t="s">
        <v>49</v>
      </c>
      <c r="B34" s="4">
        <v>3</v>
      </c>
      <c r="C34" s="4" t="s">
        <v>26</v>
      </c>
      <c r="D34" s="5" t="s">
        <v>26</v>
      </c>
      <c r="E34" s="4" t="s">
        <v>26</v>
      </c>
      <c r="F34" s="5" t="s">
        <v>26</v>
      </c>
      <c r="G34" s="5">
        <f t="shared" si="0"/>
        <v>0</v>
      </c>
      <c r="H34" s="5" t="e">
        <f t="shared" si="4"/>
        <v>#VALUE!</v>
      </c>
      <c r="I34" s="11" t="e">
        <f t="shared" ref="I34:I64" si="8">H34/E34</f>
        <v>#VALUE!</v>
      </c>
      <c r="J34" s="11" t="e">
        <f t="shared" si="2"/>
        <v>#VALUE!</v>
      </c>
      <c r="K34" s="11" t="e">
        <f t="shared" si="3"/>
        <v>#VALUE!</v>
      </c>
      <c r="Q34" s="5">
        <f t="shared" si="7"/>
        <v>0</v>
      </c>
      <c r="R34" s="3"/>
      <c r="S34" s="3"/>
    </row>
    <row r="35" spans="1:19" x14ac:dyDescent="0.3">
      <c r="A35" t="s">
        <v>50</v>
      </c>
      <c r="B35" s="4">
        <v>3</v>
      </c>
      <c r="C35" s="4">
        <v>162</v>
      </c>
      <c r="D35" s="5">
        <f t="shared" si="5"/>
        <v>54</v>
      </c>
      <c r="E35" s="4">
        <v>4</v>
      </c>
      <c r="F35" s="5">
        <f t="shared" si="6"/>
        <v>40.5</v>
      </c>
      <c r="G35" s="5">
        <f t="shared" si="0"/>
        <v>4</v>
      </c>
      <c r="H35" s="5">
        <f t="shared" si="4"/>
        <v>3240</v>
      </c>
      <c r="I35" s="11">
        <f t="shared" si="8"/>
        <v>810</v>
      </c>
      <c r="J35" s="11">
        <f t="shared" si="2"/>
        <v>567</v>
      </c>
      <c r="K35" s="11">
        <f t="shared" si="3"/>
        <v>243</v>
      </c>
      <c r="L35" s="4">
        <v>2</v>
      </c>
      <c r="M35" s="4">
        <v>2</v>
      </c>
      <c r="Q35" s="5">
        <f t="shared" si="7"/>
        <v>4</v>
      </c>
      <c r="R35" s="3"/>
      <c r="S35" s="3"/>
    </row>
    <row r="36" spans="1:19" x14ac:dyDescent="0.3">
      <c r="A36" t="s">
        <v>51</v>
      </c>
      <c r="B36" s="4">
        <v>2</v>
      </c>
      <c r="C36" s="4" t="s">
        <v>26</v>
      </c>
      <c r="D36" s="4" t="s">
        <v>26</v>
      </c>
      <c r="E36" s="4">
        <v>2</v>
      </c>
      <c r="F36" s="4" t="s">
        <v>26</v>
      </c>
      <c r="G36" s="5">
        <f t="shared" si="0"/>
        <v>2</v>
      </c>
      <c r="H36" s="5" t="e">
        <f t="shared" si="4"/>
        <v>#VALUE!</v>
      </c>
      <c r="I36" s="11" t="e">
        <f t="shared" si="8"/>
        <v>#VALUE!</v>
      </c>
      <c r="J36" s="11" t="e">
        <f t="shared" si="2"/>
        <v>#VALUE!</v>
      </c>
      <c r="K36" s="11" t="e">
        <f t="shared" si="3"/>
        <v>#VALUE!</v>
      </c>
      <c r="L36" s="4">
        <v>1</v>
      </c>
      <c r="M36" s="4">
        <v>1</v>
      </c>
      <c r="Q36" s="5">
        <f t="shared" si="7"/>
        <v>2</v>
      </c>
      <c r="R36" s="3"/>
      <c r="S36" s="3"/>
    </row>
    <row r="37" spans="1:19" x14ac:dyDescent="0.3">
      <c r="A37" t="s">
        <v>52</v>
      </c>
      <c r="B37" s="4">
        <v>59</v>
      </c>
      <c r="C37" s="4">
        <v>1782</v>
      </c>
      <c r="D37" s="5">
        <f>C37/B37</f>
        <v>30.203389830508474</v>
      </c>
      <c r="E37" s="4">
        <v>30</v>
      </c>
      <c r="F37" s="5">
        <f>C37/E37</f>
        <v>59.4</v>
      </c>
      <c r="G37" s="5">
        <f t="shared" si="0"/>
        <v>30</v>
      </c>
      <c r="H37" s="5">
        <f t="shared" si="4"/>
        <v>35640</v>
      </c>
      <c r="I37" s="11">
        <f t="shared" si="8"/>
        <v>1188</v>
      </c>
      <c r="J37" s="11">
        <f t="shared" si="2"/>
        <v>831.6</v>
      </c>
      <c r="K37" s="11">
        <f t="shared" si="3"/>
        <v>356.4</v>
      </c>
      <c r="N37" s="4">
        <v>10</v>
      </c>
      <c r="O37" s="4">
        <v>20</v>
      </c>
      <c r="Q37" s="5">
        <f t="shared" si="7"/>
        <v>30</v>
      </c>
      <c r="R37" s="3"/>
      <c r="S37" s="3"/>
    </row>
    <row r="38" spans="1:19" x14ac:dyDescent="0.3">
      <c r="A38" t="s">
        <v>53</v>
      </c>
      <c r="B38" s="4">
        <v>2</v>
      </c>
      <c r="D38" s="5"/>
      <c r="E38" s="10" t="s">
        <v>18</v>
      </c>
      <c r="F38" s="10"/>
      <c r="G38" s="10"/>
      <c r="H38" s="5">
        <f t="shared" si="4"/>
        <v>0</v>
      </c>
      <c r="I38" s="11" t="e">
        <f t="shared" si="8"/>
        <v>#VALUE!</v>
      </c>
      <c r="J38" s="11" t="e">
        <f t="shared" si="2"/>
        <v>#VALUE!</v>
      </c>
      <c r="K38" s="11" t="e">
        <f t="shared" si="3"/>
        <v>#VALUE!</v>
      </c>
      <c r="L38"/>
      <c r="M38"/>
      <c r="N38"/>
      <c r="O38"/>
      <c r="P38"/>
      <c r="Q38" s="5">
        <f t="shared" si="7"/>
        <v>0</v>
      </c>
      <c r="R38" s="3"/>
      <c r="S38" s="3"/>
    </row>
    <row r="39" spans="1:19" x14ac:dyDescent="0.3">
      <c r="A39" t="s">
        <v>54</v>
      </c>
      <c r="B39" s="4">
        <v>7</v>
      </c>
      <c r="C39" s="4">
        <v>260</v>
      </c>
      <c r="D39" s="5">
        <f t="shared" ref="D39:D45" si="9">C39/B39</f>
        <v>37.142857142857146</v>
      </c>
      <c r="E39" s="4">
        <v>5</v>
      </c>
      <c r="F39" s="5">
        <f t="shared" ref="F39:F45" si="10">C39/E39</f>
        <v>52</v>
      </c>
      <c r="G39" s="5">
        <f t="shared" ref="G39:G61" si="11">SUM(L39:O39)</f>
        <v>5</v>
      </c>
      <c r="H39" s="5">
        <f t="shared" si="4"/>
        <v>5200</v>
      </c>
      <c r="I39" s="11">
        <f t="shared" si="8"/>
        <v>1040</v>
      </c>
      <c r="J39" s="11">
        <f t="shared" si="2"/>
        <v>728</v>
      </c>
      <c r="K39" s="11">
        <f t="shared" si="3"/>
        <v>312</v>
      </c>
      <c r="L39" s="4">
        <v>2</v>
      </c>
      <c r="M39" s="4">
        <v>3</v>
      </c>
      <c r="Q39" s="5">
        <f t="shared" si="7"/>
        <v>5</v>
      </c>
      <c r="R39" s="3"/>
      <c r="S39" s="3"/>
    </row>
    <row r="40" spans="1:19" x14ac:dyDescent="0.3">
      <c r="A40" t="s">
        <v>55</v>
      </c>
      <c r="B40" s="4">
        <v>4</v>
      </c>
      <c r="C40" s="4">
        <v>94</v>
      </c>
      <c r="D40" s="5">
        <f t="shared" si="9"/>
        <v>23.5</v>
      </c>
      <c r="E40" s="4">
        <v>2</v>
      </c>
      <c r="F40" s="5">
        <f t="shared" si="10"/>
        <v>47</v>
      </c>
      <c r="G40" s="5">
        <f t="shared" si="11"/>
        <v>2</v>
      </c>
      <c r="H40" s="5">
        <f t="shared" si="4"/>
        <v>1880</v>
      </c>
      <c r="I40" s="11">
        <f t="shared" si="8"/>
        <v>940</v>
      </c>
      <c r="J40" s="11">
        <f t="shared" si="2"/>
        <v>658</v>
      </c>
      <c r="K40" s="11">
        <f t="shared" si="3"/>
        <v>282</v>
      </c>
      <c r="L40" s="4">
        <v>1</v>
      </c>
      <c r="M40" s="4">
        <v>1</v>
      </c>
      <c r="Q40" s="5">
        <f t="shared" si="7"/>
        <v>2</v>
      </c>
      <c r="R40" s="3"/>
      <c r="S40" s="3"/>
    </row>
    <row r="41" spans="1:19" x14ac:dyDescent="0.3">
      <c r="A41" t="s">
        <v>56</v>
      </c>
      <c r="B41" s="4">
        <v>22</v>
      </c>
      <c r="C41" s="4">
        <v>2451</v>
      </c>
      <c r="D41" s="5">
        <f t="shared" si="9"/>
        <v>111.40909090909091</v>
      </c>
      <c r="E41" s="4">
        <v>20</v>
      </c>
      <c r="F41" s="5">
        <f t="shared" si="10"/>
        <v>122.55</v>
      </c>
      <c r="G41" s="5">
        <f>SUM(L41:P41)</f>
        <v>20</v>
      </c>
      <c r="H41" s="5">
        <f t="shared" si="4"/>
        <v>49020</v>
      </c>
      <c r="I41" s="11">
        <f t="shared" si="8"/>
        <v>2451</v>
      </c>
      <c r="J41" s="11">
        <f t="shared" si="2"/>
        <v>1715.7</v>
      </c>
      <c r="K41" s="11">
        <f t="shared" si="3"/>
        <v>735.3</v>
      </c>
      <c r="N41" s="4">
        <v>7</v>
      </c>
      <c r="P41" s="4">
        <v>13</v>
      </c>
      <c r="Q41" s="5">
        <f t="shared" si="7"/>
        <v>20</v>
      </c>
      <c r="R41" s="3"/>
      <c r="S41" s="3"/>
    </row>
    <row r="42" spans="1:19" hidden="1" x14ac:dyDescent="0.3">
      <c r="A42" t="s">
        <v>57</v>
      </c>
      <c r="B42" s="4">
        <v>1</v>
      </c>
      <c r="C42" s="4">
        <v>5</v>
      </c>
      <c r="D42" s="5">
        <f t="shared" si="9"/>
        <v>5</v>
      </c>
      <c r="E42" s="4">
        <v>2</v>
      </c>
      <c r="F42" s="5">
        <f t="shared" si="10"/>
        <v>2.5</v>
      </c>
      <c r="G42" s="5">
        <f t="shared" si="11"/>
        <v>2</v>
      </c>
      <c r="H42" s="5">
        <f t="shared" si="4"/>
        <v>100</v>
      </c>
      <c r="I42" s="11">
        <f t="shared" si="8"/>
        <v>50</v>
      </c>
      <c r="J42" s="11">
        <f t="shared" si="2"/>
        <v>35</v>
      </c>
      <c r="K42" s="11">
        <f t="shared" si="3"/>
        <v>15</v>
      </c>
      <c r="L42" s="4">
        <v>1</v>
      </c>
      <c r="M42" s="4">
        <v>1</v>
      </c>
      <c r="Q42" s="5"/>
      <c r="R42" s="3"/>
      <c r="S42" s="3"/>
    </row>
    <row r="43" spans="1:19" hidden="1" x14ac:dyDescent="0.3">
      <c r="A43" t="s">
        <v>58</v>
      </c>
      <c r="B43" s="4">
        <v>6</v>
      </c>
      <c r="C43" s="4">
        <v>430</v>
      </c>
      <c r="D43" s="5">
        <f t="shared" si="9"/>
        <v>71.666666666666671</v>
      </c>
      <c r="E43" s="4">
        <v>6</v>
      </c>
      <c r="F43" s="5">
        <f t="shared" si="10"/>
        <v>71.666666666666671</v>
      </c>
      <c r="G43" s="5">
        <f t="shared" si="11"/>
        <v>6</v>
      </c>
      <c r="H43" s="5">
        <f t="shared" si="4"/>
        <v>8600</v>
      </c>
      <c r="I43" s="11">
        <f t="shared" si="8"/>
        <v>1433.3333333333333</v>
      </c>
      <c r="J43" s="11">
        <f t="shared" si="2"/>
        <v>1003.3333333333333</v>
      </c>
      <c r="K43" s="11">
        <f t="shared" si="3"/>
        <v>430</v>
      </c>
      <c r="N43" s="4">
        <v>2</v>
      </c>
      <c r="O43" s="4">
        <v>4</v>
      </c>
      <c r="Q43" s="5"/>
      <c r="R43" s="3"/>
      <c r="S43" s="3"/>
    </row>
    <row r="44" spans="1:19" hidden="1" x14ac:dyDescent="0.3">
      <c r="A44" t="s">
        <v>59</v>
      </c>
      <c r="B44" s="4">
        <v>2</v>
      </c>
      <c r="C44" s="4">
        <v>190</v>
      </c>
      <c r="D44" s="5">
        <f t="shared" si="9"/>
        <v>95</v>
      </c>
      <c r="E44" s="4">
        <v>2</v>
      </c>
      <c r="F44" s="5">
        <f t="shared" si="10"/>
        <v>95</v>
      </c>
      <c r="G44" s="5">
        <f t="shared" si="11"/>
        <v>2</v>
      </c>
      <c r="H44" s="5">
        <f t="shared" si="4"/>
        <v>3800</v>
      </c>
      <c r="I44" s="11">
        <f t="shared" si="8"/>
        <v>1900</v>
      </c>
      <c r="J44" s="11">
        <f t="shared" si="2"/>
        <v>1330</v>
      </c>
      <c r="K44" s="11">
        <f t="shared" si="3"/>
        <v>570</v>
      </c>
      <c r="L44" s="4">
        <v>1</v>
      </c>
      <c r="M44" s="4">
        <v>1</v>
      </c>
      <c r="Q44" s="5"/>
      <c r="R44" s="3"/>
      <c r="S44" s="3"/>
    </row>
    <row r="45" spans="1:19" hidden="1" x14ac:dyDescent="0.3">
      <c r="A45" t="s">
        <v>60</v>
      </c>
      <c r="B45" s="4">
        <v>2</v>
      </c>
      <c r="C45" s="4">
        <v>57</v>
      </c>
      <c r="D45" s="5">
        <f t="shared" si="9"/>
        <v>28.5</v>
      </c>
      <c r="E45" s="4">
        <v>2</v>
      </c>
      <c r="F45" s="5">
        <f t="shared" si="10"/>
        <v>28.5</v>
      </c>
      <c r="G45" s="5">
        <f t="shared" si="11"/>
        <v>2</v>
      </c>
      <c r="H45" s="5">
        <f t="shared" si="4"/>
        <v>1140</v>
      </c>
      <c r="I45" s="11">
        <f t="shared" si="8"/>
        <v>570</v>
      </c>
      <c r="J45" s="11">
        <f t="shared" si="2"/>
        <v>399</v>
      </c>
      <c r="K45" s="11">
        <f t="shared" si="3"/>
        <v>171</v>
      </c>
      <c r="L45" s="4">
        <v>1</v>
      </c>
      <c r="M45" s="4">
        <v>1</v>
      </c>
      <c r="Q45" s="5"/>
      <c r="R45" s="3"/>
      <c r="S45" s="3"/>
    </row>
    <row r="46" spans="1:19" hidden="1" x14ac:dyDescent="0.3">
      <c r="A46" t="s">
        <v>61</v>
      </c>
      <c r="B46" s="4">
        <v>6</v>
      </c>
      <c r="C46" s="4">
        <v>70</v>
      </c>
      <c r="D46" s="5">
        <f t="shared" ref="D46:D59" si="12">C46/B46</f>
        <v>11.666666666666666</v>
      </c>
      <c r="E46" s="4">
        <v>2</v>
      </c>
      <c r="F46" s="5">
        <f t="shared" ref="F46:F59" si="13">C46/E46</f>
        <v>35</v>
      </c>
      <c r="G46" s="5">
        <f t="shared" si="11"/>
        <v>2</v>
      </c>
      <c r="H46" s="5">
        <f t="shared" si="4"/>
        <v>1400</v>
      </c>
      <c r="I46" s="11">
        <f t="shared" si="8"/>
        <v>700</v>
      </c>
      <c r="J46" s="11">
        <f t="shared" si="2"/>
        <v>490</v>
      </c>
      <c r="K46" s="11">
        <f t="shared" si="3"/>
        <v>210</v>
      </c>
      <c r="L46" s="4">
        <v>1</v>
      </c>
      <c r="M46" s="4">
        <v>1</v>
      </c>
      <c r="Q46" s="5"/>
      <c r="R46" s="3"/>
      <c r="S46" s="3"/>
    </row>
    <row r="47" spans="1:19" hidden="1" x14ac:dyDescent="0.3">
      <c r="A47" t="s">
        <v>62</v>
      </c>
      <c r="B47" s="4">
        <v>12</v>
      </c>
      <c r="C47" s="4">
        <v>302</v>
      </c>
      <c r="D47" s="5">
        <f t="shared" si="12"/>
        <v>25.166666666666668</v>
      </c>
      <c r="E47" s="4">
        <v>8</v>
      </c>
      <c r="F47" s="5">
        <f t="shared" si="13"/>
        <v>37.75</v>
      </c>
      <c r="G47" s="5">
        <f t="shared" si="11"/>
        <v>8</v>
      </c>
      <c r="H47" s="5">
        <f t="shared" si="4"/>
        <v>6040</v>
      </c>
      <c r="I47" s="11">
        <f t="shared" si="8"/>
        <v>755</v>
      </c>
      <c r="J47" s="11">
        <f t="shared" si="2"/>
        <v>528.5</v>
      </c>
      <c r="K47" s="11">
        <f t="shared" si="3"/>
        <v>226.5</v>
      </c>
      <c r="N47" s="4">
        <v>3</v>
      </c>
      <c r="O47" s="4">
        <v>5</v>
      </c>
      <c r="Q47" s="5"/>
      <c r="R47" s="3"/>
      <c r="S47" s="3"/>
    </row>
    <row r="48" spans="1:19" hidden="1" x14ac:dyDescent="0.3">
      <c r="A48" t="s">
        <v>63</v>
      </c>
      <c r="B48" s="4">
        <v>3</v>
      </c>
      <c r="C48" s="4" t="s">
        <v>26</v>
      </c>
      <c r="D48" s="5"/>
      <c r="E48" s="4">
        <v>2</v>
      </c>
      <c r="F48" s="5"/>
      <c r="G48" s="5">
        <f t="shared" si="11"/>
        <v>2</v>
      </c>
      <c r="H48" s="5" t="e">
        <f t="shared" si="4"/>
        <v>#VALUE!</v>
      </c>
      <c r="I48" s="11" t="e">
        <f t="shared" si="8"/>
        <v>#VALUE!</v>
      </c>
      <c r="J48" s="11" t="e">
        <f t="shared" si="2"/>
        <v>#VALUE!</v>
      </c>
      <c r="K48" s="11" t="e">
        <f t="shared" si="3"/>
        <v>#VALUE!</v>
      </c>
      <c r="L48" s="4">
        <v>1</v>
      </c>
      <c r="M48" s="4">
        <v>1</v>
      </c>
      <c r="Q48" s="5"/>
      <c r="R48" s="3"/>
      <c r="S48" s="3"/>
    </row>
    <row r="49" spans="1:19" hidden="1" x14ac:dyDescent="0.3">
      <c r="A49" t="s">
        <v>64</v>
      </c>
      <c r="B49" s="4">
        <v>8</v>
      </c>
      <c r="C49" s="4">
        <v>131</v>
      </c>
      <c r="D49" s="5">
        <f t="shared" si="12"/>
        <v>16.375</v>
      </c>
      <c r="E49" s="4">
        <v>2</v>
      </c>
      <c r="F49" s="5">
        <f t="shared" si="13"/>
        <v>65.5</v>
      </c>
      <c r="G49" s="5">
        <f t="shared" si="11"/>
        <v>2</v>
      </c>
      <c r="H49" s="5">
        <f t="shared" si="4"/>
        <v>2620</v>
      </c>
      <c r="I49" s="11">
        <f t="shared" si="8"/>
        <v>1310</v>
      </c>
      <c r="J49" s="11">
        <f t="shared" si="2"/>
        <v>917</v>
      </c>
      <c r="K49" s="11">
        <f t="shared" si="3"/>
        <v>393</v>
      </c>
      <c r="L49" s="4">
        <v>1</v>
      </c>
      <c r="M49" s="4">
        <v>1</v>
      </c>
      <c r="Q49" s="5"/>
      <c r="R49" s="3"/>
      <c r="S49" s="3"/>
    </row>
    <row r="50" spans="1:19" hidden="1" x14ac:dyDescent="0.3">
      <c r="A50" t="s">
        <v>65</v>
      </c>
      <c r="B50" s="4">
        <v>14</v>
      </c>
      <c r="C50" s="4">
        <v>598</v>
      </c>
      <c r="D50" s="5">
        <f t="shared" si="12"/>
        <v>42.714285714285715</v>
      </c>
      <c r="E50" s="4">
        <v>11</v>
      </c>
      <c r="F50" s="5">
        <f t="shared" si="13"/>
        <v>54.363636363636367</v>
      </c>
      <c r="G50" s="5">
        <f t="shared" si="11"/>
        <v>11</v>
      </c>
      <c r="H50" s="5">
        <f t="shared" si="4"/>
        <v>11960</v>
      </c>
      <c r="I50" s="11">
        <f t="shared" si="8"/>
        <v>1087.2727272727273</v>
      </c>
      <c r="J50" s="11">
        <f t="shared" si="2"/>
        <v>761.09090909090901</v>
      </c>
      <c r="K50" s="11">
        <f t="shared" si="3"/>
        <v>326.18181818181819</v>
      </c>
      <c r="N50" s="4">
        <v>4</v>
      </c>
      <c r="O50" s="4">
        <v>7</v>
      </c>
      <c r="Q50" s="5"/>
      <c r="R50" s="3"/>
      <c r="S50" s="3"/>
    </row>
    <row r="51" spans="1:19" hidden="1" x14ac:dyDescent="0.3">
      <c r="A51" t="s">
        <v>66</v>
      </c>
      <c r="B51" s="4">
        <v>5</v>
      </c>
      <c r="C51" s="4">
        <v>58</v>
      </c>
      <c r="D51" s="5">
        <f t="shared" si="12"/>
        <v>11.6</v>
      </c>
      <c r="E51" s="4">
        <v>2</v>
      </c>
      <c r="F51" s="5">
        <f t="shared" si="13"/>
        <v>29</v>
      </c>
      <c r="G51" s="5">
        <f t="shared" si="11"/>
        <v>2</v>
      </c>
      <c r="H51" s="5">
        <f t="shared" si="4"/>
        <v>1160</v>
      </c>
      <c r="I51" s="11">
        <f t="shared" si="8"/>
        <v>580</v>
      </c>
      <c r="J51" s="11">
        <f t="shared" si="2"/>
        <v>406</v>
      </c>
      <c r="K51" s="11">
        <f t="shared" si="3"/>
        <v>174</v>
      </c>
      <c r="L51" s="4">
        <v>1</v>
      </c>
      <c r="M51" s="4">
        <v>1</v>
      </c>
      <c r="Q51" s="5"/>
      <c r="R51" s="3"/>
      <c r="S51" s="3"/>
    </row>
    <row r="52" spans="1:19" hidden="1" x14ac:dyDescent="0.3">
      <c r="A52" t="s">
        <v>67</v>
      </c>
      <c r="B52" s="4">
        <v>15</v>
      </c>
      <c r="C52" s="4">
        <v>712</v>
      </c>
      <c r="D52" s="5">
        <f t="shared" si="12"/>
        <v>47.466666666666669</v>
      </c>
      <c r="E52" s="4">
        <v>14</v>
      </c>
      <c r="F52" s="5">
        <f t="shared" si="13"/>
        <v>50.857142857142854</v>
      </c>
      <c r="G52" s="5">
        <f t="shared" si="11"/>
        <v>14</v>
      </c>
      <c r="H52" s="5">
        <f t="shared" si="4"/>
        <v>14240</v>
      </c>
      <c r="I52" s="11">
        <f t="shared" si="8"/>
        <v>1017.1428571428571</v>
      </c>
      <c r="J52" s="11">
        <f t="shared" si="2"/>
        <v>712</v>
      </c>
      <c r="K52" s="11">
        <f t="shared" si="3"/>
        <v>305.14285714285711</v>
      </c>
      <c r="N52" s="4">
        <v>5</v>
      </c>
      <c r="O52" s="4">
        <v>9</v>
      </c>
      <c r="Q52" s="5"/>
      <c r="R52" s="3"/>
      <c r="S52" s="3"/>
    </row>
    <row r="53" spans="1:19" hidden="1" x14ac:dyDescent="0.3">
      <c r="A53" t="s">
        <v>68</v>
      </c>
      <c r="B53" s="4">
        <v>1</v>
      </c>
      <c r="C53" s="4">
        <v>14</v>
      </c>
      <c r="D53" s="5">
        <f t="shared" si="12"/>
        <v>14</v>
      </c>
      <c r="E53" s="4">
        <v>2</v>
      </c>
      <c r="F53" s="5">
        <f t="shared" si="13"/>
        <v>7</v>
      </c>
      <c r="G53" s="5">
        <f t="shared" si="11"/>
        <v>2</v>
      </c>
      <c r="H53" s="5">
        <f t="shared" si="4"/>
        <v>280</v>
      </c>
      <c r="I53" s="11">
        <f t="shared" si="8"/>
        <v>140</v>
      </c>
      <c r="J53" s="11">
        <f t="shared" si="2"/>
        <v>98</v>
      </c>
      <c r="K53" s="11">
        <f t="shared" si="3"/>
        <v>42</v>
      </c>
      <c r="L53" s="4">
        <v>1</v>
      </c>
      <c r="M53" s="4">
        <v>1</v>
      </c>
      <c r="Q53" s="5"/>
      <c r="R53" s="3"/>
      <c r="S53" s="3"/>
    </row>
    <row r="54" spans="1:19" hidden="1" x14ac:dyDescent="0.3">
      <c r="A54" t="s">
        <v>69</v>
      </c>
      <c r="B54" s="4">
        <v>5</v>
      </c>
      <c r="C54" s="4">
        <v>349</v>
      </c>
      <c r="D54" s="5">
        <f t="shared" si="12"/>
        <v>69.8</v>
      </c>
      <c r="E54" s="4">
        <v>5</v>
      </c>
      <c r="F54" s="5">
        <f t="shared" si="13"/>
        <v>69.8</v>
      </c>
      <c r="G54" s="5">
        <f t="shared" si="11"/>
        <v>5</v>
      </c>
      <c r="H54" s="5">
        <f t="shared" si="4"/>
        <v>6980</v>
      </c>
      <c r="I54" s="11">
        <f t="shared" si="8"/>
        <v>1396</v>
      </c>
      <c r="J54" s="11">
        <f t="shared" si="2"/>
        <v>977.2</v>
      </c>
      <c r="K54" s="11">
        <f t="shared" si="3"/>
        <v>418.8</v>
      </c>
      <c r="N54" s="4">
        <v>2</v>
      </c>
      <c r="O54" s="4">
        <v>3</v>
      </c>
      <c r="Q54" s="5"/>
      <c r="R54" s="3"/>
      <c r="S54" s="3"/>
    </row>
    <row r="55" spans="1:19" hidden="1" x14ac:dyDescent="0.3">
      <c r="A55" t="s">
        <v>70</v>
      </c>
      <c r="B55" s="4">
        <v>1</v>
      </c>
      <c r="C55" s="4">
        <v>242</v>
      </c>
      <c r="D55" s="5">
        <f t="shared" si="12"/>
        <v>242</v>
      </c>
      <c r="E55" s="4">
        <v>3</v>
      </c>
      <c r="F55" s="5">
        <f t="shared" si="13"/>
        <v>80.666666666666671</v>
      </c>
      <c r="G55" s="5">
        <f t="shared" si="11"/>
        <v>3</v>
      </c>
      <c r="H55" s="5">
        <f t="shared" si="4"/>
        <v>4840</v>
      </c>
      <c r="I55" s="11">
        <f t="shared" si="8"/>
        <v>1613.3333333333333</v>
      </c>
      <c r="J55" s="11">
        <f t="shared" si="2"/>
        <v>1129.3333333333333</v>
      </c>
      <c r="K55" s="11">
        <f t="shared" si="3"/>
        <v>484</v>
      </c>
      <c r="L55" s="4">
        <v>1</v>
      </c>
      <c r="M55" s="4">
        <v>2</v>
      </c>
      <c r="Q55" s="5"/>
      <c r="R55" s="3"/>
      <c r="S55" s="3"/>
    </row>
    <row r="56" spans="1:19" hidden="1" x14ac:dyDescent="0.3">
      <c r="A56" t="s">
        <v>71</v>
      </c>
      <c r="B56" s="4">
        <v>1</v>
      </c>
      <c r="C56" s="4">
        <v>23</v>
      </c>
      <c r="D56" s="5">
        <f t="shared" si="12"/>
        <v>23</v>
      </c>
      <c r="E56" s="4">
        <v>2</v>
      </c>
      <c r="F56" s="5">
        <f t="shared" si="13"/>
        <v>11.5</v>
      </c>
      <c r="G56" s="5">
        <f t="shared" si="11"/>
        <v>2</v>
      </c>
      <c r="H56" s="5">
        <f t="shared" si="4"/>
        <v>460</v>
      </c>
      <c r="I56" s="11">
        <f t="shared" si="8"/>
        <v>230</v>
      </c>
      <c r="J56" s="11">
        <f t="shared" si="2"/>
        <v>161</v>
      </c>
      <c r="K56" s="11">
        <f t="shared" si="3"/>
        <v>69</v>
      </c>
      <c r="L56" s="4">
        <v>1</v>
      </c>
      <c r="M56" s="4">
        <v>1</v>
      </c>
      <c r="Q56" s="5"/>
      <c r="R56" s="3"/>
      <c r="S56" s="3"/>
    </row>
    <row r="57" spans="1:19" hidden="1" x14ac:dyDescent="0.3">
      <c r="A57" t="s">
        <v>72</v>
      </c>
      <c r="B57" s="4">
        <v>3</v>
      </c>
      <c r="C57" s="4">
        <v>49</v>
      </c>
      <c r="D57" s="5">
        <f t="shared" si="12"/>
        <v>16.333333333333332</v>
      </c>
      <c r="E57" s="4">
        <v>2</v>
      </c>
      <c r="F57" s="5">
        <f t="shared" si="13"/>
        <v>24.5</v>
      </c>
      <c r="G57" s="5">
        <f t="shared" si="11"/>
        <v>2</v>
      </c>
      <c r="H57" s="5">
        <f t="shared" si="4"/>
        <v>980</v>
      </c>
      <c r="I57" s="11">
        <f t="shared" si="8"/>
        <v>490</v>
      </c>
      <c r="J57" s="11">
        <f t="shared" si="2"/>
        <v>343</v>
      </c>
      <c r="K57" s="11">
        <f t="shared" si="3"/>
        <v>147</v>
      </c>
      <c r="L57" s="4">
        <v>1</v>
      </c>
      <c r="M57" s="4">
        <v>1</v>
      </c>
      <c r="Q57" s="5"/>
      <c r="R57" s="3"/>
      <c r="S57" s="3"/>
    </row>
    <row r="58" spans="1:19" hidden="1" x14ac:dyDescent="0.3">
      <c r="A58" t="s">
        <v>73</v>
      </c>
      <c r="B58" s="4">
        <v>2</v>
      </c>
      <c r="C58" s="4">
        <v>273</v>
      </c>
      <c r="D58" s="5">
        <f t="shared" si="12"/>
        <v>136.5</v>
      </c>
      <c r="E58" s="4">
        <v>2</v>
      </c>
      <c r="F58" s="5">
        <f t="shared" si="13"/>
        <v>136.5</v>
      </c>
      <c r="G58" s="5">
        <f>SUM(L58:P58)</f>
        <v>2</v>
      </c>
      <c r="H58" s="5">
        <f t="shared" si="4"/>
        <v>5460</v>
      </c>
      <c r="I58" s="11">
        <f t="shared" si="8"/>
        <v>2730</v>
      </c>
      <c r="J58" s="11">
        <f t="shared" si="2"/>
        <v>1911</v>
      </c>
      <c r="K58" s="11">
        <f t="shared" si="3"/>
        <v>819</v>
      </c>
      <c r="N58" s="4">
        <v>1</v>
      </c>
      <c r="P58" s="4">
        <v>1</v>
      </c>
      <c r="Q58" s="5"/>
      <c r="R58" s="3"/>
      <c r="S58" s="3"/>
    </row>
    <row r="59" spans="1:19" hidden="1" x14ac:dyDescent="0.3">
      <c r="A59" t="s">
        <v>74</v>
      </c>
      <c r="B59" s="4">
        <v>2</v>
      </c>
      <c r="C59" s="4">
        <v>110</v>
      </c>
      <c r="D59" s="5">
        <f t="shared" si="12"/>
        <v>55</v>
      </c>
      <c r="E59" s="4">
        <v>2</v>
      </c>
      <c r="F59" s="5">
        <f t="shared" si="13"/>
        <v>55</v>
      </c>
      <c r="G59" s="5">
        <f t="shared" si="11"/>
        <v>2</v>
      </c>
      <c r="H59" s="5">
        <f t="shared" si="4"/>
        <v>2200</v>
      </c>
      <c r="I59" s="11">
        <f t="shared" si="8"/>
        <v>1100</v>
      </c>
      <c r="J59" s="11">
        <f t="shared" si="2"/>
        <v>770</v>
      </c>
      <c r="K59" s="11">
        <f t="shared" si="3"/>
        <v>330</v>
      </c>
      <c r="N59" s="4">
        <v>1</v>
      </c>
      <c r="O59" s="4">
        <v>1</v>
      </c>
      <c r="Q59" s="5"/>
      <c r="R59" s="3"/>
      <c r="S59" s="3"/>
    </row>
    <row r="60" spans="1:19" hidden="1" x14ac:dyDescent="0.3">
      <c r="A60" t="s">
        <v>75</v>
      </c>
      <c r="B60" s="4">
        <v>10</v>
      </c>
      <c r="D60" s="5"/>
      <c r="E60" s="4">
        <v>2</v>
      </c>
      <c r="F60" s="5"/>
      <c r="G60" s="5">
        <f t="shared" si="11"/>
        <v>2</v>
      </c>
      <c r="H60" s="5">
        <f t="shared" si="4"/>
        <v>0</v>
      </c>
      <c r="I60" s="11">
        <f t="shared" si="8"/>
        <v>0</v>
      </c>
      <c r="J60" s="11">
        <f t="shared" si="2"/>
        <v>0</v>
      </c>
      <c r="K60" s="11">
        <f t="shared" si="3"/>
        <v>0</v>
      </c>
      <c r="L60" s="4">
        <v>1</v>
      </c>
      <c r="M60" s="4">
        <v>1</v>
      </c>
      <c r="Q60" s="5"/>
      <c r="R60" s="3"/>
      <c r="S60" s="3"/>
    </row>
    <row r="61" spans="1:19" hidden="1" x14ac:dyDescent="0.3">
      <c r="A61" t="s">
        <v>76</v>
      </c>
      <c r="B61" s="4">
        <v>7</v>
      </c>
      <c r="D61" s="5"/>
      <c r="E61" s="4">
        <v>2</v>
      </c>
      <c r="F61" s="5"/>
      <c r="G61" s="5">
        <f t="shared" si="11"/>
        <v>2</v>
      </c>
      <c r="H61" s="5">
        <f t="shared" si="4"/>
        <v>0</v>
      </c>
      <c r="I61" s="11">
        <f t="shared" si="8"/>
        <v>0</v>
      </c>
      <c r="J61" s="11">
        <f t="shared" si="2"/>
        <v>0</v>
      </c>
      <c r="K61" s="11">
        <f t="shared" si="3"/>
        <v>0</v>
      </c>
      <c r="L61" s="4">
        <v>1</v>
      </c>
      <c r="M61" s="4">
        <v>1</v>
      </c>
      <c r="Q61" s="5"/>
      <c r="R61" s="3"/>
      <c r="S61" s="3"/>
    </row>
    <row r="62" spans="1:19" hidden="1" x14ac:dyDescent="0.3">
      <c r="A62" t="s">
        <v>77</v>
      </c>
      <c r="B62" s="4">
        <v>3</v>
      </c>
      <c r="D62" s="5"/>
      <c r="E62" s="4">
        <v>2</v>
      </c>
      <c r="F62" s="5"/>
      <c r="G62" s="5">
        <f>SUM(L62:O62)</f>
        <v>2</v>
      </c>
      <c r="H62" s="5">
        <f t="shared" si="4"/>
        <v>0</v>
      </c>
      <c r="I62" s="11">
        <f t="shared" si="8"/>
        <v>0</v>
      </c>
      <c r="J62" s="11">
        <f t="shared" si="2"/>
        <v>0</v>
      </c>
      <c r="K62" s="11">
        <f t="shared" si="3"/>
        <v>0</v>
      </c>
      <c r="L62" s="4">
        <v>1</v>
      </c>
      <c r="M62" s="4">
        <v>1</v>
      </c>
      <c r="Q62" s="5"/>
      <c r="R62" s="3"/>
      <c r="S62" s="3"/>
    </row>
    <row r="63" spans="1:19" hidden="1" x14ac:dyDescent="0.3">
      <c r="A63" t="s">
        <v>78</v>
      </c>
      <c r="B63" s="4">
        <v>9</v>
      </c>
      <c r="D63" s="5"/>
      <c r="E63" s="4">
        <v>9</v>
      </c>
      <c r="F63" s="5"/>
      <c r="G63" s="5">
        <f>SUM(L63:O63)</f>
        <v>9</v>
      </c>
      <c r="H63" s="5">
        <f t="shared" si="4"/>
        <v>0</v>
      </c>
      <c r="I63" s="11">
        <f t="shared" si="8"/>
        <v>0</v>
      </c>
      <c r="J63" s="11">
        <f t="shared" si="2"/>
        <v>0</v>
      </c>
      <c r="K63" s="11">
        <f t="shared" si="3"/>
        <v>0</v>
      </c>
      <c r="L63" s="12">
        <v>3</v>
      </c>
      <c r="M63" s="12">
        <v>6</v>
      </c>
      <c r="N63" s="12"/>
      <c r="O63" s="12"/>
      <c r="P63" s="5"/>
      <c r="Q63" s="5"/>
      <c r="R63" s="3"/>
      <c r="S63" s="3"/>
    </row>
    <row r="64" spans="1:19" hidden="1" x14ac:dyDescent="0.3">
      <c r="A64" t="s">
        <v>79</v>
      </c>
      <c r="B64" s="4">
        <v>2</v>
      </c>
      <c r="C64" s="4">
        <v>17</v>
      </c>
      <c r="D64" s="5">
        <f>C64/B64</f>
        <v>8.5</v>
      </c>
      <c r="E64" s="4">
        <v>2</v>
      </c>
      <c r="F64" s="5"/>
      <c r="G64" s="5">
        <f>SUM(L64:O64)</f>
        <v>2</v>
      </c>
      <c r="H64" s="5">
        <f t="shared" si="4"/>
        <v>340</v>
      </c>
      <c r="I64" s="11">
        <f t="shared" si="8"/>
        <v>170</v>
      </c>
      <c r="J64" s="11">
        <f t="shared" si="2"/>
        <v>119</v>
      </c>
      <c r="K64" s="11">
        <f t="shared" si="3"/>
        <v>51</v>
      </c>
      <c r="L64" s="12"/>
      <c r="M64" s="12">
        <v>2</v>
      </c>
      <c r="N64" s="12"/>
      <c r="O64" s="12"/>
      <c r="P64" s="5"/>
      <c r="Q64" s="5"/>
      <c r="R64" s="3"/>
      <c r="S64" s="3"/>
    </row>
    <row r="65" spans="2:19" hidden="1" x14ac:dyDescent="0.3">
      <c r="B65" s="4">
        <f>SUM(B2:B64)</f>
        <v>574</v>
      </c>
      <c r="C65" s="4">
        <f>SUM(C2:C64)</f>
        <v>18246</v>
      </c>
      <c r="D65" s="5"/>
      <c r="E65" s="4">
        <f>SUM(E2:E64)</f>
        <v>340</v>
      </c>
      <c r="F65" s="5"/>
      <c r="G65" s="4">
        <f>SUM(G2:G64)</f>
        <v>340</v>
      </c>
      <c r="L65" s="4">
        <f>SUM(L2:L64)</f>
        <v>50</v>
      </c>
      <c r="M65" s="4">
        <f>SUM(M2:M64)</f>
        <v>55</v>
      </c>
      <c r="N65" s="4">
        <f>SUM(N2:N64)</f>
        <v>84</v>
      </c>
      <c r="O65" s="4">
        <f>SUM(O2:O64)</f>
        <v>137</v>
      </c>
      <c r="P65" s="4">
        <f>SUM(P2:P64)</f>
        <v>14</v>
      </c>
      <c r="Q65" s="5"/>
      <c r="R65" s="3"/>
      <c r="S65" s="3"/>
    </row>
    <row r="66" spans="2:19" hidden="1" x14ac:dyDescent="0.3">
      <c r="L66" s="144" t="s">
        <v>80</v>
      </c>
      <c r="M66" s="144"/>
      <c r="N66" s="144"/>
      <c r="O66" s="144"/>
    </row>
  </sheetData>
  <autoFilter ref="A1:O66" xr:uid="{451056E5-CEDA-4E68-9CC6-2DF328E296CF}">
    <filterColumn colId="0">
      <filters>
        <filter val="FR/Blois"/>
        <filter val="FR/Colombelles"/>
        <filter val="FR/Lyon"/>
        <filter val="FR/Marseille"/>
        <filter val="FR/Pitard"/>
        <filter val="FR/Rennes"/>
        <filter val="FR/Rivoli"/>
        <filter val="FR/Seclin"/>
        <filter val="FR/Seclin-Dassault"/>
        <filter val="FR/Tours"/>
        <filter val="FR/Vendôme"/>
        <filter val="FR/Voltaire"/>
      </filters>
    </filterColumn>
  </autoFilter>
  <mergeCells count="1">
    <mergeCell ref="L66:O6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C4A5-FA51-4415-987B-9CE358195E0B}">
  <dimension ref="A1:AH103"/>
  <sheetViews>
    <sheetView tabSelected="1" zoomScale="73" zoomScaleNormal="115" workbookViewId="0">
      <pane ySplit="9" topLeftCell="A10" activePane="bottomLeft" state="frozen"/>
      <selection pane="bottomLeft" activeCell="D18" sqref="D18"/>
    </sheetView>
  </sheetViews>
  <sheetFormatPr baseColWidth="10" defaultColWidth="11.44140625" defaultRowHeight="14.4" x14ac:dyDescent="0.3"/>
  <cols>
    <col min="1" max="2" width="28.5546875" customWidth="1"/>
    <col min="4" max="4" width="17.109375" bestFit="1" customWidth="1"/>
    <col min="5" max="5" width="29.109375" bestFit="1" customWidth="1"/>
    <col min="7" max="7" width="11.44140625" style="75"/>
    <col min="10" max="10" width="19.44140625" customWidth="1"/>
    <col min="11" max="11" width="11.44140625" style="75"/>
    <col min="13" max="13" width="5.88671875" customWidth="1"/>
    <col min="14" max="14" width="4.6640625" customWidth="1"/>
    <col min="15" max="15" width="5.33203125" customWidth="1"/>
    <col min="17" max="17" width="4.44140625" customWidth="1"/>
    <col min="19" max="19" width="5.5546875" customWidth="1"/>
    <col min="20" max="20" width="5.109375" customWidth="1"/>
    <col min="21" max="21" width="4.6640625" customWidth="1"/>
    <col min="23" max="23" width="5.44140625" customWidth="1"/>
    <col min="24" max="25" width="4.44140625" customWidth="1"/>
    <col min="26" max="26" width="4.6640625" customWidth="1"/>
    <col min="28" max="28" width="3.88671875" customWidth="1"/>
    <col min="29" max="29" width="4.88671875" customWidth="1"/>
    <col min="30" max="30" width="3.88671875" customWidth="1"/>
    <col min="31" max="31" width="3.5546875" customWidth="1"/>
    <col min="32" max="32" width="3.88671875" customWidth="1"/>
  </cols>
  <sheetData>
    <row r="1" spans="1:32" ht="27" thickBot="1" x14ac:dyDescent="0.35">
      <c r="A1" s="57" t="s">
        <v>81</v>
      </c>
      <c r="B1" s="58" t="s">
        <v>82</v>
      </c>
      <c r="C1" s="58" t="s">
        <v>83</v>
      </c>
      <c r="D1" s="58" t="s">
        <v>84</v>
      </c>
      <c r="F1" s="145" t="s">
        <v>85</v>
      </c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</row>
    <row r="2" spans="1:32" ht="27" thickBot="1" x14ac:dyDescent="0.35">
      <c r="A2" s="59" t="s">
        <v>86</v>
      </c>
      <c r="B2" s="60" t="s">
        <v>87</v>
      </c>
      <c r="C2" s="61" t="s">
        <v>88</v>
      </c>
      <c r="D2" s="61" t="s">
        <v>89</v>
      </c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</row>
    <row r="3" spans="1:32" ht="27" thickBot="1" x14ac:dyDescent="0.35">
      <c r="A3" s="59" t="s">
        <v>90</v>
      </c>
      <c r="B3" s="60" t="s">
        <v>91</v>
      </c>
      <c r="C3" s="61" t="s">
        <v>92</v>
      </c>
      <c r="D3" s="61" t="s">
        <v>93</v>
      </c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</row>
    <row r="4" spans="1:32" ht="27" thickBot="1" x14ac:dyDescent="0.35">
      <c r="A4" s="59" t="s">
        <v>94</v>
      </c>
      <c r="B4" s="60" t="s">
        <v>95</v>
      </c>
      <c r="C4" s="61" t="s">
        <v>96</v>
      </c>
      <c r="D4" s="61" t="s">
        <v>97</v>
      </c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</row>
    <row r="5" spans="1:32" ht="27" thickBot="1" x14ac:dyDescent="0.35">
      <c r="A5" s="59" t="s">
        <v>98</v>
      </c>
      <c r="B5" s="60" t="s">
        <v>99</v>
      </c>
      <c r="C5" s="61" t="s">
        <v>100</v>
      </c>
      <c r="D5" s="61" t="s">
        <v>101</v>
      </c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</row>
    <row r="6" spans="1:32" ht="27" thickBot="1" x14ac:dyDescent="0.35">
      <c r="A6" s="59" t="s">
        <v>102</v>
      </c>
      <c r="B6" s="60" t="s">
        <v>103</v>
      </c>
      <c r="C6" s="61" t="s">
        <v>100</v>
      </c>
      <c r="D6" s="61" t="s">
        <v>104</v>
      </c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</row>
    <row r="8" spans="1:32" x14ac:dyDescent="0.3">
      <c r="K8"/>
    </row>
    <row r="9" spans="1:32" ht="126" x14ac:dyDescent="0.3">
      <c r="A9" s="16" t="s">
        <v>0</v>
      </c>
      <c r="B9" s="16" t="s">
        <v>0</v>
      </c>
      <c r="C9" s="96" t="s">
        <v>1</v>
      </c>
      <c r="D9" s="96" t="s">
        <v>2</v>
      </c>
      <c r="E9" s="97" t="s">
        <v>4</v>
      </c>
      <c r="F9" s="94" t="s">
        <v>6</v>
      </c>
      <c r="G9" s="98" t="s">
        <v>7</v>
      </c>
      <c r="H9" s="94" t="s">
        <v>8</v>
      </c>
      <c r="I9" s="94" t="s">
        <v>9</v>
      </c>
      <c r="J9" s="94" t="s">
        <v>105</v>
      </c>
      <c r="K9" s="98" t="s">
        <v>106</v>
      </c>
      <c r="L9" s="13" t="s">
        <v>10</v>
      </c>
      <c r="M9" s="55" t="s">
        <v>107</v>
      </c>
      <c r="N9" s="55" t="s">
        <v>108</v>
      </c>
      <c r="O9" s="55" t="s">
        <v>109</v>
      </c>
      <c r="P9" s="13" t="s">
        <v>11</v>
      </c>
      <c r="Q9" s="55" t="s">
        <v>110</v>
      </c>
      <c r="R9" s="14" t="s">
        <v>111</v>
      </c>
      <c r="S9" s="55" t="s">
        <v>107</v>
      </c>
      <c r="T9" s="55" t="s">
        <v>108</v>
      </c>
      <c r="U9" s="55" t="s">
        <v>109</v>
      </c>
      <c r="V9" s="15" t="s">
        <v>13</v>
      </c>
      <c r="W9" s="55" t="s">
        <v>112</v>
      </c>
      <c r="X9" s="55" t="s">
        <v>113</v>
      </c>
      <c r="Y9" s="55" t="s">
        <v>114</v>
      </c>
      <c r="Z9" s="55" t="s">
        <v>115</v>
      </c>
      <c r="AA9" s="13" t="s">
        <v>14</v>
      </c>
      <c r="AB9" s="55" t="s">
        <v>116</v>
      </c>
      <c r="AC9" s="55" t="s">
        <v>117</v>
      </c>
      <c r="AD9" s="55" t="s">
        <v>118</v>
      </c>
      <c r="AE9" s="55" t="s">
        <v>119</v>
      </c>
      <c r="AF9" s="55" t="s">
        <v>120</v>
      </c>
    </row>
    <row r="10" spans="1:32" x14ac:dyDescent="0.3">
      <c r="A10" s="147"/>
      <c r="B10" s="17"/>
      <c r="C10" s="18">
        <v>14</v>
      </c>
      <c r="D10" s="18">
        <v>606</v>
      </c>
      <c r="E10" s="18">
        <v>10</v>
      </c>
      <c r="F10" s="105">
        <f>SUM(G11:G24)</f>
        <v>12655</v>
      </c>
      <c r="G10" s="79"/>
      <c r="H10" s="88">
        <v>707</v>
      </c>
      <c r="I10" s="88">
        <v>303</v>
      </c>
      <c r="J10" s="82"/>
      <c r="K10" s="99"/>
      <c r="L10" s="95"/>
      <c r="M10" s="21"/>
      <c r="N10" s="21"/>
      <c r="O10" s="29"/>
      <c r="P10" s="28"/>
      <c r="Q10" s="29"/>
      <c r="R10" s="28"/>
      <c r="S10" s="21"/>
      <c r="T10" s="21"/>
      <c r="U10" s="29"/>
      <c r="V10" s="28"/>
      <c r="W10" s="21"/>
      <c r="X10" s="21"/>
      <c r="Y10" s="21"/>
      <c r="Z10" s="29"/>
      <c r="AA10" s="28"/>
      <c r="AB10" s="20"/>
      <c r="AC10" s="20"/>
      <c r="AD10" s="20"/>
      <c r="AE10" s="20"/>
      <c r="AF10" s="23"/>
    </row>
    <row r="11" spans="1:32" x14ac:dyDescent="0.3">
      <c r="A11" s="147"/>
      <c r="B11" s="72"/>
      <c r="C11" s="18"/>
      <c r="D11" s="18"/>
      <c r="E11" s="18"/>
      <c r="F11" s="19"/>
      <c r="G11" s="79">
        <v>1947</v>
      </c>
      <c r="H11" s="88"/>
      <c r="I11" s="88"/>
      <c r="J11" s="82" t="s">
        <v>121</v>
      </c>
      <c r="K11" s="76">
        <f>G11*12</f>
        <v>23364</v>
      </c>
      <c r="L11" s="30"/>
      <c r="M11" s="18"/>
      <c r="N11" s="18"/>
      <c r="O11" s="31"/>
      <c r="P11" s="30"/>
      <c r="Q11" s="31"/>
      <c r="R11" s="80">
        <v>1</v>
      </c>
      <c r="S11" s="18"/>
      <c r="T11" s="18"/>
      <c r="U11" s="31"/>
      <c r="V11" s="30"/>
      <c r="W11" s="18"/>
      <c r="X11" s="18"/>
      <c r="Y11" s="18"/>
      <c r="Z11" s="31"/>
      <c r="AA11" s="30"/>
      <c r="AB11" s="17"/>
      <c r="AC11" s="17"/>
      <c r="AD11" s="17"/>
      <c r="AE11" s="17"/>
      <c r="AF11" s="24"/>
    </row>
    <row r="12" spans="1:32" x14ac:dyDescent="0.3">
      <c r="A12" s="147"/>
      <c r="B12" s="72"/>
      <c r="C12" s="18"/>
      <c r="D12" s="18"/>
      <c r="E12" s="18"/>
      <c r="F12" s="19"/>
      <c r="G12" s="79">
        <v>794</v>
      </c>
      <c r="H12" s="88"/>
      <c r="I12" s="88"/>
      <c r="J12" s="82" t="s">
        <v>121</v>
      </c>
      <c r="K12" s="76">
        <f>G12*12</f>
        <v>9528</v>
      </c>
      <c r="L12" s="30">
        <v>1</v>
      </c>
      <c r="M12" s="18"/>
      <c r="N12" s="18"/>
      <c r="O12" s="31"/>
      <c r="P12" s="30"/>
      <c r="Q12" s="31"/>
      <c r="R12" s="30"/>
      <c r="S12" s="18"/>
      <c r="T12" s="18"/>
      <c r="U12" s="31"/>
      <c r="V12" s="30"/>
      <c r="W12" s="18"/>
      <c r="X12" s="18"/>
      <c r="Y12" s="18"/>
      <c r="Z12" s="31"/>
      <c r="AA12" s="30"/>
      <c r="AB12" s="17"/>
      <c r="AC12" s="17"/>
      <c r="AD12" s="17"/>
      <c r="AE12" s="17"/>
      <c r="AF12" s="24"/>
    </row>
    <row r="13" spans="1:32" x14ac:dyDescent="0.3">
      <c r="A13" s="147"/>
      <c r="B13" s="72"/>
      <c r="C13" s="18"/>
      <c r="D13" s="18"/>
      <c r="E13" s="18"/>
      <c r="F13" s="19"/>
      <c r="G13" s="79">
        <v>2369</v>
      </c>
      <c r="H13" s="88"/>
      <c r="I13" s="88"/>
      <c r="J13" s="82" t="s">
        <v>122</v>
      </c>
      <c r="K13" s="76">
        <f>G13*12</f>
        <v>28428</v>
      </c>
      <c r="L13" s="30"/>
      <c r="M13" s="18"/>
      <c r="N13" s="18"/>
      <c r="O13" s="31"/>
      <c r="P13" s="30"/>
      <c r="Q13" s="31"/>
      <c r="R13" s="80">
        <v>1</v>
      </c>
      <c r="S13" s="18"/>
      <c r="T13" s="18"/>
      <c r="U13" s="31"/>
      <c r="V13" s="30"/>
      <c r="W13" s="18"/>
      <c r="X13" s="18"/>
      <c r="Y13" s="18"/>
      <c r="Z13" s="31"/>
      <c r="AA13" s="30"/>
      <c r="AB13" s="17"/>
      <c r="AC13" s="17"/>
      <c r="AD13" s="17"/>
      <c r="AE13" s="17"/>
      <c r="AF13" s="24"/>
    </row>
    <row r="14" spans="1:32" x14ac:dyDescent="0.3">
      <c r="A14" s="147"/>
      <c r="B14" s="70"/>
      <c r="C14" s="18"/>
      <c r="D14" s="18"/>
      <c r="E14" s="18"/>
      <c r="F14" s="19"/>
      <c r="G14" s="79">
        <v>782</v>
      </c>
      <c r="H14" s="88"/>
      <c r="I14" s="88"/>
      <c r="J14" s="82" t="s">
        <v>121</v>
      </c>
      <c r="K14" s="76">
        <f>G14*12</f>
        <v>9384</v>
      </c>
      <c r="L14" s="30"/>
      <c r="M14" s="18"/>
      <c r="N14" s="18"/>
      <c r="O14" s="31"/>
      <c r="P14" s="30"/>
      <c r="Q14" s="31"/>
      <c r="R14" s="30"/>
      <c r="S14" s="18"/>
      <c r="T14" s="18"/>
      <c r="U14" s="31"/>
      <c r="V14" s="30"/>
      <c r="W14" s="18"/>
      <c r="X14" s="18"/>
      <c r="Y14" s="18"/>
      <c r="Z14" s="31"/>
      <c r="AA14" s="30">
        <v>1</v>
      </c>
      <c r="AB14" s="17">
        <v>1</v>
      </c>
      <c r="AC14" s="17">
        <v>1</v>
      </c>
      <c r="AD14" s="17"/>
      <c r="AE14" s="17"/>
      <c r="AF14" s="24"/>
    </row>
    <row r="15" spans="1:32" x14ac:dyDescent="0.3">
      <c r="A15" s="147"/>
      <c r="B15" s="70"/>
      <c r="C15" s="18"/>
      <c r="D15" s="18"/>
      <c r="E15" s="18"/>
      <c r="F15" s="19"/>
      <c r="G15" s="79">
        <v>690</v>
      </c>
      <c r="H15" s="88"/>
      <c r="I15" s="88"/>
      <c r="J15" s="82" t="s">
        <v>123</v>
      </c>
      <c r="K15" s="76">
        <v>8280</v>
      </c>
      <c r="L15" s="30"/>
      <c r="M15" s="18"/>
      <c r="N15" s="18"/>
      <c r="O15" s="31"/>
      <c r="P15" s="30"/>
      <c r="Q15" s="31"/>
      <c r="R15" s="30"/>
      <c r="S15" s="18"/>
      <c r="T15" s="18"/>
      <c r="U15" s="31"/>
      <c r="V15" s="30">
        <v>1</v>
      </c>
      <c r="W15" s="18">
        <v>1</v>
      </c>
      <c r="X15" s="18"/>
      <c r="Y15" s="18"/>
      <c r="Z15" s="31"/>
      <c r="AA15" s="30"/>
      <c r="AB15" s="17"/>
      <c r="AC15" s="17"/>
      <c r="AD15" s="17"/>
      <c r="AE15" s="17"/>
      <c r="AF15" s="24"/>
    </row>
    <row r="16" spans="1:32" x14ac:dyDescent="0.3">
      <c r="A16" s="147"/>
      <c r="B16" s="70"/>
      <c r="C16" s="18"/>
      <c r="D16" s="18"/>
      <c r="E16" s="18"/>
      <c r="F16" s="19"/>
      <c r="G16" s="79">
        <v>1071</v>
      </c>
      <c r="H16" s="88"/>
      <c r="I16" s="88"/>
      <c r="J16" s="82" t="s">
        <v>121</v>
      </c>
      <c r="K16" s="76">
        <v>12860</v>
      </c>
      <c r="L16" s="30"/>
      <c r="M16" s="18"/>
      <c r="N16" s="18"/>
      <c r="O16" s="31"/>
      <c r="P16" s="30"/>
      <c r="Q16" s="31"/>
      <c r="R16" s="30">
        <v>1</v>
      </c>
      <c r="S16" s="18"/>
      <c r="T16" s="18"/>
      <c r="U16" s="31"/>
      <c r="V16" s="30"/>
      <c r="W16" s="18"/>
      <c r="X16" s="18"/>
      <c r="Y16" s="18"/>
      <c r="Z16" s="31"/>
      <c r="AA16" s="30"/>
      <c r="AB16" s="17"/>
      <c r="AC16" s="17"/>
      <c r="AD16" s="17"/>
      <c r="AE16" s="17"/>
      <c r="AF16" s="24"/>
    </row>
    <row r="17" spans="1:34" x14ac:dyDescent="0.3">
      <c r="A17" s="147"/>
      <c r="B17" s="72"/>
      <c r="C17" s="18"/>
      <c r="D17" s="18"/>
      <c r="E17" s="18"/>
      <c r="F17" s="19"/>
      <c r="G17" s="79">
        <v>730</v>
      </c>
      <c r="H17" s="88"/>
      <c r="I17" s="88"/>
      <c r="J17" s="82" t="s">
        <v>123</v>
      </c>
      <c r="K17" s="76">
        <f t="shared" ref="K17:K24" si="0">G17*12</f>
        <v>8760</v>
      </c>
      <c r="L17" s="30"/>
      <c r="M17" s="18"/>
      <c r="N17" s="18"/>
      <c r="O17" s="31"/>
      <c r="P17" s="30"/>
      <c r="Q17" s="31"/>
      <c r="R17" s="30"/>
      <c r="S17" s="18"/>
      <c r="T17" s="18"/>
      <c r="U17" s="31"/>
      <c r="V17" s="30"/>
      <c r="W17" s="18"/>
      <c r="X17" s="18"/>
      <c r="Y17" s="18"/>
      <c r="Z17" s="31"/>
      <c r="AA17" s="30"/>
      <c r="AB17" s="17"/>
      <c r="AC17" s="17"/>
      <c r="AD17" s="17"/>
      <c r="AE17" s="17"/>
      <c r="AF17" s="24"/>
      <c r="AH17" s="56"/>
    </row>
    <row r="18" spans="1:34" x14ac:dyDescent="0.3">
      <c r="A18" s="147"/>
      <c r="B18" s="72"/>
      <c r="C18" s="18"/>
      <c r="D18" s="18"/>
      <c r="E18" s="18"/>
      <c r="F18" s="19"/>
      <c r="G18" s="79">
        <v>803</v>
      </c>
      <c r="H18" s="88"/>
      <c r="I18" s="88"/>
      <c r="J18" s="82" t="s">
        <v>121</v>
      </c>
      <c r="K18" s="76">
        <f t="shared" si="0"/>
        <v>9636</v>
      </c>
      <c r="L18" s="30"/>
      <c r="M18" s="18"/>
      <c r="N18" s="18"/>
      <c r="O18" s="31"/>
      <c r="P18" s="30"/>
      <c r="Q18" s="31"/>
      <c r="R18" s="30"/>
      <c r="S18" s="18"/>
      <c r="T18" s="18"/>
      <c r="U18" s="31"/>
      <c r="V18" s="30"/>
      <c r="W18" s="18"/>
      <c r="X18" s="18"/>
      <c r="Y18" s="18"/>
      <c r="Z18" s="31"/>
      <c r="AA18" s="30"/>
      <c r="AB18" s="17"/>
      <c r="AC18" s="17"/>
      <c r="AD18" s="17"/>
      <c r="AE18" s="17"/>
      <c r="AF18" s="24"/>
    </row>
    <row r="19" spans="1:34" x14ac:dyDescent="0.3">
      <c r="A19" s="147"/>
      <c r="B19" s="72"/>
      <c r="C19" s="18"/>
      <c r="D19" s="18"/>
      <c r="E19" s="18"/>
      <c r="F19" s="19"/>
      <c r="G19" s="79">
        <v>264</v>
      </c>
      <c r="H19" s="88"/>
      <c r="I19" s="88"/>
      <c r="J19" s="82" t="s">
        <v>123</v>
      </c>
      <c r="K19" s="76">
        <f t="shared" si="0"/>
        <v>3168</v>
      </c>
      <c r="L19" s="30"/>
      <c r="M19" s="18"/>
      <c r="N19" s="18"/>
      <c r="O19" s="31"/>
      <c r="P19" s="30">
        <v>1</v>
      </c>
      <c r="Q19" s="31"/>
      <c r="R19" s="30"/>
      <c r="S19" s="18"/>
      <c r="T19" s="18"/>
      <c r="U19" s="31"/>
      <c r="V19" s="30"/>
      <c r="W19" s="18"/>
      <c r="X19" s="18"/>
      <c r="Y19" s="18"/>
      <c r="Z19" s="31"/>
      <c r="AA19" s="30"/>
      <c r="AB19" s="17"/>
      <c r="AC19" s="17"/>
      <c r="AD19" s="17"/>
      <c r="AE19" s="17"/>
      <c r="AF19" s="24"/>
    </row>
    <row r="20" spans="1:34" x14ac:dyDescent="0.3">
      <c r="A20" s="147"/>
      <c r="B20" s="72"/>
      <c r="C20" s="18"/>
      <c r="D20" s="18"/>
      <c r="E20" s="18"/>
      <c r="F20" s="19"/>
      <c r="G20" s="79">
        <v>984</v>
      </c>
      <c r="H20" s="88"/>
      <c r="I20" s="88"/>
      <c r="J20" s="82" t="s">
        <v>121</v>
      </c>
      <c r="K20" s="76">
        <f t="shared" si="0"/>
        <v>11808</v>
      </c>
      <c r="L20" s="30">
        <v>1</v>
      </c>
      <c r="M20" s="18"/>
      <c r="N20" s="18"/>
      <c r="O20" s="31"/>
      <c r="P20" s="30"/>
      <c r="Q20" s="31"/>
      <c r="R20" s="30"/>
      <c r="S20" s="18"/>
      <c r="T20" s="18"/>
      <c r="U20" s="31"/>
      <c r="V20" s="30"/>
      <c r="W20" s="18"/>
      <c r="X20" s="18"/>
      <c r="Y20" s="18"/>
      <c r="Z20" s="31"/>
      <c r="AA20" s="30"/>
      <c r="AB20" s="17"/>
      <c r="AC20" s="17"/>
      <c r="AD20" s="17"/>
      <c r="AE20" s="17"/>
      <c r="AF20" s="24"/>
    </row>
    <row r="21" spans="1:34" x14ac:dyDescent="0.3">
      <c r="A21" s="147"/>
      <c r="B21" s="72"/>
      <c r="C21" s="18"/>
      <c r="D21" s="18"/>
      <c r="E21" s="18"/>
      <c r="F21" s="19"/>
      <c r="G21" s="79">
        <v>767</v>
      </c>
      <c r="H21" s="88"/>
      <c r="I21" s="88"/>
      <c r="J21" s="82" t="s">
        <v>121</v>
      </c>
      <c r="K21" s="76">
        <f t="shared" si="0"/>
        <v>9204</v>
      </c>
      <c r="L21" s="30">
        <v>1</v>
      </c>
      <c r="M21" s="18"/>
      <c r="N21" s="18"/>
      <c r="O21" s="31"/>
      <c r="P21" s="30"/>
      <c r="Q21" s="31"/>
      <c r="R21" s="30"/>
      <c r="S21" s="18"/>
      <c r="T21" s="18"/>
      <c r="U21" s="31"/>
      <c r="V21" s="30"/>
      <c r="W21" s="18"/>
      <c r="X21" s="18"/>
      <c r="Y21" s="18"/>
      <c r="Z21" s="31"/>
      <c r="AA21" s="30"/>
      <c r="AB21" s="17"/>
      <c r="AC21" s="17"/>
      <c r="AD21" s="17"/>
      <c r="AE21" s="17"/>
      <c r="AF21" s="24"/>
    </row>
    <row r="22" spans="1:34" x14ac:dyDescent="0.3">
      <c r="A22" s="147"/>
      <c r="B22" s="72"/>
      <c r="C22" s="18"/>
      <c r="D22" s="18"/>
      <c r="E22" s="18"/>
      <c r="F22" s="19"/>
      <c r="G22" s="79">
        <v>289</v>
      </c>
      <c r="H22" s="88"/>
      <c r="I22" s="88"/>
      <c r="J22" s="82" t="s">
        <v>121</v>
      </c>
      <c r="K22" s="76">
        <f t="shared" si="0"/>
        <v>3468</v>
      </c>
      <c r="L22" s="30"/>
      <c r="M22" s="18"/>
      <c r="N22" s="18"/>
      <c r="O22" s="31"/>
      <c r="P22" s="30"/>
      <c r="Q22" s="31"/>
      <c r="R22" s="30"/>
      <c r="S22" s="18"/>
      <c r="T22" s="18"/>
      <c r="U22" s="31"/>
      <c r="V22" s="30"/>
      <c r="W22" s="18"/>
      <c r="X22" s="18"/>
      <c r="Y22" s="18"/>
      <c r="Z22" s="31"/>
      <c r="AA22" s="30"/>
      <c r="AB22" s="17"/>
      <c r="AC22" s="17"/>
      <c r="AD22" s="17"/>
      <c r="AE22" s="17"/>
      <c r="AF22" s="24"/>
    </row>
    <row r="23" spans="1:34" x14ac:dyDescent="0.3">
      <c r="A23" s="147"/>
      <c r="B23" s="72"/>
      <c r="C23" s="64"/>
      <c r="D23" s="64"/>
      <c r="E23" s="64"/>
      <c r="F23" s="65"/>
      <c r="G23" s="79">
        <v>622</v>
      </c>
      <c r="H23" s="90"/>
      <c r="I23" s="88"/>
      <c r="J23" s="91" t="s">
        <v>121</v>
      </c>
      <c r="K23" s="76">
        <f t="shared" si="0"/>
        <v>7464</v>
      </c>
      <c r="L23" s="66"/>
      <c r="M23" s="64"/>
      <c r="N23" s="64"/>
      <c r="O23" s="67"/>
      <c r="P23" s="66"/>
      <c r="Q23" s="67"/>
      <c r="R23" s="66"/>
      <c r="S23" s="64"/>
      <c r="T23" s="64"/>
      <c r="U23" s="67"/>
      <c r="V23" s="66"/>
      <c r="W23" s="64"/>
      <c r="X23" s="64"/>
      <c r="Y23" s="64"/>
      <c r="Z23" s="67"/>
      <c r="AA23" s="66"/>
      <c r="AB23" s="68"/>
      <c r="AC23" s="68"/>
      <c r="AD23" s="68"/>
      <c r="AE23" s="68"/>
      <c r="AF23" s="69"/>
    </row>
    <row r="24" spans="1:34" ht="15" thickBot="1" x14ac:dyDescent="0.35">
      <c r="A24" s="147"/>
      <c r="B24" s="79"/>
      <c r="C24" s="64"/>
      <c r="D24" s="64"/>
      <c r="E24" s="64"/>
      <c r="F24" s="65"/>
      <c r="G24" s="79">
        <v>543</v>
      </c>
      <c r="H24" s="90"/>
      <c r="I24" s="90"/>
      <c r="J24" s="91" t="s">
        <v>121</v>
      </c>
      <c r="K24" s="113">
        <f t="shared" si="0"/>
        <v>6516</v>
      </c>
      <c r="L24" s="32"/>
      <c r="M24" s="26"/>
      <c r="N24" s="26"/>
      <c r="O24" s="33"/>
      <c r="P24" s="32"/>
      <c r="Q24" s="33"/>
      <c r="R24" s="32"/>
      <c r="S24" s="26"/>
      <c r="T24" s="26"/>
      <c r="U24" s="33"/>
      <c r="V24" s="32"/>
      <c r="W24" s="26"/>
      <c r="X24" s="26"/>
      <c r="Y24" s="26"/>
      <c r="Z24" s="33"/>
      <c r="AA24" s="32">
        <v>1</v>
      </c>
      <c r="AB24" s="25">
        <v>1</v>
      </c>
      <c r="AC24" s="25">
        <v>1</v>
      </c>
      <c r="AD24" s="25"/>
      <c r="AE24" s="25"/>
      <c r="AF24" s="27"/>
    </row>
    <row r="25" spans="1:34" ht="15" thickBot="1" x14ac:dyDescent="0.35">
      <c r="A25" s="146"/>
      <c r="B25" s="115"/>
      <c r="C25" s="42">
        <v>3</v>
      </c>
      <c r="D25" s="40">
        <v>23</v>
      </c>
      <c r="E25" s="40">
        <v>2</v>
      </c>
      <c r="F25" s="104">
        <v>460</v>
      </c>
      <c r="G25" s="117">
        <v>230</v>
      </c>
      <c r="H25" s="117">
        <v>161</v>
      </c>
      <c r="I25" s="117">
        <v>69</v>
      </c>
      <c r="J25" s="117"/>
      <c r="K25" s="117"/>
      <c r="L25" s="30"/>
      <c r="M25" s="35"/>
      <c r="N25" s="35"/>
      <c r="O25" s="37"/>
      <c r="P25" s="36"/>
      <c r="Q25" s="37"/>
      <c r="R25" s="36"/>
      <c r="S25" s="35"/>
      <c r="T25" s="35"/>
      <c r="U25" s="37"/>
      <c r="V25" s="36"/>
      <c r="W25" s="35"/>
      <c r="X25" s="35"/>
      <c r="Y25" s="35"/>
      <c r="Z25" s="37"/>
      <c r="AA25" s="36"/>
      <c r="AB25" s="34"/>
      <c r="AC25" s="34"/>
      <c r="AD25" s="34"/>
      <c r="AE25" s="34"/>
      <c r="AF25" s="38"/>
    </row>
    <row r="26" spans="1:34" ht="15" thickBot="1" x14ac:dyDescent="0.35">
      <c r="A26" s="146"/>
      <c r="B26" s="116"/>
      <c r="C26" s="116"/>
      <c r="D26" s="116"/>
      <c r="E26" s="116"/>
      <c r="F26" s="116"/>
      <c r="G26" s="116"/>
      <c r="H26" s="116"/>
      <c r="I26" s="116"/>
      <c r="J26" s="116" t="s">
        <v>124</v>
      </c>
      <c r="K26" s="30"/>
      <c r="L26" s="30"/>
      <c r="M26" s="35"/>
      <c r="N26" s="35"/>
      <c r="O26" s="37"/>
      <c r="P26" s="36"/>
      <c r="Q26" s="37"/>
      <c r="R26" s="36"/>
      <c r="S26" s="35"/>
      <c r="T26" s="35"/>
      <c r="U26" s="37"/>
      <c r="V26" s="36"/>
      <c r="W26" s="35"/>
      <c r="X26" s="35"/>
      <c r="Y26" s="35"/>
      <c r="Z26" s="37"/>
      <c r="AA26" s="36"/>
      <c r="AB26" s="34"/>
      <c r="AC26" s="34"/>
      <c r="AD26" s="34"/>
      <c r="AE26" s="34"/>
      <c r="AF26" s="38"/>
    </row>
    <row r="27" spans="1:34" ht="15" thickBot="1" x14ac:dyDescent="0.35">
      <c r="A27" s="146"/>
      <c r="B27" s="116"/>
      <c r="C27" s="116"/>
      <c r="D27" s="116"/>
      <c r="E27" s="116"/>
      <c r="F27" s="104"/>
      <c r="G27" s="114"/>
      <c r="H27" s="116"/>
      <c r="I27" s="116"/>
      <c r="J27" s="116" t="s">
        <v>124</v>
      </c>
      <c r="K27" s="30"/>
      <c r="L27" s="30"/>
      <c r="M27" s="35"/>
      <c r="N27" s="35"/>
      <c r="O27" s="37"/>
      <c r="P27" s="36"/>
      <c r="Q27" s="37"/>
      <c r="R27" s="36"/>
      <c r="S27" s="35"/>
      <c r="T27" s="35"/>
      <c r="U27" s="37"/>
      <c r="V27" s="36"/>
      <c r="W27" s="35"/>
      <c r="X27" s="35"/>
      <c r="Y27" s="35"/>
      <c r="Z27" s="37"/>
      <c r="AA27" s="36"/>
      <c r="AB27" s="34"/>
      <c r="AC27" s="34"/>
      <c r="AD27" s="34"/>
      <c r="AE27" s="34"/>
      <c r="AF27" s="38"/>
    </row>
    <row r="28" spans="1:34" ht="15" thickBot="1" x14ac:dyDescent="0.35">
      <c r="A28" s="146"/>
      <c r="B28" s="116"/>
      <c r="C28" s="116"/>
      <c r="D28" s="116"/>
      <c r="E28" s="116"/>
      <c r="F28" s="116"/>
      <c r="G28" s="114"/>
      <c r="H28" s="116"/>
      <c r="I28" s="116"/>
      <c r="J28" s="116" t="s">
        <v>125</v>
      </c>
      <c r="K28" s="30"/>
      <c r="L28" s="30"/>
      <c r="M28" s="35"/>
      <c r="N28" s="35"/>
      <c r="O28" s="37"/>
      <c r="P28" s="36">
        <v>1</v>
      </c>
      <c r="Q28" s="37"/>
      <c r="R28" s="36"/>
      <c r="S28" s="35"/>
      <c r="T28" s="35"/>
      <c r="U28" s="37"/>
      <c r="V28" s="36"/>
      <c r="W28" s="35"/>
      <c r="X28" s="35"/>
      <c r="Y28" s="35"/>
      <c r="Z28" s="37"/>
      <c r="AA28" s="36"/>
      <c r="AB28" s="34"/>
      <c r="AC28" s="34"/>
      <c r="AD28" s="34"/>
      <c r="AE28" s="34"/>
      <c r="AF28" s="38"/>
    </row>
    <row r="29" spans="1:34" ht="15" thickBot="1" x14ac:dyDescent="0.35">
      <c r="A29" s="148"/>
      <c r="B29" s="20"/>
      <c r="C29" s="21">
        <v>4</v>
      </c>
      <c r="D29" s="21">
        <v>693</v>
      </c>
      <c r="E29" s="21">
        <v>4</v>
      </c>
      <c r="F29" s="104">
        <f>SUM(G30:G33)</f>
        <v>4714</v>
      </c>
      <c r="G29" s="21"/>
      <c r="H29" s="21">
        <v>808.5</v>
      </c>
      <c r="I29" s="21">
        <v>346.5</v>
      </c>
      <c r="J29" s="21"/>
      <c r="K29" s="95"/>
      <c r="L29" s="95"/>
      <c r="M29" s="21"/>
      <c r="N29" s="21"/>
      <c r="O29" s="29"/>
      <c r="P29" s="28"/>
      <c r="Q29" s="29"/>
      <c r="R29" s="28"/>
      <c r="S29" s="21"/>
      <c r="T29" s="21"/>
      <c r="U29" s="29"/>
      <c r="V29" s="28"/>
      <c r="W29" s="21"/>
      <c r="X29" s="21"/>
      <c r="Y29" s="21"/>
      <c r="Z29" s="29"/>
      <c r="AA29" s="28"/>
      <c r="AB29" s="20"/>
      <c r="AC29" s="20"/>
      <c r="AD29" s="20"/>
      <c r="AE29" s="20"/>
      <c r="AF29" s="23"/>
    </row>
    <row r="30" spans="1:34" ht="15" thickBot="1" x14ac:dyDescent="0.35">
      <c r="A30" s="148"/>
      <c r="B30" s="72"/>
      <c r="C30" s="18"/>
      <c r="D30" s="18"/>
      <c r="E30" s="18"/>
      <c r="F30" s="19"/>
      <c r="G30" s="79">
        <v>457</v>
      </c>
      <c r="H30" s="88"/>
      <c r="I30" s="88"/>
      <c r="J30" s="88" t="s">
        <v>126</v>
      </c>
      <c r="K30" s="76">
        <v>5485</v>
      </c>
      <c r="L30" s="108"/>
      <c r="M30" s="18"/>
      <c r="N30" s="18"/>
      <c r="O30" s="31"/>
      <c r="P30" s="30"/>
      <c r="Q30" s="31"/>
      <c r="R30" s="30"/>
      <c r="S30" s="18"/>
      <c r="T30" s="18"/>
      <c r="U30" s="31"/>
      <c r="V30" s="30"/>
      <c r="W30" s="18"/>
      <c r="X30" s="18"/>
      <c r="Y30" s="18"/>
      <c r="Z30" s="31"/>
      <c r="AA30" s="30">
        <v>1</v>
      </c>
      <c r="AB30" s="17">
        <v>1</v>
      </c>
      <c r="AC30" s="17">
        <v>1</v>
      </c>
      <c r="AD30" s="17"/>
      <c r="AE30" s="17"/>
      <c r="AF30" s="24"/>
    </row>
    <row r="31" spans="1:34" ht="15" thickBot="1" x14ac:dyDescent="0.35">
      <c r="A31" s="148"/>
      <c r="B31" s="72"/>
      <c r="C31" s="18"/>
      <c r="D31" s="18"/>
      <c r="E31" s="18"/>
      <c r="F31" s="19"/>
      <c r="G31" s="79">
        <v>1409</v>
      </c>
      <c r="H31" s="88"/>
      <c r="I31" s="88"/>
      <c r="J31" s="88" t="s">
        <v>126</v>
      </c>
      <c r="K31" s="76">
        <v>16907</v>
      </c>
      <c r="L31" s="108"/>
      <c r="M31" s="18"/>
      <c r="N31" s="18"/>
      <c r="O31" s="31"/>
      <c r="P31" s="30"/>
      <c r="Q31" s="31"/>
      <c r="R31" s="30">
        <v>1</v>
      </c>
      <c r="S31" s="18"/>
      <c r="T31" s="18"/>
      <c r="U31" s="31"/>
      <c r="V31" s="30"/>
      <c r="W31" s="18"/>
      <c r="X31" s="18"/>
      <c r="Y31" s="18"/>
      <c r="Z31" s="31"/>
      <c r="AA31" s="30"/>
      <c r="AB31" s="17"/>
      <c r="AC31" s="17"/>
      <c r="AD31" s="17"/>
      <c r="AE31" s="17"/>
      <c r="AF31" s="24"/>
    </row>
    <row r="32" spans="1:34" ht="15" thickBot="1" x14ac:dyDescent="0.35">
      <c r="A32" s="148"/>
      <c r="B32" s="72"/>
      <c r="C32" s="18"/>
      <c r="D32" s="18"/>
      <c r="E32" s="18"/>
      <c r="F32" s="19"/>
      <c r="G32" s="79">
        <v>1723</v>
      </c>
      <c r="H32" s="88"/>
      <c r="I32" s="88"/>
      <c r="J32" s="88" t="s">
        <v>126</v>
      </c>
      <c r="K32" s="110">
        <v>20675</v>
      </c>
      <c r="L32" s="108"/>
      <c r="M32" s="18"/>
      <c r="N32" s="18"/>
      <c r="O32" s="31"/>
      <c r="P32" s="30"/>
      <c r="Q32" s="31"/>
      <c r="R32" s="30">
        <v>1</v>
      </c>
      <c r="S32" s="18"/>
      <c r="T32" s="18"/>
      <c r="U32" s="31"/>
      <c r="V32" s="30"/>
      <c r="W32" s="18"/>
      <c r="X32" s="18"/>
      <c r="Y32" s="18"/>
      <c r="Z32" s="31"/>
      <c r="AA32" s="30"/>
      <c r="AB32" s="17"/>
      <c r="AC32" s="17"/>
      <c r="AD32" s="17"/>
      <c r="AE32" s="17"/>
      <c r="AF32" s="24"/>
    </row>
    <row r="33" spans="1:32" ht="15" thickBot="1" x14ac:dyDescent="0.35">
      <c r="A33" s="148"/>
      <c r="B33" s="72"/>
      <c r="C33" s="18"/>
      <c r="D33" s="18"/>
      <c r="E33" s="18"/>
      <c r="F33" s="19"/>
      <c r="G33" s="79">
        <v>1125</v>
      </c>
      <c r="H33" s="88"/>
      <c r="I33" s="88"/>
      <c r="J33" s="88" t="s">
        <v>126</v>
      </c>
      <c r="K33" s="110">
        <v>13505.333333333332</v>
      </c>
      <c r="L33" s="108"/>
      <c r="M33" s="18"/>
      <c r="N33" s="18"/>
      <c r="O33" s="31"/>
      <c r="P33" s="30"/>
      <c r="Q33" s="31"/>
      <c r="R33" s="30"/>
      <c r="S33" s="18"/>
      <c r="T33" s="18"/>
      <c r="U33" s="31"/>
      <c r="V33" s="30">
        <v>1</v>
      </c>
      <c r="W33" s="18"/>
      <c r="X33" s="18"/>
      <c r="Y33" s="18"/>
      <c r="Z33" s="31"/>
      <c r="AA33" s="30"/>
      <c r="AB33" s="17"/>
      <c r="AC33" s="17"/>
      <c r="AD33" s="17"/>
      <c r="AE33" s="17"/>
      <c r="AF33" s="24"/>
    </row>
    <row r="34" spans="1:32" ht="15" thickBot="1" x14ac:dyDescent="0.35">
      <c r="A34" s="148"/>
      <c r="B34" s="39"/>
      <c r="C34" s="40">
        <v>1</v>
      </c>
      <c r="D34" s="40">
        <v>25</v>
      </c>
      <c r="E34" s="40">
        <v>1</v>
      </c>
      <c r="F34" s="41">
        <v>500</v>
      </c>
      <c r="G34" s="41">
        <v>250</v>
      </c>
      <c r="H34" s="41">
        <v>175</v>
      </c>
      <c r="I34" s="41">
        <v>75</v>
      </c>
      <c r="J34" s="41"/>
      <c r="K34" s="41"/>
      <c r="L34" s="42"/>
      <c r="M34" s="40"/>
      <c r="N34" s="40"/>
      <c r="O34" s="43"/>
      <c r="P34" s="42"/>
      <c r="Q34" s="43"/>
      <c r="R34" s="51"/>
      <c r="S34" s="41"/>
      <c r="T34" s="41"/>
      <c r="U34" s="52"/>
      <c r="V34" s="51"/>
      <c r="W34" s="41"/>
      <c r="X34" s="41"/>
      <c r="Y34" s="41"/>
      <c r="Z34" s="52"/>
      <c r="AA34" s="51"/>
      <c r="AB34" s="39"/>
      <c r="AC34" s="39"/>
      <c r="AD34" s="39"/>
      <c r="AE34" s="39"/>
      <c r="AF34" s="44"/>
    </row>
    <row r="35" spans="1:32" ht="15" thickBot="1" x14ac:dyDescent="0.35">
      <c r="A35" s="148"/>
      <c r="B35" s="45"/>
      <c r="C35" s="46"/>
      <c r="D35" s="46"/>
      <c r="E35" s="46"/>
      <c r="F35" s="46"/>
      <c r="G35" s="46"/>
      <c r="H35" s="46"/>
      <c r="I35" s="46"/>
      <c r="J35" s="46" t="s">
        <v>127</v>
      </c>
      <c r="K35" s="46"/>
      <c r="L35" s="48">
        <v>1</v>
      </c>
      <c r="M35" s="46"/>
      <c r="N35" s="46"/>
      <c r="O35" s="49"/>
      <c r="P35" s="48"/>
      <c r="Q35" s="49"/>
      <c r="R35" s="53"/>
      <c r="S35" s="47"/>
      <c r="T35" s="47"/>
      <c r="U35" s="54"/>
      <c r="V35" s="53"/>
      <c r="W35" s="47"/>
      <c r="X35" s="47"/>
      <c r="Y35" s="47"/>
      <c r="Z35" s="54"/>
      <c r="AA35" s="53"/>
      <c r="AB35" s="45"/>
      <c r="AC35" s="45"/>
      <c r="AD35" s="45"/>
      <c r="AE35" s="45"/>
      <c r="AF35" s="50"/>
    </row>
    <row r="36" spans="1:32" ht="15" thickBot="1" x14ac:dyDescent="0.35">
      <c r="A36" s="148"/>
      <c r="B36" s="20"/>
      <c r="C36" s="21">
        <v>3</v>
      </c>
      <c r="D36" s="21">
        <v>162</v>
      </c>
      <c r="E36" s="21">
        <v>2</v>
      </c>
      <c r="F36" s="104">
        <f>SUM(G37:G39)</f>
        <v>2211</v>
      </c>
      <c r="G36" s="79"/>
      <c r="H36" s="86"/>
      <c r="I36" s="87"/>
      <c r="J36" s="86"/>
      <c r="K36" s="84"/>
      <c r="L36" s="28"/>
      <c r="M36" s="21"/>
      <c r="N36" s="21"/>
      <c r="O36" s="29"/>
      <c r="P36" s="28"/>
      <c r="Q36" s="29"/>
      <c r="R36" s="28"/>
      <c r="S36" s="21"/>
      <c r="T36" s="21"/>
      <c r="U36" s="29"/>
      <c r="V36" s="28"/>
      <c r="W36" s="21"/>
      <c r="X36" s="21"/>
      <c r="Y36" s="21"/>
      <c r="Z36" s="29"/>
      <c r="AA36" s="28"/>
      <c r="AB36" s="20"/>
      <c r="AC36" s="20"/>
      <c r="AD36" s="20"/>
      <c r="AE36" s="20"/>
      <c r="AF36" s="23"/>
    </row>
    <row r="37" spans="1:32" x14ac:dyDescent="0.3">
      <c r="A37" s="148"/>
      <c r="B37" s="72"/>
      <c r="C37" s="18"/>
      <c r="D37" s="18"/>
      <c r="E37" s="18"/>
      <c r="F37" s="19"/>
      <c r="G37" s="79">
        <v>918</v>
      </c>
      <c r="H37" s="88"/>
      <c r="I37" s="89"/>
      <c r="J37" s="88" t="s">
        <v>128</v>
      </c>
      <c r="K37" s="76">
        <f>G37*12</f>
        <v>11016</v>
      </c>
      <c r="L37" s="30">
        <v>1</v>
      </c>
      <c r="M37" s="18"/>
      <c r="N37" s="18"/>
      <c r="O37" s="31"/>
      <c r="P37" s="30"/>
      <c r="Q37" s="31"/>
      <c r="R37" s="30"/>
      <c r="S37" s="18"/>
      <c r="T37" s="18"/>
      <c r="U37" s="31"/>
      <c r="V37" s="30"/>
      <c r="W37" s="18"/>
      <c r="X37" s="18"/>
      <c r="Y37" s="18"/>
      <c r="Z37" s="31"/>
      <c r="AA37" s="30"/>
      <c r="AB37" s="17"/>
      <c r="AC37" s="17"/>
      <c r="AD37" s="17"/>
      <c r="AE37" s="17"/>
      <c r="AF37" s="24"/>
    </row>
    <row r="38" spans="1:32" x14ac:dyDescent="0.3">
      <c r="A38" s="148"/>
      <c r="B38" s="72"/>
      <c r="C38" s="18"/>
      <c r="D38" s="18"/>
      <c r="E38" s="18"/>
      <c r="F38" s="19"/>
      <c r="G38" s="79">
        <v>234</v>
      </c>
      <c r="H38" s="88"/>
      <c r="I38" s="89"/>
      <c r="J38" s="88" t="s">
        <v>129</v>
      </c>
      <c r="K38" s="76">
        <f>G38*12</f>
        <v>2808</v>
      </c>
      <c r="L38" s="30"/>
      <c r="M38" s="18"/>
      <c r="N38" s="18"/>
      <c r="O38" s="31"/>
      <c r="P38" s="30"/>
      <c r="Q38" s="31"/>
      <c r="R38" s="30"/>
      <c r="S38" s="18"/>
      <c r="T38" s="18"/>
      <c r="U38" s="31"/>
      <c r="V38" s="30"/>
      <c r="W38" s="18"/>
      <c r="X38" s="18"/>
      <c r="Y38" s="18"/>
      <c r="Z38" s="31"/>
      <c r="AA38" s="30"/>
      <c r="AB38" s="17"/>
      <c r="AC38" s="17"/>
      <c r="AD38" s="17"/>
      <c r="AE38" s="17"/>
      <c r="AF38" s="24"/>
    </row>
    <row r="39" spans="1:32" ht="15" thickBot="1" x14ac:dyDescent="0.35">
      <c r="A39" s="148"/>
      <c r="B39" s="79"/>
      <c r="C39" s="79"/>
      <c r="D39" s="79"/>
      <c r="E39" s="79"/>
      <c r="F39" s="79"/>
      <c r="G39" s="79">
        <v>1059</v>
      </c>
      <c r="H39" s="79"/>
      <c r="I39" s="79"/>
      <c r="J39" s="88" t="s">
        <v>130</v>
      </c>
      <c r="K39" s="76">
        <f>G39*12</f>
        <v>12708</v>
      </c>
      <c r="L39" s="32">
        <v>1</v>
      </c>
      <c r="M39" s="26"/>
      <c r="N39" s="26"/>
      <c r="O39" s="33"/>
      <c r="P39" s="32"/>
      <c r="Q39" s="33"/>
      <c r="R39" s="32"/>
      <c r="S39" s="26"/>
      <c r="T39" s="26"/>
      <c r="U39" s="33"/>
      <c r="V39" s="32"/>
      <c r="W39" s="26"/>
      <c r="X39" s="26"/>
      <c r="Y39" s="26"/>
      <c r="Z39" s="33"/>
      <c r="AA39" s="32"/>
      <c r="AB39" s="25"/>
      <c r="AC39" s="25"/>
      <c r="AD39" s="25"/>
      <c r="AE39" s="25"/>
      <c r="AF39" s="27"/>
    </row>
    <row r="40" spans="1:32" x14ac:dyDescent="0.3">
      <c r="A40" s="150"/>
      <c r="B40" s="100"/>
      <c r="C40" s="106">
        <v>2</v>
      </c>
      <c r="D40" s="106"/>
      <c r="E40" s="106"/>
      <c r="F40" s="104">
        <f>SUM(G41:G42)</f>
        <v>2724.7777777777778</v>
      </c>
      <c r="G40" s="106"/>
      <c r="H40" s="106"/>
      <c r="I40" s="106"/>
      <c r="J40" s="106"/>
      <c r="K40" s="107"/>
      <c r="L40" s="42"/>
      <c r="M40" s="40"/>
      <c r="N40" s="40"/>
      <c r="O40" s="43"/>
      <c r="P40" s="42"/>
      <c r="Q40" s="43"/>
      <c r="R40" s="42"/>
      <c r="S40" s="40"/>
      <c r="T40" s="40"/>
      <c r="U40" s="43"/>
      <c r="V40" s="42"/>
      <c r="W40" s="40"/>
      <c r="X40" s="40"/>
      <c r="Y40" s="40"/>
      <c r="Z40" s="43"/>
      <c r="AA40" s="42"/>
      <c r="AB40" s="39"/>
      <c r="AC40" s="39"/>
      <c r="AD40" s="39"/>
      <c r="AE40" s="39"/>
      <c r="AF40" s="44"/>
    </row>
    <row r="41" spans="1:32" ht="15" thickBot="1" x14ac:dyDescent="0.35">
      <c r="A41" s="150"/>
      <c r="B41" s="101"/>
      <c r="C41" s="73"/>
      <c r="D41" s="73"/>
      <c r="E41" s="73"/>
      <c r="F41" s="73"/>
      <c r="G41" s="76">
        <v>161.77777777777777</v>
      </c>
      <c r="H41" s="73"/>
      <c r="I41" s="73"/>
      <c r="J41" s="88" t="s">
        <v>131</v>
      </c>
      <c r="K41" s="76">
        <f>G41*12</f>
        <v>1941.3333333333333</v>
      </c>
      <c r="L41" s="36"/>
      <c r="M41" s="35"/>
      <c r="N41" s="35"/>
      <c r="O41" s="37"/>
      <c r="P41" s="36"/>
      <c r="Q41" s="37"/>
      <c r="R41" s="36"/>
      <c r="S41" s="35"/>
      <c r="T41" s="35"/>
      <c r="U41" s="37"/>
      <c r="V41" s="36"/>
      <c r="W41" s="35"/>
      <c r="X41" s="35"/>
      <c r="Y41" s="35"/>
      <c r="Z41" s="37"/>
      <c r="AA41" s="36">
        <v>1</v>
      </c>
      <c r="AB41" s="34">
        <v>1</v>
      </c>
      <c r="AC41" s="34">
        <v>1</v>
      </c>
      <c r="AD41" s="34"/>
      <c r="AE41" s="34"/>
      <c r="AF41" s="38"/>
    </row>
    <row r="42" spans="1:32" x14ac:dyDescent="0.3">
      <c r="A42" s="150"/>
      <c r="B42" s="102"/>
      <c r="C42" s="103"/>
      <c r="D42" s="103"/>
      <c r="E42" s="103"/>
      <c r="F42" s="103"/>
      <c r="G42" s="103">
        <v>2563</v>
      </c>
      <c r="H42" s="103"/>
      <c r="I42" s="103"/>
      <c r="J42" s="88" t="s">
        <v>128</v>
      </c>
      <c r="K42" s="76">
        <f>G42*12</f>
        <v>30756</v>
      </c>
      <c r="L42" s="48"/>
      <c r="M42" s="46"/>
      <c r="N42" s="46"/>
      <c r="O42" s="49"/>
      <c r="P42" s="48"/>
      <c r="Q42" s="49"/>
      <c r="R42" s="48">
        <v>1</v>
      </c>
      <c r="S42" s="46"/>
      <c r="T42" s="46"/>
      <c r="U42" s="49"/>
      <c r="V42" s="48"/>
      <c r="W42" s="46"/>
      <c r="X42" s="46"/>
      <c r="Y42" s="46"/>
      <c r="Z42" s="49"/>
      <c r="AA42" s="48"/>
      <c r="AB42" s="45"/>
      <c r="AC42" s="45"/>
      <c r="AD42" s="45"/>
      <c r="AE42" s="45"/>
      <c r="AF42" s="50"/>
    </row>
    <row r="43" spans="1:32" x14ac:dyDescent="0.3">
      <c r="A43" s="148"/>
      <c r="B43" s="20"/>
      <c r="C43" s="21">
        <v>39</v>
      </c>
      <c r="D43" s="21">
        <v>1782</v>
      </c>
      <c r="E43" s="21">
        <v>37</v>
      </c>
      <c r="F43" s="104">
        <f>SUM(G44:G76)</f>
        <v>19946.111111300001</v>
      </c>
      <c r="G43" s="85"/>
      <c r="H43" s="87"/>
      <c r="I43" s="88"/>
      <c r="J43" s="81"/>
      <c r="K43" s="84"/>
      <c r="L43" s="28"/>
      <c r="M43" s="21"/>
      <c r="N43" s="21"/>
      <c r="O43" s="29"/>
      <c r="P43" s="28"/>
      <c r="Q43" s="29"/>
      <c r="R43" s="28"/>
      <c r="S43" s="21"/>
      <c r="T43" s="21"/>
      <c r="U43" s="29"/>
      <c r="V43" s="28"/>
      <c r="W43" s="21"/>
      <c r="X43" s="21"/>
      <c r="Y43" s="21"/>
      <c r="Z43" s="29"/>
      <c r="AA43" s="28"/>
      <c r="AB43" s="20"/>
      <c r="AC43" s="20"/>
      <c r="AD43" s="20"/>
      <c r="AE43" s="20"/>
      <c r="AF43" s="23"/>
    </row>
    <row r="44" spans="1:32" x14ac:dyDescent="0.3">
      <c r="A44" s="149"/>
      <c r="B44" s="63"/>
      <c r="C44" s="18"/>
      <c r="D44" s="18"/>
      <c r="E44" s="18"/>
      <c r="F44" s="73"/>
      <c r="G44" s="77">
        <v>316.77777780000002</v>
      </c>
      <c r="H44" s="89"/>
      <c r="I44" s="88"/>
      <c r="J44" s="82" t="s">
        <v>121</v>
      </c>
      <c r="K44" s="76">
        <f t="shared" ref="K44:K76" si="1">G44*12</f>
        <v>3801.3333336000005</v>
      </c>
      <c r="L44" s="30">
        <v>1</v>
      </c>
      <c r="M44" s="18"/>
      <c r="N44" s="18"/>
      <c r="O44" s="31"/>
      <c r="P44" s="30"/>
      <c r="Q44" s="31"/>
      <c r="R44" s="30"/>
      <c r="S44" s="18"/>
      <c r="T44" s="18"/>
      <c r="U44" s="31"/>
      <c r="V44" s="30"/>
      <c r="W44" s="18"/>
      <c r="X44" s="18"/>
      <c r="Y44" s="18"/>
      <c r="Z44" s="31"/>
      <c r="AA44" s="30"/>
      <c r="AB44" s="17"/>
      <c r="AC44" s="17"/>
      <c r="AD44" s="17"/>
      <c r="AE44" s="17"/>
      <c r="AF44" s="24"/>
    </row>
    <row r="45" spans="1:32" x14ac:dyDescent="0.3">
      <c r="A45" s="149"/>
      <c r="B45" s="63"/>
      <c r="C45" s="18"/>
      <c r="D45" s="18"/>
      <c r="E45" s="18"/>
      <c r="F45" s="73"/>
      <c r="G45" s="77">
        <v>692.11111110000002</v>
      </c>
      <c r="H45" s="89"/>
      <c r="I45" s="88"/>
      <c r="J45" s="82" t="s">
        <v>122</v>
      </c>
      <c r="K45" s="76">
        <f>G45*12</f>
        <v>8305.3333332000002</v>
      </c>
      <c r="L45" s="30"/>
      <c r="M45" s="18"/>
      <c r="N45" s="18"/>
      <c r="O45" s="31"/>
      <c r="P45" s="30"/>
      <c r="Q45" s="31"/>
      <c r="R45" s="30"/>
      <c r="S45" s="18"/>
      <c r="T45" s="18"/>
      <c r="U45" s="31"/>
      <c r="V45" s="30"/>
      <c r="W45" s="18"/>
      <c r="X45" s="18"/>
      <c r="Y45" s="18"/>
      <c r="Z45" s="31"/>
      <c r="AA45" s="30">
        <v>1</v>
      </c>
      <c r="AB45" s="17">
        <v>1</v>
      </c>
      <c r="AC45" s="17">
        <v>1</v>
      </c>
      <c r="AD45" s="17"/>
      <c r="AE45" s="17"/>
      <c r="AF45" s="24"/>
    </row>
    <row r="46" spans="1:32" x14ac:dyDescent="0.3">
      <c r="A46" s="149"/>
      <c r="B46" s="63"/>
      <c r="C46" s="18"/>
      <c r="D46" s="18"/>
      <c r="E46" s="18"/>
      <c r="F46" s="73"/>
      <c r="G46" s="77">
        <v>923.88888889999998</v>
      </c>
      <c r="H46" s="89"/>
      <c r="I46" s="88"/>
      <c r="J46" s="82" t="s">
        <v>123</v>
      </c>
      <c r="K46" s="76">
        <f t="shared" si="1"/>
        <v>11086.6666668</v>
      </c>
      <c r="L46" s="30"/>
      <c r="M46" s="18"/>
      <c r="N46" s="18"/>
      <c r="O46" s="31"/>
      <c r="P46" s="30"/>
      <c r="Q46" s="31"/>
      <c r="R46" s="80"/>
      <c r="S46" s="18"/>
      <c r="T46" s="18"/>
      <c r="U46" s="31"/>
      <c r="V46" s="30"/>
      <c r="W46" s="18"/>
      <c r="X46" s="18"/>
      <c r="Y46" s="18"/>
      <c r="Z46" s="31"/>
      <c r="AA46" s="80">
        <v>1</v>
      </c>
      <c r="AB46" s="17">
        <v>1</v>
      </c>
      <c r="AC46" s="17">
        <v>1</v>
      </c>
      <c r="AD46" s="17"/>
      <c r="AE46" s="17"/>
      <c r="AF46" s="24"/>
    </row>
    <row r="47" spans="1:32" x14ac:dyDescent="0.3">
      <c r="A47" s="149"/>
      <c r="B47" s="63"/>
      <c r="C47" s="18"/>
      <c r="D47" s="18"/>
      <c r="E47" s="18"/>
      <c r="F47" s="73"/>
      <c r="G47" s="77">
        <v>656.77777779999997</v>
      </c>
      <c r="H47" s="89"/>
      <c r="I47" s="88"/>
      <c r="J47" s="82" t="s">
        <v>121</v>
      </c>
      <c r="K47" s="76">
        <f t="shared" si="1"/>
        <v>7881.3333335999996</v>
      </c>
      <c r="L47" s="30">
        <v>1</v>
      </c>
      <c r="M47" s="18"/>
      <c r="N47" s="18"/>
      <c r="O47" s="31"/>
      <c r="P47" s="30"/>
      <c r="Q47" s="31"/>
      <c r="R47" s="30"/>
      <c r="S47" s="18"/>
      <c r="T47" s="18"/>
      <c r="U47" s="31"/>
      <c r="V47" s="30"/>
      <c r="W47" s="18"/>
      <c r="X47" s="18"/>
      <c r="Y47" s="18"/>
      <c r="Z47" s="31"/>
      <c r="AA47" s="30"/>
      <c r="AB47" s="17"/>
      <c r="AC47" s="17"/>
      <c r="AD47" s="17"/>
      <c r="AE47" s="17"/>
      <c r="AF47" s="24"/>
    </row>
    <row r="48" spans="1:32" x14ac:dyDescent="0.3">
      <c r="A48" s="149"/>
      <c r="B48" s="63"/>
      <c r="C48" s="18"/>
      <c r="D48" s="18"/>
      <c r="E48" s="18"/>
      <c r="F48" s="73"/>
      <c r="G48" s="74">
        <v>423.44444440000001</v>
      </c>
      <c r="H48" s="89"/>
      <c r="I48" s="88"/>
      <c r="J48" s="82" t="s">
        <v>121</v>
      </c>
      <c r="K48" s="76">
        <f t="shared" si="1"/>
        <v>5081.3333327999999</v>
      </c>
      <c r="L48" s="30">
        <v>1</v>
      </c>
      <c r="M48" s="18"/>
      <c r="N48" s="18"/>
      <c r="O48" s="31"/>
      <c r="P48" s="30"/>
      <c r="Q48" s="31"/>
      <c r="R48" s="30"/>
      <c r="S48" s="18"/>
      <c r="T48" s="18"/>
      <c r="U48" s="31"/>
      <c r="V48" s="30"/>
      <c r="W48" s="18"/>
      <c r="X48" s="18"/>
      <c r="Y48" s="18"/>
      <c r="Z48" s="31"/>
      <c r="AA48" s="30"/>
      <c r="AB48" s="17"/>
      <c r="AC48" s="17"/>
      <c r="AD48" s="17"/>
      <c r="AE48" s="17"/>
      <c r="AF48" s="24"/>
    </row>
    <row r="49" spans="1:32" x14ac:dyDescent="0.3">
      <c r="A49" s="149"/>
      <c r="B49" s="62"/>
      <c r="C49" s="18"/>
      <c r="D49" s="18"/>
      <c r="E49" s="18"/>
      <c r="F49" s="73"/>
      <c r="G49" s="74">
        <v>390.33333329999999</v>
      </c>
      <c r="H49" s="89"/>
      <c r="I49" s="88"/>
      <c r="J49" s="82" t="s">
        <v>121</v>
      </c>
      <c r="K49" s="76">
        <f t="shared" si="1"/>
        <v>4683.9999995999997</v>
      </c>
      <c r="L49" s="30">
        <v>1</v>
      </c>
      <c r="M49" s="18"/>
      <c r="N49" s="18"/>
      <c r="O49" s="31"/>
      <c r="P49" s="30"/>
      <c r="Q49" s="31"/>
      <c r="R49" s="30"/>
      <c r="S49" s="18"/>
      <c r="T49" s="18"/>
      <c r="U49" s="31"/>
      <c r="V49" s="30"/>
      <c r="W49" s="18"/>
      <c r="X49" s="18"/>
      <c r="Y49" s="18"/>
      <c r="Z49" s="31"/>
      <c r="AA49" s="30"/>
      <c r="AB49" s="17"/>
      <c r="AC49" s="17"/>
      <c r="AD49" s="17"/>
      <c r="AE49" s="17"/>
      <c r="AF49" s="24"/>
    </row>
    <row r="50" spans="1:32" x14ac:dyDescent="0.3">
      <c r="A50" s="149"/>
      <c r="B50" s="62"/>
      <c r="C50" s="18"/>
      <c r="D50" s="18"/>
      <c r="E50" s="18"/>
      <c r="F50" s="73"/>
      <c r="G50" s="74">
        <v>285.11111110000002</v>
      </c>
      <c r="H50" s="89"/>
      <c r="I50" s="88"/>
      <c r="J50" s="82" t="s">
        <v>123</v>
      </c>
      <c r="K50" s="76">
        <f t="shared" si="1"/>
        <v>3421.3333332000002</v>
      </c>
      <c r="L50" s="30"/>
      <c r="M50" s="18"/>
      <c r="N50" s="18"/>
      <c r="O50" s="31"/>
      <c r="P50" s="30"/>
      <c r="Q50" s="31"/>
      <c r="R50" s="30"/>
      <c r="S50" s="18"/>
      <c r="T50" s="18"/>
      <c r="U50" s="31"/>
      <c r="V50" s="30"/>
      <c r="W50" s="18"/>
      <c r="X50" s="18"/>
      <c r="Y50" s="18"/>
      <c r="Z50" s="31"/>
      <c r="AA50" s="30">
        <v>1</v>
      </c>
      <c r="AB50" s="17">
        <v>1</v>
      </c>
      <c r="AC50" s="17">
        <v>1</v>
      </c>
      <c r="AD50" s="17"/>
      <c r="AE50" s="17"/>
      <c r="AF50" s="24"/>
    </row>
    <row r="51" spans="1:32" x14ac:dyDescent="0.3">
      <c r="A51" s="149"/>
      <c r="B51" s="63"/>
      <c r="C51" s="18"/>
      <c r="D51" s="18"/>
      <c r="E51" s="18"/>
      <c r="F51" s="73"/>
      <c r="G51" s="77">
        <v>136.11111109999999</v>
      </c>
      <c r="H51" s="89"/>
      <c r="I51" s="88"/>
      <c r="J51" s="82" t="s">
        <v>121</v>
      </c>
      <c r="K51" s="76">
        <f t="shared" si="1"/>
        <v>1633.3333331999997</v>
      </c>
      <c r="L51" s="30"/>
      <c r="M51" s="18"/>
      <c r="N51" s="18"/>
      <c r="O51" s="31"/>
      <c r="P51" s="30"/>
      <c r="Q51" s="31"/>
      <c r="R51" s="30"/>
      <c r="S51" s="18"/>
      <c r="T51" s="18"/>
      <c r="U51" s="31"/>
      <c r="V51" s="30"/>
      <c r="W51" s="18"/>
      <c r="X51" s="18"/>
      <c r="Y51" s="18"/>
      <c r="Z51" s="31"/>
      <c r="AA51" s="30">
        <v>1</v>
      </c>
      <c r="AB51" s="17">
        <v>1</v>
      </c>
      <c r="AC51" s="17">
        <v>1</v>
      </c>
      <c r="AD51" s="17"/>
      <c r="AE51" s="17"/>
      <c r="AF51" s="24"/>
    </row>
    <row r="52" spans="1:32" x14ac:dyDescent="0.3">
      <c r="A52" s="149"/>
      <c r="B52" s="63"/>
      <c r="C52" s="18"/>
      <c r="D52" s="18"/>
      <c r="E52" s="18"/>
      <c r="F52" s="73"/>
      <c r="G52" s="77">
        <v>1332.444444</v>
      </c>
      <c r="H52" s="89"/>
      <c r="I52" s="88"/>
      <c r="J52" s="82" t="s">
        <v>123</v>
      </c>
      <c r="K52" s="76">
        <f t="shared" si="1"/>
        <v>15989.333328000001</v>
      </c>
      <c r="L52" s="30"/>
      <c r="M52" s="18"/>
      <c r="N52" s="18"/>
      <c r="O52" s="31"/>
      <c r="P52" s="30"/>
      <c r="Q52" s="31"/>
      <c r="R52" s="30">
        <v>1</v>
      </c>
      <c r="S52" s="18"/>
      <c r="T52" s="18"/>
      <c r="U52" s="31"/>
      <c r="V52" s="30"/>
      <c r="W52" s="18"/>
      <c r="X52" s="18"/>
      <c r="Y52" s="18"/>
      <c r="Z52" s="31"/>
      <c r="AA52" s="80"/>
      <c r="AB52" s="17"/>
      <c r="AC52" s="17"/>
      <c r="AD52" s="17"/>
      <c r="AE52" s="17"/>
      <c r="AF52" s="24"/>
    </row>
    <row r="53" spans="1:32" x14ac:dyDescent="0.3">
      <c r="A53" s="149"/>
      <c r="B53" s="63"/>
      <c r="C53" s="18"/>
      <c r="D53" s="18"/>
      <c r="E53" s="18"/>
      <c r="F53" s="73"/>
      <c r="G53" s="77">
        <v>152</v>
      </c>
      <c r="H53" s="89"/>
      <c r="I53" s="88"/>
      <c r="J53" s="82" t="s">
        <v>121</v>
      </c>
      <c r="K53" s="76">
        <f t="shared" si="1"/>
        <v>1824</v>
      </c>
      <c r="L53" s="30">
        <v>1</v>
      </c>
      <c r="M53" s="18"/>
      <c r="N53" s="18"/>
      <c r="O53" s="31"/>
      <c r="P53" s="30"/>
      <c r="Q53" s="31"/>
      <c r="R53" s="30"/>
      <c r="S53" s="18"/>
      <c r="T53" s="18"/>
      <c r="U53" s="31"/>
      <c r="V53" s="30"/>
      <c r="W53" s="18"/>
      <c r="X53" s="18"/>
      <c r="Y53" s="18"/>
      <c r="Z53" s="31"/>
      <c r="AA53" s="30"/>
      <c r="AB53" s="17"/>
      <c r="AC53" s="17"/>
      <c r="AD53" s="17"/>
      <c r="AE53" s="17"/>
      <c r="AF53" s="24"/>
    </row>
    <row r="54" spans="1:32" x14ac:dyDescent="0.3">
      <c r="A54" s="149"/>
      <c r="B54" s="62"/>
      <c r="C54" s="18"/>
      <c r="D54" s="18"/>
      <c r="E54" s="18"/>
      <c r="F54" s="73"/>
      <c r="G54" s="74">
        <v>283.77777780000002</v>
      </c>
      <c r="H54" s="89"/>
      <c r="I54" s="88"/>
      <c r="J54" s="82" t="s">
        <v>121</v>
      </c>
      <c r="K54" s="76">
        <f t="shared" si="1"/>
        <v>3405.3333336000005</v>
      </c>
      <c r="L54" s="30">
        <v>1</v>
      </c>
      <c r="M54" s="18"/>
      <c r="N54" s="18"/>
      <c r="O54" s="31"/>
      <c r="P54" s="30"/>
      <c r="Q54" s="31"/>
      <c r="R54" s="30"/>
      <c r="S54" s="18"/>
      <c r="T54" s="18"/>
      <c r="U54" s="31"/>
      <c r="V54" s="30"/>
      <c r="W54" s="18"/>
      <c r="X54" s="18"/>
      <c r="Y54" s="18"/>
      <c r="Z54" s="31"/>
      <c r="AA54" s="30"/>
      <c r="AB54" s="17"/>
      <c r="AC54" s="17"/>
      <c r="AD54" s="17"/>
      <c r="AE54" s="17"/>
      <c r="AF54" s="24"/>
    </row>
    <row r="55" spans="1:32" x14ac:dyDescent="0.3">
      <c r="A55" s="149"/>
      <c r="B55" s="63"/>
      <c r="C55" s="18"/>
      <c r="D55" s="18"/>
      <c r="E55" s="18"/>
      <c r="F55" s="73"/>
      <c r="G55" s="77">
        <v>363.33333329999999</v>
      </c>
      <c r="H55" s="89"/>
      <c r="I55" s="88"/>
      <c r="J55" s="82" t="s">
        <v>121</v>
      </c>
      <c r="K55" s="76">
        <f t="shared" si="1"/>
        <v>4359.9999995999997</v>
      </c>
      <c r="L55" s="30">
        <v>1</v>
      </c>
      <c r="M55" s="18"/>
      <c r="N55" s="18"/>
      <c r="O55" s="31"/>
      <c r="P55" s="30"/>
      <c r="Q55" s="31"/>
      <c r="R55" s="30"/>
      <c r="S55" s="18"/>
      <c r="T55" s="18"/>
      <c r="U55" s="31"/>
      <c r="V55" s="30"/>
      <c r="W55" s="18"/>
      <c r="X55" s="18"/>
      <c r="Y55" s="18"/>
      <c r="Z55" s="31"/>
      <c r="AA55" s="30"/>
      <c r="AB55" s="17"/>
      <c r="AC55" s="17"/>
      <c r="AD55" s="17"/>
      <c r="AE55" s="17"/>
      <c r="AF55" s="24"/>
    </row>
    <row r="56" spans="1:32" x14ac:dyDescent="0.3">
      <c r="A56" s="149"/>
      <c r="B56" s="63"/>
      <c r="C56" s="18"/>
      <c r="D56" s="18"/>
      <c r="E56" s="18"/>
      <c r="F56" s="73"/>
      <c r="G56" s="77">
        <v>495</v>
      </c>
      <c r="H56" s="89"/>
      <c r="I56" s="88"/>
      <c r="J56" s="82" t="s">
        <v>121</v>
      </c>
      <c r="K56" s="76">
        <f t="shared" si="1"/>
        <v>5940</v>
      </c>
      <c r="L56" s="30">
        <v>1</v>
      </c>
      <c r="M56" s="18"/>
      <c r="N56" s="18"/>
      <c r="O56" s="31"/>
      <c r="P56" s="30"/>
      <c r="Q56" s="31"/>
      <c r="R56" s="30"/>
      <c r="S56" s="18"/>
      <c r="T56" s="18"/>
      <c r="U56" s="31"/>
      <c r="V56" s="30"/>
      <c r="W56" s="18"/>
      <c r="X56" s="18"/>
      <c r="Y56" s="18"/>
      <c r="Z56" s="31"/>
      <c r="AA56" s="30"/>
      <c r="AB56" s="17"/>
      <c r="AC56" s="17"/>
      <c r="AD56" s="17"/>
      <c r="AE56" s="17"/>
      <c r="AF56" s="24"/>
    </row>
    <row r="57" spans="1:32" s="136" customFormat="1" x14ac:dyDescent="0.3">
      <c r="A57" s="149"/>
      <c r="B57" s="125"/>
      <c r="C57" s="126"/>
      <c r="D57" s="126"/>
      <c r="E57" s="126"/>
      <c r="F57" s="127"/>
      <c r="G57" s="137">
        <v>587.11111110000002</v>
      </c>
      <c r="H57" s="129"/>
      <c r="I57" s="130"/>
      <c r="J57" s="131" t="s">
        <v>121</v>
      </c>
      <c r="K57" s="132">
        <f t="shared" si="1"/>
        <v>7045.3333332000002</v>
      </c>
      <c r="L57" s="133">
        <v>1</v>
      </c>
      <c r="M57" s="126"/>
      <c r="N57" s="126"/>
      <c r="O57" s="134"/>
      <c r="P57" s="133"/>
      <c r="Q57" s="134"/>
      <c r="R57" s="133"/>
      <c r="S57" s="126"/>
      <c r="T57" s="126"/>
      <c r="U57" s="134"/>
      <c r="V57" s="133"/>
      <c r="W57" s="126"/>
      <c r="X57" s="126"/>
      <c r="Y57" s="126"/>
      <c r="Z57" s="134"/>
      <c r="AA57" s="133"/>
      <c r="AB57" s="127"/>
      <c r="AC57" s="127"/>
      <c r="AD57" s="127"/>
      <c r="AE57" s="127"/>
      <c r="AF57" s="135"/>
    </row>
    <row r="58" spans="1:32" x14ac:dyDescent="0.3">
      <c r="A58" s="149"/>
      <c r="B58" s="62"/>
      <c r="C58" s="18"/>
      <c r="D58" s="18"/>
      <c r="E58" s="18"/>
      <c r="F58" s="73"/>
      <c r="G58" s="74">
        <v>377</v>
      </c>
      <c r="H58" s="89"/>
      <c r="I58" s="88"/>
      <c r="J58" s="82" t="s">
        <v>122</v>
      </c>
      <c r="K58" s="76">
        <f t="shared" si="1"/>
        <v>4524</v>
      </c>
      <c r="L58" s="30"/>
      <c r="M58" s="18"/>
      <c r="N58" s="18"/>
      <c r="O58" s="31"/>
      <c r="P58" s="30"/>
      <c r="Q58" s="31"/>
      <c r="R58" s="30">
        <v>1</v>
      </c>
      <c r="S58" s="18"/>
      <c r="T58" s="18"/>
      <c r="U58" s="31"/>
      <c r="V58" s="30"/>
      <c r="W58" s="18"/>
      <c r="X58" s="18"/>
      <c r="Y58" s="18"/>
      <c r="Z58" s="31"/>
      <c r="AA58" s="30"/>
      <c r="AB58" s="17"/>
      <c r="AC58" s="17"/>
      <c r="AD58" s="17"/>
      <c r="AE58" s="17"/>
      <c r="AF58" s="24"/>
    </row>
    <row r="59" spans="1:32" x14ac:dyDescent="0.3">
      <c r="A59" s="149"/>
      <c r="B59" s="63"/>
      <c r="C59" s="18"/>
      <c r="D59" s="18"/>
      <c r="E59" s="18"/>
      <c r="F59" s="73"/>
      <c r="G59" s="77">
        <v>401.55555559999999</v>
      </c>
      <c r="H59" s="89"/>
      <c r="I59" s="88"/>
      <c r="J59" s="82" t="s">
        <v>123</v>
      </c>
      <c r="K59" s="76">
        <f t="shared" si="1"/>
        <v>4818.6666672000001</v>
      </c>
      <c r="L59" s="30"/>
      <c r="M59" s="18"/>
      <c r="N59" s="18"/>
      <c r="O59" s="31"/>
      <c r="P59" s="30"/>
      <c r="Q59" s="31"/>
      <c r="R59" s="30"/>
      <c r="S59" s="18"/>
      <c r="T59" s="18"/>
      <c r="U59" s="31"/>
      <c r="V59" s="30"/>
      <c r="W59" s="18"/>
      <c r="X59" s="18"/>
      <c r="Y59" s="18"/>
      <c r="Z59" s="31"/>
      <c r="AA59" s="30">
        <v>1</v>
      </c>
      <c r="AB59" s="17">
        <v>1</v>
      </c>
      <c r="AC59" s="17">
        <v>1</v>
      </c>
      <c r="AD59" s="17"/>
      <c r="AE59" s="17"/>
      <c r="AF59" s="24"/>
    </row>
    <row r="60" spans="1:32" x14ac:dyDescent="0.3">
      <c r="A60" s="149"/>
      <c r="B60" s="63"/>
      <c r="C60" s="18"/>
      <c r="D60" s="18"/>
      <c r="E60" s="18"/>
      <c r="F60" s="73"/>
      <c r="G60" s="77">
        <v>260.22222219999998</v>
      </c>
      <c r="H60" s="89"/>
      <c r="I60" s="88"/>
      <c r="J60" s="82" t="s">
        <v>121</v>
      </c>
      <c r="K60" s="76">
        <f t="shared" si="1"/>
        <v>3122.6666663999995</v>
      </c>
      <c r="L60" s="30">
        <v>1</v>
      </c>
      <c r="M60" s="18"/>
      <c r="N60" s="18"/>
      <c r="O60" s="31"/>
      <c r="P60" s="30"/>
      <c r="Q60" s="31"/>
      <c r="R60" s="30"/>
      <c r="S60" s="18"/>
      <c r="T60" s="18"/>
      <c r="U60" s="31"/>
      <c r="V60" s="30"/>
      <c r="W60" s="18"/>
      <c r="X60" s="18"/>
      <c r="Y60" s="18"/>
      <c r="Z60" s="31"/>
      <c r="AA60" s="30"/>
      <c r="AB60" s="17"/>
      <c r="AC60" s="17"/>
      <c r="AD60" s="17"/>
      <c r="AE60" s="17"/>
      <c r="AF60" s="24"/>
    </row>
    <row r="61" spans="1:32" x14ac:dyDescent="0.3">
      <c r="A61" s="149"/>
      <c r="B61" s="63"/>
      <c r="C61" s="18"/>
      <c r="D61" s="18"/>
      <c r="E61" s="18"/>
      <c r="F61" s="73"/>
      <c r="G61" s="77">
        <v>815.55555560000005</v>
      </c>
      <c r="H61" s="89"/>
      <c r="I61" s="88"/>
      <c r="J61" s="82" t="s">
        <v>123</v>
      </c>
      <c r="K61" s="76">
        <f t="shared" si="1"/>
        <v>9786.666667200001</v>
      </c>
      <c r="L61" s="30">
        <v>1</v>
      </c>
      <c r="M61" s="18"/>
      <c r="N61" s="18"/>
      <c r="O61" s="31"/>
      <c r="P61" s="30"/>
      <c r="Q61" s="31"/>
      <c r="R61" s="30"/>
      <c r="S61" s="18"/>
      <c r="T61" s="18"/>
      <c r="U61" s="31"/>
      <c r="V61" s="30"/>
      <c r="W61" s="18"/>
      <c r="X61" s="18"/>
      <c r="Y61" s="18"/>
      <c r="Z61" s="31"/>
      <c r="AA61" s="30"/>
      <c r="AB61" s="17"/>
      <c r="AC61" s="17"/>
      <c r="AD61" s="17"/>
      <c r="AE61" s="17"/>
      <c r="AF61" s="24"/>
    </row>
    <row r="62" spans="1:32" x14ac:dyDescent="0.3">
      <c r="A62" s="149"/>
      <c r="B62" s="62"/>
      <c r="C62" s="18"/>
      <c r="D62" s="18"/>
      <c r="E62" s="18"/>
      <c r="F62" s="73"/>
      <c r="G62" s="74">
        <v>576.33333330000005</v>
      </c>
      <c r="H62" s="89"/>
      <c r="I62" s="88"/>
      <c r="J62" s="82" t="s">
        <v>123</v>
      </c>
      <c r="K62" s="76">
        <f t="shared" si="1"/>
        <v>6915.9999996000006</v>
      </c>
      <c r="L62" s="30">
        <v>1</v>
      </c>
      <c r="M62" s="18"/>
      <c r="N62" s="18"/>
      <c r="O62" s="31"/>
      <c r="P62" s="30"/>
      <c r="Q62" s="31"/>
      <c r="R62" s="30"/>
      <c r="S62" s="18"/>
      <c r="T62" s="18"/>
      <c r="U62" s="31"/>
      <c r="V62" s="30"/>
      <c r="W62" s="18"/>
      <c r="X62" s="18"/>
      <c r="Y62" s="18"/>
      <c r="Z62" s="31"/>
      <c r="AA62" s="30"/>
      <c r="AB62" s="17"/>
      <c r="AC62" s="17"/>
      <c r="AD62" s="17"/>
      <c r="AE62" s="17"/>
      <c r="AF62" s="24"/>
    </row>
    <row r="63" spans="1:32" x14ac:dyDescent="0.3">
      <c r="A63" s="149"/>
      <c r="B63" s="62"/>
      <c r="C63" s="18"/>
      <c r="D63" s="18"/>
      <c r="E63" s="18"/>
      <c r="F63" s="73"/>
      <c r="G63" s="74">
        <v>1831.7777779999999</v>
      </c>
      <c r="H63" s="89"/>
      <c r="I63" s="88"/>
      <c r="J63" s="82" t="s">
        <v>121</v>
      </c>
      <c r="K63" s="76">
        <f t="shared" si="1"/>
        <v>21981.333336</v>
      </c>
      <c r="L63" s="30"/>
      <c r="M63" s="18"/>
      <c r="N63" s="18"/>
      <c r="O63" s="31"/>
      <c r="P63" s="30"/>
      <c r="Q63" s="31"/>
      <c r="R63" s="30">
        <v>1</v>
      </c>
      <c r="S63" s="18"/>
      <c r="T63" s="18"/>
      <c r="U63" s="31"/>
      <c r="V63" s="30"/>
      <c r="W63" s="18"/>
      <c r="X63" s="18"/>
      <c r="Y63" s="18"/>
      <c r="Z63" s="31"/>
      <c r="AA63" s="30"/>
      <c r="AB63" s="17"/>
      <c r="AC63" s="17"/>
      <c r="AD63" s="17"/>
      <c r="AE63" s="17"/>
      <c r="AF63" s="24"/>
    </row>
    <row r="64" spans="1:32" x14ac:dyDescent="0.3">
      <c r="A64" s="149"/>
      <c r="B64" s="62"/>
      <c r="C64" s="18"/>
      <c r="D64" s="18"/>
      <c r="E64" s="18"/>
      <c r="F64" s="73"/>
      <c r="G64" s="74">
        <v>591</v>
      </c>
      <c r="H64" s="89"/>
      <c r="I64" s="88"/>
      <c r="J64" s="82" t="s">
        <v>123</v>
      </c>
      <c r="K64" s="76">
        <f t="shared" si="1"/>
        <v>7092</v>
      </c>
      <c r="L64" s="30">
        <v>1</v>
      </c>
      <c r="M64" s="18"/>
      <c r="N64" s="18"/>
      <c r="O64" s="31"/>
      <c r="P64" s="30"/>
      <c r="Q64" s="31"/>
      <c r="R64" s="30"/>
      <c r="S64" s="18"/>
      <c r="T64" s="18"/>
      <c r="U64" s="31"/>
      <c r="V64" s="30"/>
      <c r="W64" s="18"/>
      <c r="X64" s="18"/>
      <c r="Y64" s="18"/>
      <c r="Z64" s="31"/>
      <c r="AA64" s="30"/>
      <c r="AB64" s="17"/>
      <c r="AC64" s="17"/>
      <c r="AD64" s="17"/>
      <c r="AE64" s="17"/>
      <c r="AF64" s="24"/>
    </row>
    <row r="65" spans="1:32" s="143" customFormat="1" x14ac:dyDescent="0.3">
      <c r="A65" s="149"/>
      <c r="B65" s="138"/>
      <c r="C65" s="139"/>
      <c r="D65" s="139"/>
      <c r="E65" s="139"/>
      <c r="F65" s="73"/>
      <c r="G65" s="140">
        <v>496.77777780000002</v>
      </c>
      <c r="H65" s="89"/>
      <c r="I65" s="88"/>
      <c r="J65" s="82" t="s">
        <v>123</v>
      </c>
      <c r="K65" s="76">
        <f t="shared" si="1"/>
        <v>5961.3333336000005</v>
      </c>
      <c r="L65" s="80"/>
      <c r="M65" s="139"/>
      <c r="N65" s="139"/>
      <c r="O65" s="141"/>
      <c r="P65" s="80"/>
      <c r="Q65" s="141"/>
      <c r="R65" s="80"/>
      <c r="S65" s="139"/>
      <c r="T65" s="139"/>
      <c r="U65" s="141"/>
      <c r="V65" s="80"/>
      <c r="W65" s="139"/>
      <c r="X65" s="139"/>
      <c r="Y65" s="139"/>
      <c r="Z65" s="141"/>
      <c r="AA65" s="80">
        <v>1</v>
      </c>
      <c r="AB65" s="73">
        <v>1</v>
      </c>
      <c r="AC65" s="73">
        <v>1</v>
      </c>
      <c r="AD65" s="73"/>
      <c r="AE65" s="73"/>
      <c r="AF65" s="142"/>
    </row>
    <row r="66" spans="1:32" x14ac:dyDescent="0.3">
      <c r="A66" s="149"/>
      <c r="B66" s="62"/>
      <c r="C66" s="18"/>
      <c r="D66" s="18"/>
      <c r="E66" s="18"/>
      <c r="F66" s="73"/>
      <c r="G66" s="78">
        <v>1202.7777779999999</v>
      </c>
      <c r="H66" s="89"/>
      <c r="I66" s="88"/>
      <c r="J66" s="82" t="s">
        <v>123</v>
      </c>
      <c r="K66" s="76">
        <f t="shared" si="1"/>
        <v>14433.333336</v>
      </c>
      <c r="L66" s="30"/>
      <c r="M66" s="18"/>
      <c r="N66" s="18"/>
      <c r="O66" s="31"/>
      <c r="P66" s="30"/>
      <c r="Q66" s="31"/>
      <c r="R66" s="30">
        <v>1</v>
      </c>
      <c r="S66" s="18"/>
      <c r="T66" s="18"/>
      <c r="U66" s="31"/>
      <c r="V66" s="30"/>
      <c r="W66" s="18"/>
      <c r="X66" s="18"/>
      <c r="Y66" s="18"/>
      <c r="Z66" s="31"/>
      <c r="AA66" s="80"/>
      <c r="AB66" s="17"/>
      <c r="AC66" s="17"/>
      <c r="AD66" s="17"/>
      <c r="AE66" s="17"/>
      <c r="AF66" s="24"/>
    </row>
    <row r="67" spans="1:32" x14ac:dyDescent="0.3">
      <c r="A67" s="149"/>
      <c r="B67" s="62"/>
      <c r="C67" s="18"/>
      <c r="D67" s="18"/>
      <c r="E67" s="18"/>
      <c r="F67" s="73"/>
      <c r="G67" s="78">
        <v>495</v>
      </c>
      <c r="H67" s="89"/>
      <c r="I67" s="88"/>
      <c r="J67" s="82" t="s">
        <v>121</v>
      </c>
      <c r="K67" s="76">
        <f t="shared" si="1"/>
        <v>5940</v>
      </c>
      <c r="L67" s="30">
        <v>1</v>
      </c>
      <c r="M67" s="18"/>
      <c r="N67" s="18"/>
      <c r="O67" s="31"/>
      <c r="P67" s="30"/>
      <c r="Q67" s="31"/>
      <c r="R67" s="30"/>
      <c r="S67" s="18"/>
      <c r="T67" s="18"/>
      <c r="U67" s="31"/>
      <c r="V67" s="30"/>
      <c r="W67" s="18"/>
      <c r="X67" s="18"/>
      <c r="Y67" s="18"/>
      <c r="Z67" s="31"/>
      <c r="AA67" s="30"/>
      <c r="AB67" s="17"/>
      <c r="AC67" s="17"/>
      <c r="AD67" s="17"/>
      <c r="AE67" s="17"/>
      <c r="AF67" s="24"/>
    </row>
    <row r="68" spans="1:32" x14ac:dyDescent="0.3">
      <c r="A68" s="149"/>
      <c r="B68" s="62"/>
      <c r="C68" s="18"/>
      <c r="D68" s="18"/>
      <c r="E68" s="18"/>
      <c r="F68" s="73"/>
      <c r="G68" s="74">
        <v>157.33333329999999</v>
      </c>
      <c r="H68" s="89"/>
      <c r="I68" s="88"/>
      <c r="J68" s="82" t="s">
        <v>121</v>
      </c>
      <c r="K68" s="76">
        <f t="shared" si="1"/>
        <v>1887.9999995999999</v>
      </c>
      <c r="L68" s="30">
        <v>1</v>
      </c>
      <c r="M68" s="18"/>
      <c r="N68" s="18"/>
      <c r="O68" s="31"/>
      <c r="P68" s="30"/>
      <c r="Q68" s="31"/>
      <c r="R68" s="30"/>
      <c r="S68" s="18"/>
      <c r="T68" s="18"/>
      <c r="U68" s="31"/>
      <c r="V68" s="30"/>
      <c r="W68" s="18"/>
      <c r="X68" s="18"/>
      <c r="Y68" s="18"/>
      <c r="Z68" s="31"/>
      <c r="AA68" s="30"/>
      <c r="AB68" s="17"/>
      <c r="AC68" s="17"/>
      <c r="AD68" s="17"/>
      <c r="AE68" s="17"/>
      <c r="AF68" s="24"/>
    </row>
    <row r="69" spans="1:32" s="136" customFormat="1" x14ac:dyDescent="0.3">
      <c r="A69" s="149"/>
      <c r="B69" s="125"/>
      <c r="C69" s="126"/>
      <c r="D69" s="126"/>
      <c r="E69" s="126"/>
      <c r="F69" s="127"/>
      <c r="G69" s="128">
        <v>990.88888889999998</v>
      </c>
      <c r="H69" s="129"/>
      <c r="I69" s="130"/>
      <c r="J69" s="131" t="s">
        <v>121</v>
      </c>
      <c r="K69" s="132">
        <f t="shared" si="1"/>
        <v>11890.6666668</v>
      </c>
      <c r="L69" s="133"/>
      <c r="M69" s="126"/>
      <c r="N69" s="126"/>
      <c r="O69" s="134"/>
      <c r="P69" s="133"/>
      <c r="Q69" s="134"/>
      <c r="R69" s="133">
        <v>1</v>
      </c>
      <c r="S69" s="126"/>
      <c r="T69" s="126"/>
      <c r="U69" s="134"/>
      <c r="V69" s="133"/>
      <c r="W69" s="126"/>
      <c r="X69" s="126"/>
      <c r="Y69" s="126"/>
      <c r="Z69" s="134"/>
      <c r="AA69" s="133"/>
      <c r="AB69" s="127"/>
      <c r="AC69" s="127"/>
      <c r="AD69" s="127"/>
      <c r="AE69" s="127"/>
      <c r="AF69" s="135"/>
    </row>
    <row r="70" spans="1:32" x14ac:dyDescent="0.3">
      <c r="A70" s="149"/>
      <c r="B70" s="62"/>
      <c r="C70" s="18"/>
      <c r="D70" s="18"/>
      <c r="E70" s="18"/>
      <c r="F70" s="73"/>
      <c r="G70" s="78">
        <v>118.7777778</v>
      </c>
      <c r="H70" s="89"/>
      <c r="I70" s="88"/>
      <c r="J70" s="82" t="s">
        <v>122</v>
      </c>
      <c r="K70" s="76">
        <f t="shared" si="1"/>
        <v>1425.3333336000001</v>
      </c>
      <c r="L70" s="30">
        <v>1</v>
      </c>
      <c r="M70" s="18"/>
      <c r="N70" s="18"/>
      <c r="O70" s="31"/>
      <c r="P70" s="30"/>
      <c r="Q70" s="31"/>
      <c r="R70" s="30"/>
      <c r="S70" s="18"/>
      <c r="T70" s="18"/>
      <c r="U70" s="31"/>
      <c r="V70" s="30"/>
      <c r="W70" s="18"/>
      <c r="X70" s="18"/>
      <c r="Y70" s="18"/>
      <c r="Z70" s="31"/>
      <c r="AA70" s="30"/>
      <c r="AB70" s="17"/>
      <c r="AC70" s="17"/>
      <c r="AD70" s="17"/>
      <c r="AE70" s="17"/>
      <c r="AF70" s="24"/>
    </row>
    <row r="71" spans="1:32" x14ac:dyDescent="0.3">
      <c r="A71" s="149"/>
      <c r="B71" s="62"/>
      <c r="C71" s="18"/>
      <c r="D71" s="18"/>
      <c r="E71" s="18"/>
      <c r="F71" s="73"/>
      <c r="G71" s="78">
        <v>408.66666670000001</v>
      </c>
      <c r="H71" s="89"/>
      <c r="I71" s="88"/>
      <c r="J71" s="82" t="s">
        <v>123</v>
      </c>
      <c r="K71" s="76">
        <f t="shared" si="1"/>
        <v>4904.0000004000003</v>
      </c>
      <c r="L71" s="30"/>
      <c r="M71" s="18"/>
      <c r="N71" s="18"/>
      <c r="O71" s="31"/>
      <c r="P71" s="30"/>
      <c r="Q71" s="31"/>
      <c r="R71" s="30"/>
      <c r="S71" s="18"/>
      <c r="T71" s="18"/>
      <c r="U71" s="31"/>
      <c r="V71" s="30"/>
      <c r="W71" s="18"/>
      <c r="X71" s="18"/>
      <c r="Y71" s="18"/>
      <c r="Z71" s="31"/>
      <c r="AA71" s="30">
        <v>1</v>
      </c>
      <c r="AB71" s="17">
        <v>1</v>
      </c>
      <c r="AC71" s="17">
        <v>1</v>
      </c>
      <c r="AD71" s="17"/>
      <c r="AE71" s="17"/>
      <c r="AF71" s="24"/>
    </row>
    <row r="72" spans="1:32" x14ac:dyDescent="0.3">
      <c r="A72" s="149"/>
      <c r="B72" s="63"/>
      <c r="C72" s="18"/>
      <c r="D72" s="18"/>
      <c r="E72" s="18"/>
      <c r="F72" s="73"/>
      <c r="G72" s="78">
        <v>793.88888889999998</v>
      </c>
      <c r="H72" s="89"/>
      <c r="I72" s="88"/>
      <c r="J72" s="82" t="s">
        <v>121</v>
      </c>
      <c r="K72" s="76">
        <f t="shared" si="1"/>
        <v>9526.6666667999998</v>
      </c>
      <c r="L72" s="30">
        <v>1</v>
      </c>
      <c r="M72" s="18"/>
      <c r="N72" s="18"/>
      <c r="O72" s="31"/>
      <c r="P72" s="30"/>
      <c r="Q72" s="31"/>
      <c r="R72" s="30"/>
      <c r="S72" s="18"/>
      <c r="T72" s="18"/>
      <c r="U72" s="31"/>
      <c r="V72" s="30"/>
      <c r="W72" s="18"/>
      <c r="X72" s="18"/>
      <c r="Y72" s="18"/>
      <c r="Z72" s="31"/>
      <c r="AA72" s="30"/>
      <c r="AB72" s="17"/>
      <c r="AC72" s="17"/>
      <c r="AD72" s="17"/>
      <c r="AE72" s="17"/>
      <c r="AF72" s="24"/>
    </row>
    <row r="73" spans="1:32" x14ac:dyDescent="0.3">
      <c r="A73" s="149"/>
      <c r="B73" s="62"/>
      <c r="C73" s="18"/>
      <c r="D73" s="18"/>
      <c r="E73" s="18"/>
      <c r="F73" s="73"/>
      <c r="G73" s="78">
        <v>1405.555556</v>
      </c>
      <c r="H73" s="89"/>
      <c r="I73" s="88"/>
      <c r="J73" s="82" t="s">
        <v>121</v>
      </c>
      <c r="K73" s="76">
        <f t="shared" si="1"/>
        <v>16866.666671999999</v>
      </c>
      <c r="L73" s="30"/>
      <c r="M73" s="18"/>
      <c r="N73" s="18"/>
      <c r="O73" s="31"/>
      <c r="P73" s="30"/>
      <c r="Q73" s="31"/>
      <c r="R73" s="30">
        <v>1</v>
      </c>
      <c r="S73" s="18"/>
      <c r="T73" s="18"/>
      <c r="U73" s="31"/>
      <c r="V73" s="30"/>
      <c r="W73" s="18"/>
      <c r="X73" s="18"/>
      <c r="Y73" s="18"/>
      <c r="Z73" s="31"/>
      <c r="AA73" s="30"/>
      <c r="AB73" s="17"/>
      <c r="AC73" s="17"/>
      <c r="AD73" s="17"/>
      <c r="AE73" s="17"/>
      <c r="AF73" s="24"/>
    </row>
    <row r="74" spans="1:32" s="136" customFormat="1" x14ac:dyDescent="0.3">
      <c r="A74" s="149"/>
      <c r="B74" s="125"/>
      <c r="C74" s="126"/>
      <c r="D74" s="126"/>
      <c r="E74" s="126"/>
      <c r="F74" s="127"/>
      <c r="G74" s="137">
        <v>1186.2222220000001</v>
      </c>
      <c r="H74" s="129"/>
      <c r="I74" s="130"/>
      <c r="J74" s="131" t="s">
        <v>121</v>
      </c>
      <c r="K74" s="132">
        <f t="shared" si="1"/>
        <v>14234.666664</v>
      </c>
      <c r="L74" s="133"/>
      <c r="M74" s="126"/>
      <c r="N74" s="126"/>
      <c r="O74" s="134"/>
      <c r="P74" s="133"/>
      <c r="Q74" s="134"/>
      <c r="R74" s="133">
        <v>1</v>
      </c>
      <c r="S74" s="126"/>
      <c r="T74" s="126"/>
      <c r="U74" s="134"/>
      <c r="V74" s="133"/>
      <c r="W74" s="126"/>
      <c r="X74" s="126"/>
      <c r="Y74" s="126"/>
      <c r="Z74" s="134"/>
      <c r="AA74" s="133"/>
      <c r="AB74" s="127"/>
      <c r="AC74" s="127"/>
      <c r="AD74" s="127"/>
      <c r="AE74" s="127"/>
      <c r="AF74" s="135"/>
    </row>
    <row r="75" spans="1:32" x14ac:dyDescent="0.3">
      <c r="A75" s="149"/>
      <c r="B75" s="62"/>
      <c r="C75" s="18"/>
      <c r="D75" s="18"/>
      <c r="E75" s="18"/>
      <c r="F75" s="73"/>
      <c r="G75" s="74">
        <v>454.44444440000001</v>
      </c>
      <c r="H75" s="89"/>
      <c r="I75" s="88"/>
      <c r="J75" s="82" t="s">
        <v>121</v>
      </c>
      <c r="K75" s="76">
        <f t="shared" si="1"/>
        <v>5453.3333327999999</v>
      </c>
      <c r="L75" s="30">
        <v>1</v>
      </c>
      <c r="M75" s="18"/>
      <c r="N75" s="18"/>
      <c r="O75" s="31"/>
      <c r="P75" s="30"/>
      <c r="Q75" s="31"/>
      <c r="R75" s="30"/>
      <c r="S75" s="18"/>
      <c r="T75" s="18"/>
      <c r="U75" s="31"/>
      <c r="V75" s="30"/>
      <c r="W75" s="18"/>
      <c r="X75" s="18"/>
      <c r="Y75" s="18"/>
      <c r="Z75" s="31"/>
      <c r="AA75" s="30"/>
      <c r="AB75" s="17"/>
      <c r="AC75" s="17"/>
      <c r="AD75" s="17"/>
      <c r="AE75" s="17"/>
      <c r="AF75" s="24"/>
    </row>
    <row r="76" spans="1:32" x14ac:dyDescent="0.3">
      <c r="A76" s="151"/>
      <c r="B76" s="62"/>
      <c r="C76" s="26"/>
      <c r="D76" s="26"/>
      <c r="E76" s="26"/>
      <c r="F76" s="73"/>
      <c r="G76" s="74">
        <v>344.11111110000002</v>
      </c>
      <c r="H76" s="93"/>
      <c r="I76" s="92"/>
      <c r="J76" s="92" t="s">
        <v>121</v>
      </c>
      <c r="K76" s="76">
        <f t="shared" si="1"/>
        <v>4129.3333332000002</v>
      </c>
      <c r="L76" s="32">
        <v>1</v>
      </c>
      <c r="M76" s="26"/>
      <c r="N76" s="26"/>
      <c r="O76" s="33"/>
      <c r="P76" s="32"/>
      <c r="Q76" s="33"/>
      <c r="R76" s="32"/>
      <c r="S76" s="26"/>
      <c r="T76" s="26"/>
      <c r="U76" s="33"/>
      <c r="V76" s="32"/>
      <c r="W76" s="26"/>
      <c r="X76" s="26"/>
      <c r="Y76" s="26"/>
      <c r="Z76" s="33"/>
      <c r="AA76" s="32"/>
      <c r="AB76" s="25"/>
      <c r="AC76" s="25"/>
      <c r="AD76" s="25"/>
      <c r="AE76" s="25"/>
      <c r="AF76" s="27"/>
    </row>
    <row r="77" spans="1:32" x14ac:dyDescent="0.3">
      <c r="A77" s="148"/>
      <c r="B77" s="20"/>
      <c r="C77" s="21">
        <v>2</v>
      </c>
      <c r="D77" s="21">
        <v>260</v>
      </c>
      <c r="E77" s="21">
        <v>2</v>
      </c>
      <c r="F77" s="22">
        <f>SUM(G78:G79)</f>
        <v>1723.222222222219</v>
      </c>
      <c r="G77" s="85"/>
      <c r="H77" s="87"/>
      <c r="I77" s="88"/>
      <c r="J77" s="88"/>
      <c r="K77" s="84"/>
      <c r="L77" s="28"/>
      <c r="M77" s="21"/>
      <c r="N77" s="21"/>
      <c r="O77" s="29"/>
      <c r="P77" s="28"/>
      <c r="Q77" s="29"/>
      <c r="R77" s="28"/>
      <c r="S77" s="21"/>
      <c r="T77" s="21"/>
      <c r="U77" s="29"/>
      <c r="V77" s="28"/>
      <c r="W77" s="21"/>
      <c r="X77" s="21"/>
      <c r="Y77" s="21"/>
      <c r="Z77" s="29"/>
      <c r="AA77" s="28"/>
      <c r="AB77" s="20"/>
      <c r="AC77" s="20"/>
      <c r="AD77" s="20"/>
      <c r="AE77" s="20"/>
      <c r="AF77" s="23"/>
    </row>
    <row r="78" spans="1:32" ht="15" thickBot="1" x14ac:dyDescent="0.35">
      <c r="A78" s="148"/>
      <c r="B78" s="71"/>
      <c r="C78" s="18"/>
      <c r="D78" s="18"/>
      <c r="E78" s="18"/>
      <c r="F78" s="73"/>
      <c r="G78" s="76">
        <v>722.88888888888903</v>
      </c>
      <c r="H78" s="89"/>
      <c r="I78" s="88"/>
      <c r="J78" s="82" t="s">
        <v>132</v>
      </c>
      <c r="K78" s="76">
        <f>G78*12</f>
        <v>8674.6666666666679</v>
      </c>
      <c r="L78" s="30"/>
      <c r="M78" s="18"/>
      <c r="N78" s="18"/>
      <c r="O78" s="31"/>
      <c r="P78" s="30"/>
      <c r="Q78" s="31"/>
      <c r="R78" s="30">
        <v>1</v>
      </c>
      <c r="S78" s="18"/>
      <c r="T78" s="18"/>
      <c r="U78" s="31"/>
      <c r="V78" s="30"/>
      <c r="W78" s="18"/>
      <c r="X78" s="18"/>
      <c r="Y78" s="18"/>
      <c r="Z78" s="31"/>
      <c r="AA78" s="30"/>
      <c r="AB78" s="17"/>
      <c r="AC78" s="17"/>
      <c r="AD78" s="17"/>
      <c r="AE78" s="17"/>
      <c r="AF78" s="24"/>
    </row>
    <row r="79" spans="1:32" ht="15" thickBot="1" x14ac:dyDescent="0.35">
      <c r="A79" s="148"/>
      <c r="B79" s="71"/>
      <c r="C79" s="18"/>
      <c r="D79" s="18"/>
      <c r="E79" s="18"/>
      <c r="F79" s="73"/>
      <c r="G79" s="76">
        <v>1000.33333333333</v>
      </c>
      <c r="H79" s="89"/>
      <c r="I79" s="88"/>
      <c r="J79" s="88" t="s">
        <v>132</v>
      </c>
      <c r="K79" s="88">
        <f>G79*12</f>
        <v>12003.99999999996</v>
      </c>
      <c r="L79" s="30"/>
      <c r="M79" s="18"/>
      <c r="N79" s="18"/>
      <c r="O79" s="31"/>
      <c r="P79" s="30"/>
      <c r="Q79" s="31"/>
      <c r="R79" s="30">
        <v>1</v>
      </c>
      <c r="S79" s="18"/>
      <c r="T79" s="18"/>
      <c r="U79" s="31"/>
      <c r="V79" s="30"/>
      <c r="W79" s="18"/>
      <c r="X79" s="18"/>
      <c r="Y79" s="18"/>
      <c r="Z79" s="31"/>
      <c r="AA79" s="30"/>
      <c r="AB79" s="17"/>
      <c r="AC79" s="17"/>
      <c r="AD79" s="17"/>
      <c r="AE79" s="17"/>
      <c r="AF79" s="24"/>
    </row>
    <row r="80" spans="1:32" ht="15" thickBot="1" x14ac:dyDescent="0.35">
      <c r="A80" s="148"/>
      <c r="B80" s="20"/>
      <c r="C80" s="21">
        <v>4</v>
      </c>
      <c r="D80" s="21">
        <v>94</v>
      </c>
      <c r="E80" s="21">
        <v>2</v>
      </c>
      <c r="F80" s="22">
        <v>1880</v>
      </c>
      <c r="G80" s="85"/>
      <c r="H80" s="87"/>
      <c r="I80" s="86"/>
      <c r="J80" s="86"/>
      <c r="K80" s="84"/>
      <c r="L80" s="28"/>
      <c r="M80" s="21"/>
      <c r="N80" s="21"/>
      <c r="O80" s="29"/>
      <c r="P80" s="28"/>
      <c r="Q80" s="29"/>
      <c r="R80" s="28"/>
      <c r="S80" s="21"/>
      <c r="T80" s="21"/>
      <c r="U80" s="29"/>
      <c r="V80" s="28"/>
      <c r="W80" s="21"/>
      <c r="X80" s="21"/>
      <c r="Y80" s="21"/>
      <c r="Z80" s="29"/>
      <c r="AA80" s="28"/>
      <c r="AB80" s="20"/>
      <c r="AC80" s="20"/>
      <c r="AD80" s="20"/>
      <c r="AE80" s="20"/>
      <c r="AF80" s="23"/>
    </row>
    <row r="81" spans="1:32" ht="15" thickBot="1" x14ac:dyDescent="0.35">
      <c r="A81" s="148"/>
      <c r="B81" s="70"/>
      <c r="C81" s="70"/>
      <c r="D81" s="70"/>
      <c r="E81" s="70"/>
      <c r="F81" s="70"/>
      <c r="G81" s="70">
        <v>162</v>
      </c>
      <c r="H81" s="71"/>
      <c r="I81" s="70"/>
      <c r="J81" s="82" t="s">
        <v>129</v>
      </c>
      <c r="K81" s="70">
        <v>1954</v>
      </c>
      <c r="L81" s="36"/>
      <c r="M81" s="35"/>
      <c r="N81" s="35"/>
      <c r="O81" s="37"/>
      <c r="P81" s="36"/>
      <c r="Q81" s="37"/>
      <c r="R81" s="36"/>
      <c r="S81" s="35"/>
      <c r="T81" s="35"/>
      <c r="U81" s="37"/>
      <c r="V81" s="36"/>
      <c r="W81" s="35"/>
      <c r="X81" s="35"/>
      <c r="Y81" s="35"/>
      <c r="Z81" s="37"/>
      <c r="AA81" s="36"/>
      <c r="AB81" s="34"/>
      <c r="AC81" s="34"/>
      <c r="AD81" s="34"/>
      <c r="AE81" s="34"/>
      <c r="AF81" s="38"/>
    </row>
    <row r="82" spans="1:32" ht="15" thickBot="1" x14ac:dyDescent="0.35">
      <c r="A82" s="148"/>
      <c r="B82" s="72"/>
      <c r="C82" s="70"/>
      <c r="D82" s="70"/>
      <c r="E82" s="70"/>
      <c r="F82" s="70"/>
      <c r="G82" s="70">
        <v>615</v>
      </c>
      <c r="H82" s="71"/>
      <c r="I82" s="70"/>
      <c r="J82" s="82" t="s">
        <v>128</v>
      </c>
      <c r="K82" s="70">
        <v>7386</v>
      </c>
      <c r="L82" s="36">
        <v>1</v>
      </c>
      <c r="M82" s="35"/>
      <c r="N82" s="35"/>
      <c r="O82" s="37"/>
      <c r="P82" s="36"/>
      <c r="Q82" s="37"/>
      <c r="R82" s="36"/>
      <c r="S82" s="35"/>
      <c r="T82" s="35"/>
      <c r="U82" s="37"/>
      <c r="V82" s="36"/>
      <c r="W82" s="35"/>
      <c r="X82" s="35"/>
      <c r="Y82" s="35"/>
      <c r="Z82" s="37"/>
      <c r="AA82" s="36"/>
      <c r="AB82" s="34"/>
      <c r="AC82" s="34"/>
      <c r="AD82" s="34"/>
      <c r="AE82" s="34"/>
      <c r="AF82" s="38"/>
    </row>
    <row r="83" spans="1:32" ht="15" thickBot="1" x14ac:dyDescent="0.35">
      <c r="A83" s="148"/>
      <c r="B83" s="72"/>
      <c r="C83" s="70"/>
      <c r="D83" s="70"/>
      <c r="E83" s="70"/>
      <c r="F83" s="70"/>
      <c r="G83" s="70">
        <v>202</v>
      </c>
      <c r="H83" s="71"/>
      <c r="I83" s="70"/>
      <c r="J83" s="82" t="s">
        <v>129</v>
      </c>
      <c r="K83" s="70">
        <v>2435</v>
      </c>
      <c r="L83" s="36"/>
      <c r="M83" s="35"/>
      <c r="N83" s="35"/>
      <c r="O83" s="37"/>
      <c r="P83" s="36">
        <v>1</v>
      </c>
      <c r="Q83" s="37"/>
      <c r="R83" s="36"/>
      <c r="S83" s="35"/>
      <c r="T83" s="35"/>
      <c r="U83" s="37"/>
      <c r="V83" s="36"/>
      <c r="W83" s="35"/>
      <c r="X83" s="35"/>
      <c r="Y83" s="35"/>
      <c r="Z83" s="37"/>
      <c r="AA83" s="36"/>
      <c r="AB83" s="34"/>
      <c r="AC83" s="34"/>
      <c r="AD83" s="34"/>
      <c r="AE83" s="34"/>
      <c r="AF83" s="38"/>
    </row>
    <row r="84" spans="1:32" x14ac:dyDescent="0.3">
      <c r="A84" s="148"/>
      <c r="B84" s="72"/>
      <c r="C84" s="70"/>
      <c r="D84" s="70"/>
      <c r="E84" s="70"/>
      <c r="F84" s="70"/>
      <c r="G84" s="70">
        <v>205</v>
      </c>
      <c r="H84" s="71"/>
      <c r="I84" s="70"/>
      <c r="J84" s="82" t="s">
        <v>133</v>
      </c>
      <c r="K84" s="70">
        <v>2470</v>
      </c>
      <c r="L84" s="32"/>
      <c r="M84" s="26"/>
      <c r="N84" s="26"/>
      <c r="O84" s="33"/>
      <c r="P84" s="32"/>
      <c r="Q84" s="33"/>
      <c r="R84" s="32"/>
      <c r="S84" s="26"/>
      <c r="T84" s="26"/>
      <c r="U84" s="33"/>
      <c r="V84" s="32"/>
      <c r="W84" s="26"/>
      <c r="X84" s="26"/>
      <c r="Y84" s="26"/>
      <c r="Z84" s="33"/>
      <c r="AA84" s="32"/>
      <c r="AB84" s="25"/>
      <c r="AC84" s="25"/>
      <c r="AD84" s="25"/>
      <c r="AE84" s="25"/>
      <c r="AF84" s="27"/>
    </row>
    <row r="85" spans="1:32" x14ac:dyDescent="0.3">
      <c r="A85" s="148"/>
      <c r="B85" s="39"/>
      <c r="C85" s="21">
        <v>12</v>
      </c>
      <c r="D85" s="21">
        <v>2451</v>
      </c>
      <c r="E85" s="21">
        <v>20</v>
      </c>
      <c r="F85" s="41">
        <v>49020</v>
      </c>
      <c r="G85" s="85">
        <v>2451</v>
      </c>
      <c r="H85" s="86">
        <v>1715.7</v>
      </c>
      <c r="I85" s="86">
        <v>735.3</v>
      </c>
      <c r="J85" s="83"/>
      <c r="K85" s="84"/>
      <c r="L85" s="28"/>
      <c r="M85" s="21"/>
      <c r="N85" s="21"/>
      <c r="O85" s="29"/>
      <c r="P85" s="28"/>
      <c r="Q85" s="29"/>
      <c r="R85" s="28"/>
      <c r="S85" s="21"/>
      <c r="T85" s="21"/>
      <c r="U85" s="29"/>
      <c r="V85" s="28"/>
      <c r="W85" s="21"/>
      <c r="X85" s="21"/>
      <c r="Y85" s="21"/>
      <c r="Z85" s="29"/>
      <c r="AA85" s="28"/>
      <c r="AB85" s="20"/>
      <c r="AC85" s="20"/>
      <c r="AD85" s="20"/>
      <c r="AE85" s="20"/>
      <c r="AF85" s="23"/>
    </row>
    <row r="86" spans="1:32" x14ac:dyDescent="0.3">
      <c r="A86" s="149"/>
      <c r="B86" s="17"/>
      <c r="C86" s="108"/>
      <c r="D86" s="18"/>
      <c r="E86" s="111"/>
      <c r="F86" s="17"/>
      <c r="G86" s="118">
        <v>2808.1</v>
      </c>
      <c r="H86" s="88"/>
      <c r="I86" s="89"/>
      <c r="J86" s="119" t="s">
        <v>134</v>
      </c>
      <c r="K86" s="99">
        <v>33697.199999999997</v>
      </c>
      <c r="L86" s="18"/>
      <c r="M86" s="18"/>
      <c r="N86" s="18"/>
      <c r="O86" s="18"/>
      <c r="P86" s="18"/>
      <c r="Q86" s="18"/>
      <c r="R86" s="18">
        <v>1</v>
      </c>
      <c r="S86" s="18"/>
      <c r="T86" s="18"/>
      <c r="U86" s="18"/>
      <c r="V86" s="18"/>
      <c r="W86" s="18"/>
      <c r="X86" s="18"/>
      <c r="Y86" s="18"/>
      <c r="Z86" s="18"/>
      <c r="AA86" s="18"/>
      <c r="AB86" s="17"/>
      <c r="AC86" s="17"/>
      <c r="AD86" s="17"/>
      <c r="AE86" s="17"/>
      <c r="AF86" s="24"/>
    </row>
    <row r="87" spans="1:32" x14ac:dyDescent="0.3">
      <c r="A87" s="149"/>
      <c r="B87" s="17"/>
      <c r="C87" s="108"/>
      <c r="D87" s="18"/>
      <c r="E87" s="111"/>
      <c r="F87" s="17"/>
      <c r="G87" s="118">
        <v>1796.3333333333333</v>
      </c>
      <c r="H87" s="88"/>
      <c r="I87" s="89"/>
      <c r="J87" s="119" t="s">
        <v>134</v>
      </c>
      <c r="K87" s="99">
        <v>21556</v>
      </c>
      <c r="L87" s="18"/>
      <c r="M87" s="18"/>
      <c r="N87" s="18"/>
      <c r="O87" s="18"/>
      <c r="P87" s="18"/>
      <c r="Q87" s="18"/>
      <c r="R87" s="18">
        <v>1</v>
      </c>
      <c r="S87" s="18"/>
      <c r="T87" s="18"/>
      <c r="U87" s="18"/>
      <c r="V87" s="18"/>
      <c r="W87" s="18"/>
      <c r="X87" s="18"/>
      <c r="Y87" s="18"/>
      <c r="Z87" s="18"/>
      <c r="AA87" s="18"/>
      <c r="AB87" s="17"/>
      <c r="AC87" s="17"/>
      <c r="AD87" s="17"/>
      <c r="AE87" s="17"/>
      <c r="AF87" s="24"/>
    </row>
    <row r="88" spans="1:32" x14ac:dyDescent="0.3">
      <c r="A88" s="149"/>
      <c r="B88" s="17"/>
      <c r="C88" s="108"/>
      <c r="D88" s="18"/>
      <c r="E88" s="111"/>
      <c r="F88" s="17"/>
      <c r="G88" s="118">
        <v>4256</v>
      </c>
      <c r="H88" s="88"/>
      <c r="I88" s="89"/>
      <c r="J88" s="119" t="s">
        <v>134</v>
      </c>
      <c r="K88" s="99">
        <v>51072</v>
      </c>
      <c r="L88" s="18"/>
      <c r="M88" s="18"/>
      <c r="N88" s="18"/>
      <c r="O88" s="18"/>
      <c r="P88" s="18"/>
      <c r="Q88" s="18"/>
      <c r="R88" s="18">
        <v>1</v>
      </c>
      <c r="S88" s="18"/>
      <c r="T88" s="18"/>
      <c r="U88" s="18"/>
      <c r="V88" s="18"/>
      <c r="W88" s="18"/>
      <c r="X88" s="18"/>
      <c r="Y88" s="18"/>
      <c r="Z88" s="18"/>
      <c r="AA88" s="18"/>
      <c r="AB88" s="17"/>
      <c r="AC88" s="17"/>
      <c r="AD88" s="17"/>
      <c r="AE88" s="17"/>
      <c r="AF88" s="24"/>
    </row>
    <row r="89" spans="1:32" x14ac:dyDescent="0.3">
      <c r="A89" s="149"/>
      <c r="B89" s="17"/>
      <c r="C89" s="108"/>
      <c r="D89" s="18"/>
      <c r="E89" s="111"/>
      <c r="F89" s="17"/>
      <c r="G89" s="118">
        <v>811.22222222222217</v>
      </c>
      <c r="H89" s="88"/>
      <c r="I89" s="89"/>
      <c r="J89" s="119" t="s">
        <v>134</v>
      </c>
      <c r="K89" s="99">
        <v>9734.6666666666661</v>
      </c>
      <c r="L89" s="18">
        <v>1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7"/>
      <c r="AC89" s="17"/>
      <c r="AD89" s="17"/>
      <c r="AE89" s="17"/>
      <c r="AF89" s="24"/>
    </row>
    <row r="90" spans="1:32" x14ac:dyDescent="0.3">
      <c r="A90" s="149"/>
      <c r="B90" s="17"/>
      <c r="C90" s="108"/>
      <c r="D90" s="18"/>
      <c r="E90" s="111"/>
      <c r="F90" s="17"/>
      <c r="G90" s="118">
        <v>4656.5555555555557</v>
      </c>
      <c r="H90" s="88"/>
      <c r="I90" s="89"/>
      <c r="J90" s="119" t="s">
        <v>134</v>
      </c>
      <c r="K90" s="99">
        <v>55878.666666666672</v>
      </c>
      <c r="L90" s="18"/>
      <c r="M90" s="18"/>
      <c r="N90" s="18"/>
      <c r="O90" s="18"/>
      <c r="P90" s="18"/>
      <c r="Q90" s="18"/>
      <c r="R90" s="18">
        <v>1</v>
      </c>
      <c r="S90" s="18"/>
      <c r="T90" s="18"/>
      <c r="U90" s="18"/>
      <c r="V90" s="18"/>
      <c r="W90" s="18"/>
      <c r="X90" s="18"/>
      <c r="Y90" s="18"/>
      <c r="Z90" s="18"/>
      <c r="AA90" s="18"/>
      <c r="AB90" s="17"/>
      <c r="AC90" s="17"/>
      <c r="AD90" s="17"/>
      <c r="AE90" s="17"/>
      <c r="AF90" s="24"/>
    </row>
    <row r="91" spans="1:32" x14ac:dyDescent="0.3">
      <c r="A91" s="149"/>
      <c r="B91" s="17"/>
      <c r="C91" s="108"/>
      <c r="D91" s="18"/>
      <c r="E91" s="111"/>
      <c r="F91" s="17"/>
      <c r="G91" s="118">
        <v>2636.7777777777778</v>
      </c>
      <c r="H91" s="88"/>
      <c r="I91" s="89"/>
      <c r="J91" s="119" t="s">
        <v>134</v>
      </c>
      <c r="K91" s="99">
        <v>31641.333333333336</v>
      </c>
      <c r="L91" s="18"/>
      <c r="M91" s="18"/>
      <c r="N91" s="18"/>
      <c r="O91" s="18"/>
      <c r="P91" s="18"/>
      <c r="Q91" s="18"/>
      <c r="R91" s="18">
        <v>1</v>
      </c>
      <c r="S91" s="18"/>
      <c r="T91" s="18"/>
      <c r="U91" s="18"/>
      <c r="V91" s="18"/>
      <c r="W91" s="18"/>
      <c r="X91" s="18"/>
      <c r="Y91" s="18"/>
      <c r="Z91" s="18"/>
      <c r="AA91" s="18"/>
      <c r="AB91" s="17"/>
      <c r="AC91" s="17"/>
      <c r="AD91" s="17"/>
      <c r="AE91" s="17"/>
      <c r="AF91" s="24"/>
    </row>
    <row r="92" spans="1:32" x14ac:dyDescent="0.3">
      <c r="A92" s="149"/>
      <c r="B92" s="17"/>
      <c r="C92" s="108"/>
      <c r="D92" s="18"/>
      <c r="E92" s="111"/>
      <c r="F92" s="17"/>
      <c r="G92" s="118">
        <v>1460.5555555555557</v>
      </c>
      <c r="H92" s="88"/>
      <c r="I92" s="89"/>
      <c r="J92" s="119" t="s">
        <v>134</v>
      </c>
      <c r="K92" s="99">
        <v>17526.666666666668</v>
      </c>
      <c r="L92" s="18">
        <v>1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7"/>
      <c r="AC92" s="17"/>
      <c r="AD92" s="17"/>
      <c r="AE92" s="17"/>
      <c r="AF92" s="24"/>
    </row>
    <row r="93" spans="1:32" x14ac:dyDescent="0.3">
      <c r="A93" s="149"/>
      <c r="B93" s="17"/>
      <c r="C93" s="108"/>
      <c r="D93" s="18"/>
      <c r="E93" s="111"/>
      <c r="F93" s="17"/>
      <c r="G93" s="118">
        <v>4289.4444444444443</v>
      </c>
      <c r="H93" s="88"/>
      <c r="I93" s="89"/>
      <c r="J93" s="119" t="s">
        <v>134</v>
      </c>
      <c r="K93" s="99">
        <v>51473.333333333328</v>
      </c>
      <c r="L93" s="18"/>
      <c r="M93" s="18"/>
      <c r="N93" s="18"/>
      <c r="O93" s="18"/>
      <c r="P93" s="18"/>
      <c r="Q93" s="18"/>
      <c r="R93" s="18">
        <v>1</v>
      </c>
      <c r="S93" s="18"/>
      <c r="T93" s="18"/>
      <c r="U93" s="18"/>
      <c r="V93" s="18"/>
      <c r="W93" s="18"/>
      <c r="X93" s="18"/>
      <c r="Y93" s="18"/>
      <c r="Z93" s="18"/>
      <c r="AA93" s="18"/>
      <c r="AB93" s="17"/>
      <c r="AC93" s="17"/>
      <c r="AD93" s="17"/>
      <c r="AE93" s="17"/>
      <c r="AF93" s="24"/>
    </row>
    <row r="94" spans="1:32" x14ac:dyDescent="0.3">
      <c r="A94" s="149"/>
      <c r="B94" s="17"/>
      <c r="C94" s="108"/>
      <c r="D94" s="18"/>
      <c r="E94" s="111"/>
      <c r="F94" s="17"/>
      <c r="G94" s="118">
        <v>6759.5555555555557</v>
      </c>
      <c r="H94" s="88"/>
      <c r="I94" s="89"/>
      <c r="J94" s="119" t="s">
        <v>135</v>
      </c>
      <c r="K94" s="99">
        <v>81114.666666666672</v>
      </c>
      <c r="L94" s="18"/>
      <c r="M94" s="18"/>
      <c r="N94" s="18"/>
      <c r="O94" s="18"/>
      <c r="P94" s="18"/>
      <c r="Q94" s="18"/>
      <c r="R94" s="18">
        <v>1</v>
      </c>
      <c r="S94" s="18"/>
      <c r="T94" s="18"/>
      <c r="U94" s="18"/>
      <c r="V94" s="18"/>
      <c r="W94" s="18"/>
      <c r="X94" s="18"/>
      <c r="Y94" s="18"/>
      <c r="Z94" s="18"/>
      <c r="AA94" s="18"/>
      <c r="AB94" s="17"/>
      <c r="AC94" s="17"/>
      <c r="AD94" s="17"/>
      <c r="AE94" s="17"/>
      <c r="AF94" s="24"/>
    </row>
    <row r="95" spans="1:32" x14ac:dyDescent="0.3">
      <c r="A95" s="149"/>
      <c r="B95" s="17"/>
      <c r="C95" s="108"/>
      <c r="D95" s="18"/>
      <c r="E95" s="111"/>
      <c r="F95" s="17"/>
      <c r="G95" s="118">
        <v>844.77777777777783</v>
      </c>
      <c r="H95" s="88"/>
      <c r="I95" s="89"/>
      <c r="J95" s="119" t="s">
        <v>135</v>
      </c>
      <c r="K95" s="99">
        <v>10137.333333333334</v>
      </c>
      <c r="L95" s="18">
        <v>1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7"/>
      <c r="AC95" s="17"/>
      <c r="AD95" s="17"/>
      <c r="AE95" s="17"/>
      <c r="AF95" s="24"/>
    </row>
    <row r="96" spans="1:32" x14ac:dyDescent="0.3">
      <c r="A96" s="149"/>
      <c r="B96" s="17"/>
      <c r="C96" s="108"/>
      <c r="D96" s="18"/>
      <c r="E96" s="111"/>
      <c r="F96" s="17"/>
      <c r="G96" s="123">
        <v>6384.1111111111113</v>
      </c>
      <c r="H96" s="88"/>
      <c r="I96" s="89"/>
      <c r="J96" s="119" t="s">
        <v>135</v>
      </c>
      <c r="K96" s="99">
        <v>76609.333333333343</v>
      </c>
      <c r="L96" s="18"/>
      <c r="M96" s="18"/>
      <c r="N96" s="18"/>
      <c r="O96" s="18"/>
      <c r="P96" s="18"/>
      <c r="Q96" s="18"/>
      <c r="R96" s="18">
        <v>1</v>
      </c>
      <c r="S96" s="18"/>
      <c r="T96" s="18"/>
      <c r="U96" s="18"/>
      <c r="V96" s="18"/>
      <c r="W96" s="18"/>
      <c r="X96" s="18"/>
      <c r="Y96" s="18"/>
      <c r="Z96" s="18"/>
      <c r="AA96" s="18"/>
      <c r="AB96" s="17"/>
      <c r="AC96" s="17"/>
      <c r="AD96" s="17"/>
      <c r="AE96" s="17"/>
      <c r="AF96" s="24"/>
    </row>
    <row r="97" spans="1:32" x14ac:dyDescent="0.3">
      <c r="A97" s="149"/>
      <c r="B97" s="68"/>
      <c r="C97" s="109"/>
      <c r="D97" s="26"/>
      <c r="E97" s="112"/>
      <c r="F97" s="112"/>
      <c r="G97" s="113">
        <v>10830.444444444445</v>
      </c>
      <c r="H97" s="122"/>
      <c r="I97" s="120"/>
      <c r="J97" s="72" t="s">
        <v>135</v>
      </c>
      <c r="K97" s="121">
        <v>129965.33333333334</v>
      </c>
      <c r="L97" s="26"/>
      <c r="M97" s="26"/>
      <c r="N97" s="26"/>
      <c r="O97" s="26"/>
      <c r="P97" s="26"/>
      <c r="Q97" s="26"/>
      <c r="R97" s="26">
        <v>1</v>
      </c>
      <c r="S97" s="26"/>
      <c r="T97" s="26"/>
      <c r="U97" s="26"/>
      <c r="V97" s="26"/>
      <c r="W97" s="26"/>
      <c r="X97" s="26"/>
      <c r="Y97" s="26"/>
      <c r="Z97" s="26"/>
      <c r="AA97" s="26"/>
      <c r="AB97" s="25"/>
      <c r="AC97" s="25"/>
      <c r="AD97" s="25"/>
      <c r="AE97" s="25"/>
      <c r="AF97" s="27"/>
    </row>
    <row r="98" spans="1:32" x14ac:dyDescent="0.3">
      <c r="A98" s="124"/>
      <c r="B98" s="124"/>
      <c r="G98"/>
      <c r="L98">
        <f t="shared" ref="L98:AF98" si="2">SUM(L10:L97)</f>
        <v>29</v>
      </c>
      <c r="M98">
        <f t="shared" si="2"/>
        <v>0</v>
      </c>
      <c r="N98">
        <f t="shared" si="2"/>
        <v>0</v>
      </c>
      <c r="O98">
        <f t="shared" si="2"/>
        <v>0</v>
      </c>
      <c r="P98">
        <f t="shared" si="2"/>
        <v>3</v>
      </c>
      <c r="Q98">
        <f t="shared" si="2"/>
        <v>0</v>
      </c>
      <c r="R98">
        <f t="shared" si="2"/>
        <v>24</v>
      </c>
      <c r="S98">
        <f t="shared" si="2"/>
        <v>0</v>
      </c>
      <c r="T98">
        <f t="shared" si="2"/>
        <v>0</v>
      </c>
      <c r="U98">
        <f t="shared" si="2"/>
        <v>0</v>
      </c>
      <c r="V98">
        <f t="shared" si="2"/>
        <v>2</v>
      </c>
      <c r="W98">
        <f t="shared" si="2"/>
        <v>1</v>
      </c>
      <c r="X98">
        <f t="shared" si="2"/>
        <v>0</v>
      </c>
      <c r="Y98">
        <f t="shared" si="2"/>
        <v>0</v>
      </c>
      <c r="Z98">
        <f t="shared" si="2"/>
        <v>0</v>
      </c>
      <c r="AA98">
        <f t="shared" si="2"/>
        <v>11</v>
      </c>
      <c r="AB98">
        <f t="shared" si="2"/>
        <v>11</v>
      </c>
      <c r="AC98">
        <f t="shared" si="2"/>
        <v>11</v>
      </c>
      <c r="AD98">
        <f t="shared" si="2"/>
        <v>0</v>
      </c>
      <c r="AE98">
        <f t="shared" si="2"/>
        <v>0</v>
      </c>
      <c r="AF98">
        <f t="shared" si="2"/>
        <v>0</v>
      </c>
    </row>
    <row r="103" spans="1:32" x14ac:dyDescent="0.3">
      <c r="C103" s="136"/>
      <c r="D103" t="s">
        <v>136</v>
      </c>
      <c r="E103" t="s">
        <v>137</v>
      </c>
    </row>
  </sheetData>
  <mergeCells count="11">
    <mergeCell ref="F1:AF6"/>
    <mergeCell ref="A25:A28"/>
    <mergeCell ref="A10:A24"/>
    <mergeCell ref="A85:A97"/>
    <mergeCell ref="A77:A79"/>
    <mergeCell ref="A80:A84"/>
    <mergeCell ref="A40:A42"/>
    <mergeCell ref="A36:A39"/>
    <mergeCell ref="A34:A35"/>
    <mergeCell ref="A29:A33"/>
    <mergeCell ref="A43:A7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48c324-4362-425e-a2e9-1fbfc7bf8ac1">
      <Terms xmlns="http://schemas.microsoft.com/office/infopath/2007/PartnerControls"/>
    </lcf76f155ced4ddcb4097134ff3c332f>
    <TaxCatchAll xmlns="fda25856-f5ae-4f33-a1bb-9903586755f2" xsi:nil="true"/>
    <_Flow_SignoffStatus xmlns="1448c324-4362-425e-a2e9-1fbfc7bf8ac1" xsi:nil="true"/>
    <apercu xmlns="1448c324-4362-425e-a2e9-1fbfc7bf8a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DABA847C970543AE4C977313A372A4" ma:contentTypeVersion="20" ma:contentTypeDescription="Crée un document." ma:contentTypeScope="" ma:versionID="214d4a6d935f8373d93916607c707d69">
  <xsd:schema xmlns:xsd="http://www.w3.org/2001/XMLSchema" xmlns:xs="http://www.w3.org/2001/XMLSchema" xmlns:p="http://schemas.microsoft.com/office/2006/metadata/properties" xmlns:ns2="1448c324-4362-425e-a2e9-1fbfc7bf8ac1" xmlns:ns3="fda25856-f5ae-4f33-a1bb-9903586755f2" targetNamespace="http://schemas.microsoft.com/office/2006/metadata/properties" ma:root="true" ma:fieldsID="2cdde9a7f7a3cd19eefb3c8fb06b81fa" ns2:_="" ns3:_="">
    <xsd:import namespace="1448c324-4362-425e-a2e9-1fbfc7bf8ac1"/>
    <xsd:import namespace="fda25856-f5ae-4f33-a1bb-9903586755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Location" minOccurs="0"/>
                <xsd:element ref="ns2:apercu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8c324-4362-425e-a2e9-1fbfc7bf8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979381ec-ee8b-4a21-8c53-b800cfaa77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État de validation" ma:internalName="_x00c9_tat_x0020_de_x0020_validation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apercu" ma:index="26" nillable="true" ma:displayName="apercu" ma:format="Thumbnail" ma:internalName="apercu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25856-f5ae-4f33-a1bb-9903586755f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0b6d619-02dc-408a-9e12-5ceb020deeb8}" ma:internalName="TaxCatchAll" ma:showField="CatchAllData" ma:web="fda25856-f5ae-4f33-a1bb-9903586755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5583C9-D5BB-40DA-9B3F-2301D8A174EA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fda25856-f5ae-4f33-a1bb-9903586755f2"/>
    <ds:schemaRef ds:uri="http://schemas.openxmlformats.org/package/2006/metadata/core-properties"/>
    <ds:schemaRef ds:uri="1448c324-4362-425e-a2e9-1fbfc7bf8ac1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7BFE274-FDE5-434F-AB77-0F6C18DB7C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27290F-AF92-4E3A-8FCF-E7FB062A0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48c324-4362-425e-a2e9-1fbfc7bf8ac1"/>
    <ds:schemaRef ds:uri="fda25856-f5ae-4f33-a1bb-9903586755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a217bfd-7fc6-4e23-babe-07368f99370d}" enabled="1" method="Standard" siteId="{fda9decf-e892-43ac-9d9f-1a493f9f98d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Target</vt:lpstr>
      <vt:lpstr>Fichier France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BLAIN, OLIVIER</dc:creator>
  <cp:keywords/>
  <dc:description/>
  <cp:lastModifiedBy>VERDON, Axel</cp:lastModifiedBy>
  <cp:revision/>
  <cp:lastPrinted>2025-04-08T07:21:46Z</cp:lastPrinted>
  <dcterms:created xsi:type="dcterms:W3CDTF">2023-06-02T12:21:49Z</dcterms:created>
  <dcterms:modified xsi:type="dcterms:W3CDTF">2025-04-08T07:22:28Z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0x01010041DABA847C970543AE4C977313A372A4</vt:lpwstr>
  </property>
  <property fmtid="{D5CDD505-2E9C-101B-9397-08002B2CF9AE}" pid="3" name="MSIP_Label_f5dc6714-9f23-4030-b547-8c94b19e0b7a_Enabled">
    <vt:lpwstr>true</vt:lpwstr>
  </property>
  <property fmtid="{D5CDD505-2E9C-101B-9397-08002B2CF9AE}" pid="4" name="MSIP_Label_f5dc6714-9f23-4030-b547-8c94b19e0b7a_SetDate">
    <vt:lpwstr>2023-07-12T14:16:41Z</vt:lpwstr>
  </property>
  <property fmtid="{D5CDD505-2E9C-101B-9397-08002B2CF9AE}" pid="5" name="MSIP_Label_f5dc6714-9f23-4030-b547-8c94b19e0b7a_Method">
    <vt:lpwstr>Standard</vt:lpwstr>
  </property>
  <property fmtid="{D5CDD505-2E9C-101B-9397-08002B2CF9AE}" pid="6" name="MSIP_Label_f5dc6714-9f23-4030-b547-8c94b19e0b7a_Name">
    <vt:lpwstr>Internal Information (R3)</vt:lpwstr>
  </property>
  <property fmtid="{D5CDD505-2E9C-101B-9397-08002B2CF9AE}" pid="7" name="MSIP_Label_f5dc6714-9f23-4030-b547-8c94b19e0b7a_SiteId">
    <vt:lpwstr>acbd4e6b-e845-4677-853c-a8d24faf3655</vt:lpwstr>
  </property>
  <property fmtid="{D5CDD505-2E9C-101B-9397-08002B2CF9AE}" pid="8" name="MSIP_Label_f5dc6714-9f23-4030-b547-8c94b19e0b7a_ActionId">
    <vt:lpwstr>8f98669c-617f-44b2-8eff-364330df6396</vt:lpwstr>
  </property>
  <property fmtid="{D5CDD505-2E9C-101B-9397-08002B2CF9AE}" pid="9" name="MSIP_Label_f5dc6714-9f23-4030-b547-8c94b19e0b7a_ContentBits">
    <vt:lpwstr>0</vt:lpwstr>
  </property>
  <property fmtid="{D5CDD505-2E9C-101B-9397-08002B2CF9AE}" pid="10" name="MediaServiceImageTags">
    <vt:lpwstr/>
  </property>
</Properties>
</file>