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\Desktop\TC 17\Study\S3\Rekayasa Kebutuhan\Minggu 14 AAAAAAAAAA\"/>
    </mc:Choice>
  </mc:AlternateContent>
  <xr:revisionPtr revIDLastSave="0" documentId="13_ncr:1_{81BD9F7D-9B63-415E-90B6-77637688E289}" xr6:coauthVersionLast="45" xr6:coauthVersionMax="45" xr10:uidLastSave="{00000000-0000-0000-0000-000000000000}"/>
  <bookViews>
    <workbookView xWindow="-108" yWindow="-108" windowWidth="23256" windowHeight="12576" xr2:uid="{1ABE0794-BD6B-4982-9BBF-A6BA424F65BE}"/>
  </bookViews>
  <sheets>
    <sheet name="AHP" sheetId="1" r:id="rId1"/>
    <sheet name="Keteranga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F47" i="1"/>
  <c r="F48" i="1"/>
  <c r="F49" i="1"/>
  <c r="F50" i="1"/>
  <c r="F51" i="1"/>
  <c r="F52" i="1"/>
  <c r="F53" i="1"/>
  <c r="F54" i="1"/>
  <c r="F45" i="1"/>
  <c r="E46" i="1" l="1"/>
  <c r="E47" i="1"/>
  <c r="E48" i="1"/>
  <c r="E49" i="1"/>
  <c r="E50" i="1"/>
  <c r="E51" i="1"/>
  <c r="E52" i="1"/>
  <c r="E53" i="1"/>
  <c r="E54" i="1"/>
  <c r="E45" i="1"/>
  <c r="D46" i="1"/>
  <c r="D47" i="1"/>
  <c r="D48" i="1"/>
  <c r="D49" i="1"/>
  <c r="D50" i="1"/>
  <c r="D51" i="1"/>
  <c r="D52" i="1"/>
  <c r="D53" i="1"/>
  <c r="D54" i="1"/>
  <c r="D45" i="1"/>
  <c r="Y26" i="1"/>
  <c r="X26" i="1"/>
  <c r="X25" i="1"/>
  <c r="Y23" i="1"/>
  <c r="X23" i="1"/>
  <c r="Z22" i="1"/>
  <c r="Y22" i="1"/>
  <c r="X22" i="1"/>
  <c r="W22" i="1"/>
  <c r="Y21" i="1"/>
  <c r="X21" i="1"/>
  <c r="U22" i="1"/>
  <c r="Z20" i="1"/>
  <c r="Y20" i="1"/>
  <c r="X20" i="1"/>
  <c r="W20" i="1"/>
  <c r="V20" i="1"/>
  <c r="U20" i="1"/>
  <c r="Y19" i="1"/>
  <c r="X19" i="1"/>
  <c r="S22" i="1"/>
  <c r="S20" i="1"/>
  <c r="Z18" i="1"/>
  <c r="Y18" i="1"/>
  <c r="X18" i="1"/>
  <c r="W18" i="1"/>
  <c r="V18" i="1"/>
  <c r="U18" i="1"/>
  <c r="T18" i="1"/>
  <c r="S18" i="1"/>
  <c r="Z17" i="1"/>
  <c r="Y17" i="1"/>
  <c r="X17" i="1"/>
  <c r="W17" i="1"/>
  <c r="V17" i="1"/>
  <c r="U17" i="1"/>
  <c r="S17" i="1"/>
  <c r="Q18" i="1"/>
  <c r="J26" i="1"/>
  <c r="I26" i="1"/>
  <c r="H26" i="1"/>
  <c r="H25" i="1"/>
  <c r="H24" i="1"/>
  <c r="G26" i="1"/>
  <c r="G25" i="1"/>
  <c r="G24" i="1"/>
  <c r="H22" i="1"/>
  <c r="F26" i="1"/>
  <c r="J21" i="1"/>
  <c r="I21" i="1"/>
  <c r="H21" i="1"/>
  <c r="G21" i="1"/>
  <c r="E26" i="1"/>
  <c r="H20" i="1"/>
  <c r="G20" i="1"/>
  <c r="G19" i="1"/>
  <c r="J20" i="1"/>
  <c r="I20" i="1"/>
  <c r="E21" i="1"/>
  <c r="K19" i="1"/>
  <c r="J19" i="1"/>
  <c r="I19" i="1"/>
  <c r="H19" i="1"/>
  <c r="F19" i="1"/>
  <c r="E19" i="1"/>
  <c r="C26" i="1"/>
  <c r="C25" i="1"/>
  <c r="C24" i="1"/>
  <c r="C21" i="1"/>
  <c r="C20" i="1"/>
  <c r="C19" i="1"/>
  <c r="H18" i="1"/>
  <c r="B26" i="1"/>
  <c r="B25" i="1"/>
  <c r="B24" i="1"/>
  <c r="H17" i="1"/>
  <c r="B21" i="1"/>
  <c r="B20" i="1"/>
  <c r="B19" i="1"/>
  <c r="Y8" i="1"/>
  <c r="Y7" i="1"/>
  <c r="J8" i="1"/>
  <c r="J7" i="1"/>
  <c r="R27" i="1" l="1"/>
  <c r="R32" i="1" s="1"/>
  <c r="S27" i="1"/>
  <c r="S32" i="1" s="1"/>
  <c r="T27" i="1"/>
  <c r="T32" i="1" s="1"/>
  <c r="U27" i="1"/>
  <c r="U32" i="1" s="1"/>
  <c r="V27" i="1"/>
  <c r="V32" i="1" s="1"/>
  <c r="W27" i="1"/>
  <c r="W32" i="1" s="1"/>
  <c r="X27" i="1"/>
  <c r="X32" i="1" s="1"/>
  <c r="Y27" i="1"/>
  <c r="Y32" i="1" s="1"/>
  <c r="Z27" i="1"/>
  <c r="Z32" i="1" s="1"/>
  <c r="Q27" i="1"/>
  <c r="Q33" i="1" s="1"/>
  <c r="K33" i="1"/>
  <c r="K34" i="1"/>
  <c r="K38" i="1"/>
  <c r="C27" i="1"/>
  <c r="C34" i="1" s="1"/>
  <c r="D27" i="1"/>
  <c r="D36" i="1" s="1"/>
  <c r="E27" i="1"/>
  <c r="E33" i="1" s="1"/>
  <c r="F27" i="1"/>
  <c r="F40" i="1" s="1"/>
  <c r="G27" i="1"/>
  <c r="G31" i="1" s="1"/>
  <c r="H27" i="1"/>
  <c r="H32" i="1" s="1"/>
  <c r="I27" i="1"/>
  <c r="I38" i="1" s="1"/>
  <c r="J27" i="1"/>
  <c r="J34" i="1" s="1"/>
  <c r="K27" i="1"/>
  <c r="K35" i="1" s="1"/>
  <c r="B27" i="1"/>
  <c r="B35" i="1" s="1"/>
  <c r="V5" i="1"/>
  <c r="V6" i="1"/>
  <c r="V7" i="1"/>
  <c r="V8" i="1"/>
  <c r="V9" i="1"/>
  <c r="V10" i="1"/>
  <c r="V11" i="1"/>
  <c r="V12" i="1"/>
  <c r="V13" i="1"/>
  <c r="V4" i="1"/>
  <c r="G13" i="1"/>
  <c r="G5" i="1"/>
  <c r="G6" i="1"/>
  <c r="G7" i="1"/>
  <c r="G8" i="1"/>
  <c r="G9" i="1"/>
  <c r="G10" i="1"/>
  <c r="G11" i="1"/>
  <c r="G12" i="1"/>
  <c r="G4" i="1"/>
  <c r="Z38" i="1" l="1"/>
  <c r="Z37" i="1"/>
  <c r="Z36" i="1"/>
  <c r="Y39" i="1"/>
  <c r="Z34" i="1"/>
  <c r="Z35" i="1"/>
  <c r="Z40" i="1"/>
  <c r="Z33" i="1"/>
  <c r="Z31" i="1"/>
  <c r="Z39" i="1"/>
  <c r="Y33" i="1"/>
  <c r="Y35" i="1"/>
  <c r="Y38" i="1"/>
  <c r="Y34" i="1"/>
  <c r="Y31" i="1"/>
  <c r="Y37" i="1"/>
  <c r="Y40" i="1"/>
  <c r="Y36" i="1"/>
  <c r="X34" i="1"/>
  <c r="X33" i="1"/>
  <c r="X38" i="1"/>
  <c r="X37" i="1"/>
  <c r="X39" i="1"/>
  <c r="X35" i="1"/>
  <c r="X36" i="1"/>
  <c r="X31" i="1"/>
  <c r="X40" i="1"/>
  <c r="W37" i="1"/>
  <c r="W35" i="1"/>
  <c r="W31" i="1"/>
  <c r="W39" i="1"/>
  <c r="W33" i="1"/>
  <c r="W40" i="1"/>
  <c r="W38" i="1"/>
  <c r="W36" i="1"/>
  <c r="W34" i="1"/>
  <c r="V35" i="1"/>
  <c r="V38" i="1"/>
  <c r="V36" i="1"/>
  <c r="V39" i="1"/>
  <c r="V34" i="1"/>
  <c r="V31" i="1"/>
  <c r="V37" i="1"/>
  <c r="V33" i="1"/>
  <c r="V40" i="1"/>
  <c r="U38" i="1"/>
  <c r="U37" i="1"/>
  <c r="U35" i="1"/>
  <c r="U34" i="1"/>
  <c r="U31" i="1"/>
  <c r="U33" i="1"/>
  <c r="U39" i="1"/>
  <c r="U40" i="1"/>
  <c r="U36" i="1"/>
  <c r="S31" i="1"/>
  <c r="S36" i="1"/>
  <c r="S38" i="1"/>
  <c r="S34" i="1"/>
  <c r="S37" i="1"/>
  <c r="S39" i="1"/>
  <c r="S33" i="1"/>
  <c r="S35" i="1"/>
  <c r="S40" i="1"/>
  <c r="Q35" i="1"/>
  <c r="Q39" i="1"/>
  <c r="T39" i="1"/>
  <c r="T38" i="1"/>
  <c r="T37" i="1"/>
  <c r="T36" i="1"/>
  <c r="T35" i="1"/>
  <c r="T31" i="1"/>
  <c r="T33" i="1"/>
  <c r="T40" i="1"/>
  <c r="T34" i="1"/>
  <c r="R38" i="1"/>
  <c r="K31" i="1"/>
  <c r="E38" i="1"/>
  <c r="E31" i="1"/>
  <c r="K39" i="1"/>
  <c r="K37" i="1"/>
  <c r="K36" i="1"/>
  <c r="K32" i="1"/>
  <c r="K40" i="1"/>
  <c r="J39" i="1"/>
  <c r="G38" i="1"/>
  <c r="F35" i="1"/>
  <c r="F33" i="1"/>
  <c r="F38" i="1"/>
  <c r="F36" i="1"/>
  <c r="F34" i="1"/>
  <c r="F37" i="1"/>
  <c r="F32" i="1"/>
  <c r="E34" i="1"/>
  <c r="E39" i="1"/>
  <c r="E36" i="1"/>
  <c r="E35" i="1"/>
  <c r="E32" i="1"/>
  <c r="E37" i="1"/>
  <c r="E40" i="1"/>
  <c r="B39" i="1"/>
  <c r="D34" i="1"/>
  <c r="D35" i="1"/>
  <c r="D33" i="1"/>
  <c r="B34" i="1"/>
  <c r="B31" i="1"/>
  <c r="B33" i="1"/>
  <c r="B32" i="1"/>
  <c r="B40" i="1"/>
  <c r="C33" i="1"/>
  <c r="R37" i="1"/>
  <c r="R35" i="1"/>
  <c r="R31" i="1"/>
  <c r="R40" i="1"/>
  <c r="R34" i="1"/>
  <c r="R39" i="1"/>
  <c r="R33" i="1"/>
  <c r="R36" i="1"/>
  <c r="Q40" i="1"/>
  <c r="Q36" i="1"/>
  <c r="Q32" i="1"/>
  <c r="AA32" i="1" s="1"/>
  <c r="AB32" i="1" s="1"/>
  <c r="B46" i="1" s="1"/>
  <c r="Q38" i="1"/>
  <c r="Q34" i="1"/>
  <c r="Q31" i="1"/>
  <c r="Q37" i="1"/>
  <c r="J35" i="1"/>
  <c r="J38" i="1"/>
  <c r="J40" i="1"/>
  <c r="J31" i="1"/>
  <c r="J32" i="1"/>
  <c r="J36" i="1"/>
  <c r="J37" i="1"/>
  <c r="J33" i="1"/>
  <c r="I36" i="1"/>
  <c r="I32" i="1"/>
  <c r="I39" i="1"/>
  <c r="I37" i="1"/>
  <c r="I34" i="1"/>
  <c r="I40" i="1"/>
  <c r="I35" i="1"/>
  <c r="I31" i="1"/>
  <c r="I33" i="1"/>
  <c r="G40" i="1"/>
  <c r="G39" i="1"/>
  <c r="G33" i="1"/>
  <c r="G35" i="1"/>
  <c r="G36" i="1"/>
  <c r="G34" i="1"/>
  <c r="G37" i="1"/>
  <c r="G32" i="1"/>
  <c r="H38" i="1"/>
  <c r="H39" i="1"/>
  <c r="H37" i="1"/>
  <c r="H31" i="1"/>
  <c r="H34" i="1"/>
  <c r="H33" i="1"/>
  <c r="H35" i="1"/>
  <c r="H40" i="1"/>
  <c r="H36" i="1"/>
  <c r="F39" i="1"/>
  <c r="F31" i="1"/>
  <c r="D40" i="1"/>
  <c r="D38" i="1"/>
  <c r="D31" i="1"/>
  <c r="D37" i="1"/>
  <c r="D39" i="1"/>
  <c r="D32" i="1"/>
  <c r="C32" i="1"/>
  <c r="C31" i="1"/>
  <c r="C39" i="1"/>
  <c r="C40" i="1"/>
  <c r="C38" i="1"/>
  <c r="C37" i="1"/>
  <c r="C36" i="1"/>
  <c r="C35" i="1"/>
  <c r="B38" i="1"/>
  <c r="B37" i="1"/>
  <c r="B36" i="1"/>
  <c r="AA34" i="1" l="1"/>
  <c r="AB34" i="1" s="1"/>
  <c r="B48" i="1" s="1"/>
  <c r="AA39" i="1"/>
  <c r="AB39" i="1" s="1"/>
  <c r="B53" i="1" s="1"/>
  <c r="AA36" i="1"/>
  <c r="AB36" i="1" s="1"/>
  <c r="B50" i="1" s="1"/>
  <c r="AA38" i="1"/>
  <c r="AB38" i="1" s="1"/>
  <c r="B52" i="1" s="1"/>
  <c r="AA35" i="1"/>
  <c r="AB35" i="1" s="1"/>
  <c r="B49" i="1" s="1"/>
  <c r="AA33" i="1"/>
  <c r="AB33" i="1" s="1"/>
  <c r="B47" i="1" s="1"/>
  <c r="AA37" i="1"/>
  <c r="AB37" i="1" s="1"/>
  <c r="B51" i="1" s="1"/>
  <c r="L40" i="1"/>
  <c r="M40" i="1" s="1"/>
  <c r="C54" i="1" s="1"/>
  <c r="L34" i="1"/>
  <c r="M34" i="1" s="1"/>
  <c r="C48" i="1" s="1"/>
  <c r="L31" i="1"/>
  <c r="M31" i="1" s="1"/>
  <c r="C45" i="1" s="1"/>
  <c r="L33" i="1"/>
  <c r="M33" i="1" s="1"/>
  <c r="C47" i="1" s="1"/>
  <c r="L38" i="1"/>
  <c r="M38" i="1" s="1"/>
  <c r="C52" i="1" s="1"/>
  <c r="AA40" i="1"/>
  <c r="AB40" i="1" s="1"/>
  <c r="B54" i="1" s="1"/>
  <c r="AA31" i="1"/>
  <c r="AB31" i="1" s="1"/>
  <c r="B45" i="1" s="1"/>
  <c r="L35" i="1"/>
  <c r="M35" i="1" s="1"/>
  <c r="C49" i="1" s="1"/>
  <c r="L32" i="1"/>
  <c r="M32" i="1" s="1"/>
  <c r="C46" i="1" s="1"/>
  <c r="L39" i="1"/>
  <c r="M39" i="1" s="1"/>
  <c r="C53" i="1" s="1"/>
  <c r="L36" i="1"/>
  <c r="M36" i="1" s="1"/>
  <c r="C50" i="1" s="1"/>
  <c r="L37" i="1"/>
  <c r="M37" i="1" s="1"/>
  <c r="C51" i="1" s="1"/>
</calcChain>
</file>

<file path=xl/sharedStrings.xml><?xml version="1.0" encoding="utf-8"?>
<sst xmlns="http://schemas.openxmlformats.org/spreadsheetml/2006/main" count="204" uniqueCount="66">
  <si>
    <t>Value</t>
  </si>
  <si>
    <t>Kode kebutuhan</t>
  </si>
  <si>
    <t>Sistem memungkinkan penguna mendaftarkan akun baru dengan memasukkan beberapa data pengguna.</t>
  </si>
  <si>
    <t>Sistem memungkinkan pengguna yang telah mempunyai akun dapat mengedit data dan menghapus akunnya</t>
  </si>
  <si>
    <t>Sistem memungkinkan pengguna untuk membuat laporan dengan data yang diberikan pengguna</t>
  </si>
  <si>
    <t>Sistem dapat menampilkan laporan - laporan yang ada pada sistem</t>
  </si>
  <si>
    <t>Sistem dapat mencari laporan - laporan berdasarkan nama dokumen</t>
  </si>
  <si>
    <t>Sistem memungkinkan pengguna untuk mengakses absensi sesuai jadwal mengajar</t>
  </si>
  <si>
    <t>Sistem memungkinkan pengguna untuk melihat jadwal mengajar</t>
  </si>
  <si>
    <t>Sistem memungkinkan pengguna untuk meletakkan dokumen yang dibutuhkan untuk KBM</t>
  </si>
  <si>
    <t>Sistem memungkinkan pengguna untuk melakukan absensi pada waktu itu</t>
  </si>
  <si>
    <t>Sistem memungkinkan pengguna untuk submit tugas</t>
  </si>
  <si>
    <t>=&gt;</t>
  </si>
  <si>
    <t>Req. 1</t>
  </si>
  <si>
    <t>Req. 2</t>
  </si>
  <si>
    <t>Req. 3</t>
  </si>
  <si>
    <t>Req. 4</t>
  </si>
  <si>
    <t>Req. 5</t>
  </si>
  <si>
    <t>Req. 6</t>
  </si>
  <si>
    <t>Req. 7</t>
  </si>
  <si>
    <t>Req. 8</t>
  </si>
  <si>
    <t>Req. 9</t>
  </si>
  <si>
    <t>Req. 10</t>
  </si>
  <si>
    <t>Kode Kebutuhan</t>
  </si>
  <si>
    <t>SR</t>
  </si>
  <si>
    <t>R</t>
  </si>
  <si>
    <t>N</t>
  </si>
  <si>
    <t>T</t>
  </si>
  <si>
    <t>ST</t>
  </si>
  <si>
    <t>Sangat Rendah</t>
  </si>
  <si>
    <t>Sangat Tidak Penting</t>
  </si>
  <si>
    <t>Rendah</t>
  </si>
  <si>
    <t>Tidak Penting</t>
  </si>
  <si>
    <t>Netral</t>
  </si>
  <si>
    <t>Sedang</t>
  </si>
  <si>
    <t>Tinggi</t>
  </si>
  <si>
    <t>Penting</t>
  </si>
  <si>
    <t>Sangat Tinggi</t>
  </si>
  <si>
    <t>Sangat Penting</t>
  </si>
  <si>
    <t>Tabel singkatan dari tabel AHP</t>
  </si>
  <si>
    <t>Cost</t>
  </si>
  <si>
    <t>Weight</t>
  </si>
  <si>
    <t>Total</t>
  </si>
  <si>
    <t>Normalisasi Kolom</t>
  </si>
  <si>
    <t>Sum Row</t>
  </si>
  <si>
    <t>Sum Row / 5</t>
  </si>
  <si>
    <t>Kebutuhan</t>
  </si>
  <si>
    <t>High Margin</t>
  </si>
  <si>
    <t>Low Margin</t>
  </si>
  <si>
    <t>High</t>
  </si>
  <si>
    <t>Medium</t>
  </si>
  <si>
    <t>Low</t>
  </si>
  <si>
    <t>if value / cost</t>
  </si>
  <si>
    <t>LOWEST</t>
  </si>
  <si>
    <t>HIGHEST</t>
  </si>
  <si>
    <t>Perhitungan pada tabel ini didasari oleh total beban pada tabel sebelumnya, dengan pembagian seperti berikut:</t>
  </si>
  <si>
    <t>Selisih Bobot</t>
  </si>
  <si>
    <t>Nilai</t>
  </si>
  <si>
    <t>1 dan 2</t>
  </si>
  <si>
    <t>3 dan 4</t>
  </si>
  <si>
    <t>5 dan 6</t>
  </si>
  <si>
    <t>7, 8, dan lebih</t>
  </si>
  <si>
    <t>&gt; 2</t>
  </si>
  <si>
    <t>1/2 &gt; v &gt; 2</t>
  </si>
  <si>
    <t>&lt; 1/2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</si>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</sst>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8E29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79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5" fillId="0" borderId="0" xfId="0" applyFont="1" applyBorder="1"/>
    <xf numFmtId="0" fontId="0" fillId="0" borderId="0" xfId="0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7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0" fontId="0" fillId="0" borderId="1" xfId="0" applyNumberFormat="1" applyBorder="1"/>
    <xf numFmtId="0" fontId="7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16" fontId="0" fillId="0" borderId="1" xfId="0" applyNumberFormat="1" applyBorder="1"/>
    <xf numFmtId="49" fontId="0" fillId="0" borderId="1" xfId="0" applyNumberFormat="1" applyBorder="1"/>
    <xf numFmtId="0" fontId="0" fillId="5" borderId="1" xfId="0" applyFill="1" applyBorder="1"/>
    <xf numFmtId="0" fontId="7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95B07CA-E989-4092-8AA2-A189E66409AC}"/>
  </cellStyles>
  <dxfs count="0"/>
  <tableStyles count="0" defaultTableStyle="TableStyleMedium2" defaultPivotStyle="PivotStyleLight16"/>
  <colors>
    <mruColors>
      <color rgb="FF88E29B"/>
      <color rgb="FFFF9797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Requirement</a:t>
                    </a:r>
                    <a:r>
                      <a:rPr lang="en-US" baseline="0"/>
                      <a:t> 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37-42C0-AA10-4090396F1937}"/>
                </c:ext>
              </c:extLst>
            </c:dLbl>
            <c:dLbl>
              <c:idx val="1"/>
              <c:layout>
                <c:manualLayout>
                  <c:x val="-3.8671408998907517E-2"/>
                  <c:y val="1.35009282640434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Requirement</a:t>
                    </a:r>
                    <a:r>
                      <a:rPr lang="en-US" baseline="0"/>
                      <a:t> 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37-42C0-AA10-4090396F1937}"/>
                </c:ext>
              </c:extLst>
            </c:dLbl>
            <c:dLbl>
              <c:idx val="2"/>
              <c:layout>
                <c:manualLayout>
                  <c:x val="-4.0744751994719483E-2"/>
                  <c:y val="1.00216343192924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Requirement 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D37-42C0-AA10-4090396F19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Requirement 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37-42C0-AA10-4090396F19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Requirement 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D37-42C0-AA10-4090396F19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Requirement 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37-42C0-AA10-4090396F19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Requirement</a:t>
                    </a:r>
                    <a:r>
                      <a:rPr lang="en-US" baseline="0"/>
                      <a:t> 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37-42C0-AA10-4090396F19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Requirement 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D37-42C0-AA10-4090396F19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Requirement 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D37-42C0-AA10-4090396F1937}"/>
                </c:ext>
              </c:extLst>
            </c:dLbl>
            <c:dLbl>
              <c:idx val="9"/>
              <c:layout>
                <c:manualLayout>
                  <c:x val="-6.1526224835267672E-3"/>
                  <c:y val="-1.01801264317558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Requirement 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D37-42C0-AA10-4090396F1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AHP!$B$45:$B$54</c:f>
              <c:numCache>
                <c:formatCode>0.00%</c:formatCode>
                <c:ptCount val="10"/>
                <c:pt idx="0">
                  <c:v>7.3874509765827795E-2</c:v>
                </c:pt>
                <c:pt idx="1">
                  <c:v>4.1718837849970561E-2</c:v>
                </c:pt>
                <c:pt idx="2">
                  <c:v>0.19660463203325151</c:v>
                </c:pt>
                <c:pt idx="3">
                  <c:v>7.3874509765827795E-2</c:v>
                </c:pt>
                <c:pt idx="4">
                  <c:v>0.19660463203325151</c:v>
                </c:pt>
                <c:pt idx="5">
                  <c:v>0.11345872765829686</c:v>
                </c:pt>
                <c:pt idx="6">
                  <c:v>0.19660463203325151</c:v>
                </c:pt>
                <c:pt idx="7">
                  <c:v>0.52064822350906881</c:v>
                </c:pt>
                <c:pt idx="8">
                  <c:v>0.39000666331800193</c:v>
                </c:pt>
                <c:pt idx="9">
                  <c:v>0.19660463203325151</c:v>
                </c:pt>
              </c:numCache>
            </c:numRef>
          </c:xVal>
          <c:yVal>
            <c:numRef>
              <c:f>AHP!$C$45:$C$54</c:f>
              <c:numCache>
                <c:formatCode>0.00%</c:formatCode>
                <c:ptCount val="10"/>
                <c:pt idx="0">
                  <c:v>0.29543941127563145</c:v>
                </c:pt>
                <c:pt idx="1">
                  <c:v>0.29543941127563145</c:v>
                </c:pt>
                <c:pt idx="2">
                  <c:v>3.2622159076658337E-2</c:v>
                </c:pt>
                <c:pt idx="3">
                  <c:v>9.0929672113234578E-2</c:v>
                </c:pt>
                <c:pt idx="4">
                  <c:v>6.6528180747457505E-2</c:v>
                </c:pt>
                <c:pt idx="5">
                  <c:v>0.29543941127563145</c:v>
                </c:pt>
                <c:pt idx="6">
                  <c:v>0.59315914191277208</c:v>
                </c:pt>
                <c:pt idx="7">
                  <c:v>0.14320919350135469</c:v>
                </c:pt>
                <c:pt idx="8">
                  <c:v>0.14320919350135469</c:v>
                </c:pt>
                <c:pt idx="9">
                  <c:v>4.4024225320273877E-2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37-42C0-AA10-4090396F1937}"/>
            </c:ext>
          </c:extLst>
        </c:ser>
        <c:ser>
          <c:idx val="1"/>
          <c:order val="1"/>
          <c:tx>
            <c:v>High Margin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AHP!$B$44:$B$54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7.3874509765827795E-2</c:v>
                </c:pt>
                <c:pt idx="2">
                  <c:v>4.1718837849970561E-2</c:v>
                </c:pt>
                <c:pt idx="3">
                  <c:v>0.19660463203325151</c:v>
                </c:pt>
                <c:pt idx="4">
                  <c:v>7.3874509765827795E-2</c:v>
                </c:pt>
                <c:pt idx="5">
                  <c:v>0.19660463203325151</c:v>
                </c:pt>
                <c:pt idx="6">
                  <c:v>0.11345872765829686</c:v>
                </c:pt>
                <c:pt idx="7">
                  <c:v>0.19660463203325151</c:v>
                </c:pt>
                <c:pt idx="8">
                  <c:v>0.52064822350906881</c:v>
                </c:pt>
                <c:pt idx="9">
                  <c:v>0.39000666331800193</c:v>
                </c:pt>
                <c:pt idx="10">
                  <c:v>0.19660463203325151</c:v>
                </c:pt>
              </c:numCache>
            </c:numRef>
          </c:xVal>
          <c:yVal>
            <c:numRef>
              <c:f>AHP!$D$44:$D$54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0.14774901953165559</c:v>
                </c:pt>
                <c:pt idx="2">
                  <c:v>8.3437675699941122E-2</c:v>
                </c:pt>
                <c:pt idx="3">
                  <c:v>0.39320926406650303</c:v>
                </c:pt>
                <c:pt idx="4">
                  <c:v>0.14774901953165559</c:v>
                </c:pt>
                <c:pt idx="5">
                  <c:v>0.39320926406650303</c:v>
                </c:pt>
                <c:pt idx="6">
                  <c:v>0.22691745531659371</c:v>
                </c:pt>
                <c:pt idx="7">
                  <c:v>0.39320926406650303</c:v>
                </c:pt>
                <c:pt idx="8">
                  <c:v>1.0412964470181376</c:v>
                </c:pt>
                <c:pt idx="9">
                  <c:v>0.78001332663600387</c:v>
                </c:pt>
                <c:pt idx="10">
                  <c:v>0.39320926406650303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37-42C0-AA10-4090396F1937}"/>
            </c:ext>
          </c:extLst>
        </c:ser>
        <c:ser>
          <c:idx val="2"/>
          <c:order val="2"/>
          <c:tx>
            <c:v>Low Margin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AHP!$B$44:$B$54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7.3874509765827795E-2</c:v>
                </c:pt>
                <c:pt idx="2">
                  <c:v>4.1718837849970561E-2</c:v>
                </c:pt>
                <c:pt idx="3">
                  <c:v>0.19660463203325151</c:v>
                </c:pt>
                <c:pt idx="4">
                  <c:v>7.3874509765827795E-2</c:v>
                </c:pt>
                <c:pt idx="5">
                  <c:v>0.19660463203325151</c:v>
                </c:pt>
                <c:pt idx="6">
                  <c:v>0.11345872765829686</c:v>
                </c:pt>
                <c:pt idx="7">
                  <c:v>0.19660463203325151</c:v>
                </c:pt>
                <c:pt idx="8">
                  <c:v>0.52064822350906881</c:v>
                </c:pt>
                <c:pt idx="9">
                  <c:v>0.39000666331800193</c:v>
                </c:pt>
                <c:pt idx="10">
                  <c:v>0.19660463203325151</c:v>
                </c:pt>
              </c:numCache>
            </c:numRef>
          </c:xVal>
          <c:yVal>
            <c:numRef>
              <c:f>AHP!$E$44:$E$54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3.6937254882913897E-2</c:v>
                </c:pt>
                <c:pt idx="2">
                  <c:v>2.085941892498528E-2</c:v>
                </c:pt>
                <c:pt idx="3">
                  <c:v>9.8302316016625757E-2</c:v>
                </c:pt>
                <c:pt idx="4">
                  <c:v>3.6937254882913897E-2</c:v>
                </c:pt>
                <c:pt idx="5">
                  <c:v>9.8302316016625757E-2</c:v>
                </c:pt>
                <c:pt idx="6">
                  <c:v>5.6729363829148428E-2</c:v>
                </c:pt>
                <c:pt idx="7">
                  <c:v>9.8302316016625757E-2</c:v>
                </c:pt>
                <c:pt idx="8">
                  <c:v>0.2603241117545344</c:v>
                </c:pt>
                <c:pt idx="9">
                  <c:v>0.19500333165900097</c:v>
                </c:pt>
                <c:pt idx="10">
                  <c:v>9.8302316016625757E-2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37-42C0-AA10-4090396F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82160"/>
        <c:axId val="459359216"/>
      </c:scatterChart>
      <c:valAx>
        <c:axId val="50678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9216"/>
        <c:crosses val="autoZero"/>
        <c:crossBetween val="midCat"/>
      </c:valAx>
      <c:valAx>
        <c:axId val="4593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8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200477</xdr:colOff>
      <xdr:row>41</xdr:row>
      <xdr:rowOff>73479</xdr:rowOff>
    </xdr:from>
    <xdr:to>
      <xdr:col>29</xdr:col>
      <xdr:colOff>449033</xdr:colOff>
      <xdr:row>78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5C0AF-8CBD-4363-8937-C94D04C3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121-6BB8-4DF6-B09B-06DEE1B78356}">
  <dimension ref="A1:AB54"/>
  <sheetViews>
    <sheetView tabSelected="1" topLeftCell="A38" zoomScale="70" zoomScaleNormal="70" workbookViewId="0">
      <selection activeCell="F43" sqref="F43:F54"/>
    </sheetView>
  </sheetViews>
  <sheetFormatPr defaultRowHeight="14.4" x14ac:dyDescent="0.3"/>
  <cols>
    <col min="1" max="1" width="18" bestFit="1" customWidth="1"/>
    <col min="11" max="11" width="8.88671875" customWidth="1"/>
    <col min="13" max="13" width="13.5546875" customWidth="1"/>
    <col min="14" max="14" width="8.88671875" customWidth="1"/>
    <col min="16" max="16" width="18" bestFit="1" customWidth="1"/>
    <col min="28" max="28" width="11.6640625" customWidth="1"/>
    <col min="29" max="29" width="8.88671875" customWidth="1"/>
  </cols>
  <sheetData>
    <row r="1" spans="1:26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P1" s="12" t="s">
        <v>40</v>
      </c>
    </row>
    <row r="2" spans="1:26" x14ac:dyDescent="0.3">
      <c r="A2" t="s">
        <v>41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P2" t="s">
        <v>41</v>
      </c>
      <c r="Q2" s="2">
        <v>1</v>
      </c>
      <c r="R2" s="2">
        <v>2</v>
      </c>
      <c r="S2" s="2">
        <v>3</v>
      </c>
      <c r="T2" s="2">
        <v>4</v>
      </c>
      <c r="U2" s="2">
        <v>5</v>
      </c>
    </row>
    <row r="3" spans="1:26" x14ac:dyDescent="0.3">
      <c r="A3" s="13" t="s">
        <v>23</v>
      </c>
      <c r="B3" s="13" t="s">
        <v>24</v>
      </c>
      <c r="C3" s="13" t="s">
        <v>25</v>
      </c>
      <c r="D3" s="13" t="s">
        <v>26</v>
      </c>
      <c r="E3" s="13" t="s">
        <v>27</v>
      </c>
      <c r="F3" s="13" t="s">
        <v>28</v>
      </c>
      <c r="G3" s="13" t="s">
        <v>42</v>
      </c>
      <c r="P3" s="14" t="s">
        <v>23</v>
      </c>
      <c r="Q3" s="14" t="s">
        <v>24</v>
      </c>
      <c r="R3" s="14" t="s">
        <v>25</v>
      </c>
      <c r="S3" s="14" t="s">
        <v>26</v>
      </c>
      <c r="T3" s="14" t="s">
        <v>27</v>
      </c>
      <c r="U3" s="14" t="s">
        <v>28</v>
      </c>
      <c r="V3" s="14" t="s">
        <v>42</v>
      </c>
    </row>
    <row r="4" spans="1:26" ht="16.8" customHeight="1" x14ac:dyDescent="0.3">
      <c r="A4" s="13" t="s">
        <v>13</v>
      </c>
      <c r="B4" s="7">
        <v>0</v>
      </c>
      <c r="C4" s="7">
        <v>0</v>
      </c>
      <c r="D4" s="7">
        <v>0</v>
      </c>
      <c r="E4" s="7">
        <v>2</v>
      </c>
      <c r="F4" s="7">
        <v>6</v>
      </c>
      <c r="G4" s="9">
        <f>(B4*B$2)+(C4*C$2)+(D4*D$2)+(E4*E$2)+(F4*F$2)</f>
        <v>38</v>
      </c>
      <c r="P4" s="14" t="s">
        <v>13</v>
      </c>
      <c r="Q4" s="7">
        <v>1</v>
      </c>
      <c r="R4" s="7">
        <v>1</v>
      </c>
      <c r="S4" s="7">
        <v>0</v>
      </c>
      <c r="T4" s="7">
        <v>0</v>
      </c>
      <c r="U4" s="7">
        <v>0</v>
      </c>
      <c r="V4" s="9">
        <f t="shared" ref="V4:V13" si="0">(Q4*Q$2)+(R4*R$2)+(S4*S$2)+(T4*T$2)+(U4*U$2)</f>
        <v>3</v>
      </c>
    </row>
    <row r="5" spans="1:26" ht="16.8" customHeight="1" x14ac:dyDescent="0.3">
      <c r="A5" s="13" t="s">
        <v>14</v>
      </c>
      <c r="B5" s="7">
        <v>0</v>
      </c>
      <c r="C5" s="7">
        <v>0</v>
      </c>
      <c r="D5" s="7">
        <v>0</v>
      </c>
      <c r="E5" s="7">
        <v>2</v>
      </c>
      <c r="F5" s="7">
        <v>6</v>
      </c>
      <c r="G5" s="9">
        <f t="shared" ref="G5:G12" si="1">(B5*B$2)+(C5*C$2)+(D5*D$2)+(E5*E$2)+(F5*F$2)</f>
        <v>38</v>
      </c>
      <c r="P5" s="14" t="s">
        <v>14</v>
      </c>
      <c r="Q5" s="7">
        <v>2</v>
      </c>
      <c r="R5" s="7">
        <v>0</v>
      </c>
      <c r="S5" s="7">
        <v>0</v>
      </c>
      <c r="T5" s="7">
        <v>0</v>
      </c>
      <c r="U5" s="7">
        <v>0</v>
      </c>
      <c r="V5" s="9">
        <f t="shared" si="0"/>
        <v>2</v>
      </c>
    </row>
    <row r="6" spans="1:26" ht="16.8" customHeight="1" x14ac:dyDescent="0.3">
      <c r="A6" s="13" t="s">
        <v>15</v>
      </c>
      <c r="B6" s="7">
        <v>0</v>
      </c>
      <c r="C6" s="7">
        <v>1</v>
      </c>
      <c r="D6" s="7">
        <v>1</v>
      </c>
      <c r="E6" s="7">
        <v>3</v>
      </c>
      <c r="F6" s="7">
        <v>3</v>
      </c>
      <c r="G6" s="9">
        <f t="shared" si="1"/>
        <v>32</v>
      </c>
      <c r="P6" s="14" t="s">
        <v>15</v>
      </c>
      <c r="Q6" s="7">
        <v>0</v>
      </c>
      <c r="R6" s="7">
        <v>1</v>
      </c>
      <c r="S6" s="7">
        <v>1</v>
      </c>
      <c r="T6" s="7">
        <v>0</v>
      </c>
      <c r="U6" s="7">
        <v>0</v>
      </c>
      <c r="V6" s="9">
        <f t="shared" si="0"/>
        <v>5</v>
      </c>
    </row>
    <row r="7" spans="1:26" ht="16.8" customHeight="1" x14ac:dyDescent="0.3">
      <c r="A7" s="13" t="s">
        <v>16</v>
      </c>
      <c r="B7" s="7">
        <v>0</v>
      </c>
      <c r="C7" s="7">
        <v>0</v>
      </c>
      <c r="D7" s="7">
        <v>1</v>
      </c>
      <c r="E7" s="7">
        <v>3</v>
      </c>
      <c r="F7" s="7">
        <v>4</v>
      </c>
      <c r="G7" s="9">
        <f t="shared" si="1"/>
        <v>35</v>
      </c>
      <c r="I7" t="s">
        <v>53</v>
      </c>
      <c r="J7">
        <f>MIN(G4:G13)</f>
        <v>32</v>
      </c>
      <c r="P7" s="14" t="s">
        <v>16</v>
      </c>
      <c r="Q7" s="7">
        <v>1</v>
      </c>
      <c r="R7" s="7">
        <v>1</v>
      </c>
      <c r="S7" s="7">
        <v>0</v>
      </c>
      <c r="T7" s="7">
        <v>0</v>
      </c>
      <c r="U7" s="7">
        <v>0</v>
      </c>
      <c r="V7" s="9">
        <f t="shared" si="0"/>
        <v>3</v>
      </c>
      <c r="X7" t="s">
        <v>53</v>
      </c>
      <c r="Y7">
        <f>MIN(V4:V13)</f>
        <v>2</v>
      </c>
    </row>
    <row r="8" spans="1:26" ht="16.8" customHeight="1" x14ac:dyDescent="0.3">
      <c r="A8" s="13" t="s">
        <v>17</v>
      </c>
      <c r="B8" s="7">
        <v>0</v>
      </c>
      <c r="C8" s="7">
        <v>0</v>
      </c>
      <c r="D8" s="7">
        <v>2</v>
      </c>
      <c r="E8" s="7">
        <v>2</v>
      </c>
      <c r="F8" s="7">
        <v>4</v>
      </c>
      <c r="G8" s="9">
        <f t="shared" si="1"/>
        <v>34</v>
      </c>
      <c r="I8" t="s">
        <v>54</v>
      </c>
      <c r="J8">
        <f>MAX(G4:G13)</f>
        <v>40</v>
      </c>
      <c r="P8" s="14" t="s">
        <v>17</v>
      </c>
      <c r="Q8" s="7">
        <v>0</v>
      </c>
      <c r="R8" s="7">
        <v>1</v>
      </c>
      <c r="S8" s="7">
        <v>1</v>
      </c>
      <c r="T8" s="7">
        <v>0</v>
      </c>
      <c r="U8" s="7">
        <v>0</v>
      </c>
      <c r="V8" s="9">
        <f t="shared" si="0"/>
        <v>5</v>
      </c>
      <c r="X8" t="s">
        <v>54</v>
      </c>
      <c r="Y8">
        <f>MAX(V4:V13)</f>
        <v>7</v>
      </c>
    </row>
    <row r="9" spans="1:26" ht="16.8" customHeight="1" x14ac:dyDescent="0.3">
      <c r="A9" s="13" t="s">
        <v>18</v>
      </c>
      <c r="B9" s="7">
        <v>0</v>
      </c>
      <c r="C9" s="7">
        <v>0</v>
      </c>
      <c r="D9" s="7">
        <v>0</v>
      </c>
      <c r="E9" s="7">
        <v>2</v>
      </c>
      <c r="F9" s="7">
        <v>6</v>
      </c>
      <c r="G9" s="9">
        <f t="shared" si="1"/>
        <v>38</v>
      </c>
      <c r="P9" s="14" t="s">
        <v>18</v>
      </c>
      <c r="Q9" s="7">
        <v>0</v>
      </c>
      <c r="R9" s="7">
        <v>2</v>
      </c>
      <c r="S9" s="7">
        <v>0</v>
      </c>
      <c r="T9" s="7">
        <v>0</v>
      </c>
      <c r="U9" s="7">
        <v>0</v>
      </c>
      <c r="V9" s="9">
        <f t="shared" si="0"/>
        <v>4</v>
      </c>
    </row>
    <row r="10" spans="1:26" ht="16.8" customHeight="1" x14ac:dyDescent="0.3">
      <c r="A10" s="13" t="s">
        <v>19</v>
      </c>
      <c r="B10" s="7">
        <v>0</v>
      </c>
      <c r="C10" s="7">
        <v>0</v>
      </c>
      <c r="D10" s="7">
        <v>0</v>
      </c>
      <c r="E10" s="7">
        <v>0</v>
      </c>
      <c r="F10" s="7">
        <v>8</v>
      </c>
      <c r="G10" s="9">
        <f t="shared" si="1"/>
        <v>40</v>
      </c>
      <c r="P10" s="14" t="s">
        <v>19</v>
      </c>
      <c r="Q10" s="7">
        <v>0</v>
      </c>
      <c r="R10" s="7">
        <v>1</v>
      </c>
      <c r="S10" s="7">
        <v>1</v>
      </c>
      <c r="T10" s="7">
        <v>0</v>
      </c>
      <c r="U10" s="7">
        <v>0</v>
      </c>
      <c r="V10" s="9">
        <f t="shared" si="0"/>
        <v>5</v>
      </c>
    </row>
    <row r="11" spans="1:26" ht="16.8" customHeight="1" x14ac:dyDescent="0.3">
      <c r="A11" s="13" t="s">
        <v>20</v>
      </c>
      <c r="B11" s="7">
        <v>0</v>
      </c>
      <c r="C11" s="7">
        <v>0</v>
      </c>
      <c r="D11" s="7">
        <v>1</v>
      </c>
      <c r="E11" s="7">
        <v>2</v>
      </c>
      <c r="F11" s="7">
        <v>5</v>
      </c>
      <c r="G11" s="9">
        <f t="shared" si="1"/>
        <v>36</v>
      </c>
      <c r="P11" s="14" t="s">
        <v>20</v>
      </c>
      <c r="Q11" s="7">
        <v>0</v>
      </c>
      <c r="R11" s="7">
        <v>0</v>
      </c>
      <c r="S11" s="7">
        <v>1</v>
      </c>
      <c r="T11" s="7">
        <v>1</v>
      </c>
      <c r="U11" s="7">
        <v>0</v>
      </c>
      <c r="V11" s="9">
        <f t="shared" si="0"/>
        <v>7</v>
      </c>
    </row>
    <row r="12" spans="1:26" ht="16.8" customHeight="1" x14ac:dyDescent="0.3">
      <c r="A12" s="13" t="s">
        <v>21</v>
      </c>
      <c r="B12" s="7">
        <v>0</v>
      </c>
      <c r="C12" s="7">
        <v>0</v>
      </c>
      <c r="D12" s="7">
        <v>1</v>
      </c>
      <c r="E12" s="7">
        <v>2</v>
      </c>
      <c r="F12" s="7">
        <v>5</v>
      </c>
      <c r="G12" s="9">
        <f t="shared" si="1"/>
        <v>36</v>
      </c>
      <c r="P12" s="14" t="s">
        <v>21</v>
      </c>
      <c r="Q12" s="7">
        <v>0</v>
      </c>
      <c r="R12" s="7">
        <v>0</v>
      </c>
      <c r="S12" s="7">
        <v>2</v>
      </c>
      <c r="T12" s="7">
        <v>0</v>
      </c>
      <c r="U12" s="7">
        <v>0</v>
      </c>
      <c r="V12" s="9">
        <f t="shared" si="0"/>
        <v>6</v>
      </c>
    </row>
    <row r="13" spans="1:26" ht="16.8" customHeight="1" x14ac:dyDescent="0.3">
      <c r="A13" s="13" t="s">
        <v>22</v>
      </c>
      <c r="B13" s="7">
        <v>0</v>
      </c>
      <c r="C13" s="7">
        <v>0</v>
      </c>
      <c r="D13" s="7">
        <v>1</v>
      </c>
      <c r="E13" s="7">
        <v>5</v>
      </c>
      <c r="F13" s="7">
        <v>2</v>
      </c>
      <c r="G13" s="9">
        <f>(B13*B$2)+(C13*C$2)+(D13*D$2)+(E13*E$2)+(F13*F$2)</f>
        <v>33</v>
      </c>
      <c r="P13" s="14" t="s">
        <v>22</v>
      </c>
      <c r="Q13" s="7">
        <v>0</v>
      </c>
      <c r="R13" s="7">
        <v>1</v>
      </c>
      <c r="S13" s="7">
        <v>1</v>
      </c>
      <c r="T13" s="7">
        <v>0</v>
      </c>
      <c r="U13" s="7">
        <v>0</v>
      </c>
      <c r="V13" s="9">
        <f t="shared" si="0"/>
        <v>5</v>
      </c>
    </row>
    <row r="15" spans="1:26" x14ac:dyDescent="0.3">
      <c r="M15" t="s">
        <v>55</v>
      </c>
    </row>
    <row r="16" spans="1:26" x14ac:dyDescent="0.3">
      <c r="A16" s="13" t="s">
        <v>23</v>
      </c>
      <c r="B16" s="15" t="s">
        <v>13</v>
      </c>
      <c r="C16" s="15" t="s">
        <v>14</v>
      </c>
      <c r="D16" s="15" t="s">
        <v>15</v>
      </c>
      <c r="E16" s="15" t="s">
        <v>16</v>
      </c>
      <c r="F16" s="15" t="s">
        <v>17</v>
      </c>
      <c r="G16" s="15" t="s">
        <v>18</v>
      </c>
      <c r="H16" s="15" t="s">
        <v>19</v>
      </c>
      <c r="I16" s="15" t="s">
        <v>20</v>
      </c>
      <c r="J16" s="15" t="s">
        <v>21</v>
      </c>
      <c r="K16" s="15" t="s">
        <v>22</v>
      </c>
      <c r="P16" s="16" t="s">
        <v>23</v>
      </c>
      <c r="Q16" s="14" t="s">
        <v>13</v>
      </c>
      <c r="R16" s="14" t="s">
        <v>14</v>
      </c>
      <c r="S16" s="14" t="s">
        <v>15</v>
      </c>
      <c r="T16" s="14" t="s">
        <v>16</v>
      </c>
      <c r="U16" s="14" t="s">
        <v>17</v>
      </c>
      <c r="V16" s="14" t="s">
        <v>18</v>
      </c>
      <c r="W16" s="14" t="s">
        <v>19</v>
      </c>
      <c r="X16" s="14" t="s">
        <v>20</v>
      </c>
      <c r="Y16" s="14" t="s">
        <v>21</v>
      </c>
      <c r="Z16" s="14" t="s">
        <v>22</v>
      </c>
    </row>
    <row r="17" spans="1:28" x14ac:dyDescent="0.3">
      <c r="A17" s="13" t="s">
        <v>13</v>
      </c>
      <c r="B17" s="22">
        <v>1</v>
      </c>
      <c r="C17" s="22">
        <v>1</v>
      </c>
      <c r="D17" s="22">
        <v>7</v>
      </c>
      <c r="E17" s="22">
        <v>5</v>
      </c>
      <c r="F17" s="22">
        <v>5</v>
      </c>
      <c r="G17" s="22">
        <v>1</v>
      </c>
      <c r="H17" s="22">
        <f>1/3</f>
        <v>0.33333333333333331</v>
      </c>
      <c r="I17" s="22">
        <v>3</v>
      </c>
      <c r="J17" s="22">
        <v>3</v>
      </c>
      <c r="K17" s="22">
        <v>7</v>
      </c>
      <c r="M17" s="26" t="s">
        <v>56</v>
      </c>
      <c r="N17" s="26" t="s">
        <v>57</v>
      </c>
      <c r="P17" s="16" t="s">
        <v>13</v>
      </c>
      <c r="Q17" s="22">
        <v>1</v>
      </c>
      <c r="R17" s="22">
        <v>3</v>
      </c>
      <c r="S17" s="22">
        <f>1/3</f>
        <v>0.33333333333333331</v>
      </c>
      <c r="T17" s="22">
        <v>1</v>
      </c>
      <c r="U17" s="22">
        <f>1/3</f>
        <v>0.33333333333333331</v>
      </c>
      <c r="V17" s="22">
        <f>1/3</f>
        <v>0.33333333333333331</v>
      </c>
      <c r="W17" s="22">
        <f>1/3</f>
        <v>0.33333333333333331</v>
      </c>
      <c r="X17" s="22">
        <f>1/5</f>
        <v>0.2</v>
      </c>
      <c r="Y17" s="22">
        <f>1/5</f>
        <v>0.2</v>
      </c>
      <c r="Z17" s="22">
        <f>1/3</f>
        <v>0.33333333333333331</v>
      </c>
    </row>
    <row r="18" spans="1:28" x14ac:dyDescent="0.3">
      <c r="A18" s="13" t="s">
        <v>14</v>
      </c>
      <c r="B18" s="22">
        <v>1</v>
      </c>
      <c r="C18" s="22">
        <v>1</v>
      </c>
      <c r="D18" s="22">
        <v>7</v>
      </c>
      <c r="E18" s="22">
        <v>5</v>
      </c>
      <c r="F18" s="22">
        <v>5</v>
      </c>
      <c r="G18" s="22">
        <v>1</v>
      </c>
      <c r="H18" s="22">
        <f>1/3</f>
        <v>0.33333333333333331</v>
      </c>
      <c r="I18" s="22">
        <v>3</v>
      </c>
      <c r="J18" s="22">
        <v>3</v>
      </c>
      <c r="K18" s="22">
        <v>7</v>
      </c>
      <c r="M18" s="25">
        <v>0</v>
      </c>
      <c r="N18" s="9">
        <v>1</v>
      </c>
      <c r="P18" s="16" t="s">
        <v>14</v>
      </c>
      <c r="Q18" s="22">
        <f>1/3</f>
        <v>0.33333333333333331</v>
      </c>
      <c r="R18" s="22">
        <v>1</v>
      </c>
      <c r="S18" s="22">
        <f>1/5</f>
        <v>0.2</v>
      </c>
      <c r="T18" s="22">
        <f>1/3</f>
        <v>0.33333333333333331</v>
      </c>
      <c r="U18" s="22">
        <f>1/5</f>
        <v>0.2</v>
      </c>
      <c r="V18" s="22">
        <f>1/3</f>
        <v>0.33333333333333331</v>
      </c>
      <c r="W18" s="22">
        <f>1/5</f>
        <v>0.2</v>
      </c>
      <c r="X18" s="22">
        <f>1/7</f>
        <v>0.14285714285714285</v>
      </c>
      <c r="Y18" s="22">
        <f>1/5</f>
        <v>0.2</v>
      </c>
      <c r="Z18" s="22">
        <f>1/5</f>
        <v>0.2</v>
      </c>
    </row>
    <row r="19" spans="1:28" x14ac:dyDescent="0.3">
      <c r="A19" s="13" t="s">
        <v>15</v>
      </c>
      <c r="B19" s="22">
        <f>1/7</f>
        <v>0.14285714285714285</v>
      </c>
      <c r="C19" s="22">
        <f>1/7</f>
        <v>0.14285714285714285</v>
      </c>
      <c r="D19" s="22">
        <v>1</v>
      </c>
      <c r="E19" s="22">
        <f>1/5</f>
        <v>0.2</v>
      </c>
      <c r="F19" s="22">
        <f>1/3</f>
        <v>0.33333333333333331</v>
      </c>
      <c r="G19" s="22">
        <f>1/7</f>
        <v>0.14285714285714285</v>
      </c>
      <c r="H19" s="22">
        <f>1/9</f>
        <v>0.1111111111111111</v>
      </c>
      <c r="I19" s="22">
        <f>1/5</f>
        <v>0.2</v>
      </c>
      <c r="J19" s="22">
        <f>1/5</f>
        <v>0.2</v>
      </c>
      <c r="K19" s="22">
        <f>1/3</f>
        <v>0.33333333333333331</v>
      </c>
      <c r="M19" s="24" t="s">
        <v>58</v>
      </c>
      <c r="N19" s="9">
        <v>3</v>
      </c>
      <c r="P19" s="16" t="s">
        <v>15</v>
      </c>
      <c r="Q19" s="22">
        <v>3</v>
      </c>
      <c r="R19" s="22">
        <v>5</v>
      </c>
      <c r="S19" s="22">
        <v>1</v>
      </c>
      <c r="T19" s="22">
        <v>3</v>
      </c>
      <c r="U19" s="22">
        <v>1</v>
      </c>
      <c r="V19" s="22">
        <v>3</v>
      </c>
      <c r="W19" s="22">
        <v>1</v>
      </c>
      <c r="X19" s="22">
        <f>1/3</f>
        <v>0.33333333333333331</v>
      </c>
      <c r="Y19" s="22">
        <f>1/3</f>
        <v>0.33333333333333331</v>
      </c>
      <c r="Z19" s="22">
        <v>1</v>
      </c>
    </row>
    <row r="20" spans="1:28" x14ac:dyDescent="0.3">
      <c r="A20" s="13" t="s">
        <v>16</v>
      </c>
      <c r="B20" s="22">
        <f>1/5</f>
        <v>0.2</v>
      </c>
      <c r="C20" s="22">
        <f>1/5</f>
        <v>0.2</v>
      </c>
      <c r="D20" s="22">
        <v>5</v>
      </c>
      <c r="E20" s="22">
        <v>1</v>
      </c>
      <c r="F20" s="22">
        <v>3</v>
      </c>
      <c r="G20" s="22">
        <f>1/5</f>
        <v>0.2</v>
      </c>
      <c r="H20" s="22">
        <f>1/7</f>
        <v>0.14285714285714285</v>
      </c>
      <c r="I20" s="22">
        <f>1/3</f>
        <v>0.33333333333333331</v>
      </c>
      <c r="J20" s="22">
        <f>1/3</f>
        <v>0.33333333333333331</v>
      </c>
      <c r="K20" s="22">
        <v>3</v>
      </c>
      <c r="M20" s="9" t="s">
        <v>59</v>
      </c>
      <c r="N20" s="9">
        <v>5</v>
      </c>
      <c r="P20" s="16" t="s">
        <v>16</v>
      </c>
      <c r="Q20" s="22">
        <v>1</v>
      </c>
      <c r="R20" s="22">
        <v>3</v>
      </c>
      <c r="S20" s="22">
        <f>1/3</f>
        <v>0.33333333333333331</v>
      </c>
      <c r="T20" s="22">
        <v>1</v>
      </c>
      <c r="U20" s="22">
        <f>1/3</f>
        <v>0.33333333333333331</v>
      </c>
      <c r="V20" s="22">
        <f>1/3</f>
        <v>0.33333333333333331</v>
      </c>
      <c r="W20" s="22">
        <f>1/3</f>
        <v>0.33333333333333331</v>
      </c>
      <c r="X20" s="22">
        <f>1/5</f>
        <v>0.2</v>
      </c>
      <c r="Y20" s="22">
        <f>1/5</f>
        <v>0.2</v>
      </c>
      <c r="Z20" s="22">
        <f>1/3</f>
        <v>0.33333333333333331</v>
      </c>
    </row>
    <row r="21" spans="1:28" x14ac:dyDescent="0.3">
      <c r="A21" s="13" t="s">
        <v>17</v>
      </c>
      <c r="B21" s="22">
        <f>1/5</f>
        <v>0.2</v>
      </c>
      <c r="C21" s="22">
        <f>1/5</f>
        <v>0.2</v>
      </c>
      <c r="D21" s="22">
        <v>3</v>
      </c>
      <c r="E21" s="22">
        <f>1/3</f>
        <v>0.33333333333333331</v>
      </c>
      <c r="F21" s="22">
        <v>1</v>
      </c>
      <c r="G21" s="22">
        <f>1/5</f>
        <v>0.2</v>
      </c>
      <c r="H21" s="22">
        <f>1/7</f>
        <v>0.14285714285714285</v>
      </c>
      <c r="I21" s="22">
        <f>1/3</f>
        <v>0.33333333333333331</v>
      </c>
      <c r="J21" s="22">
        <f>1/3</f>
        <v>0.33333333333333331</v>
      </c>
      <c r="K21" s="22">
        <v>3</v>
      </c>
      <c r="M21" s="9" t="s">
        <v>60</v>
      </c>
      <c r="N21" s="9">
        <v>7</v>
      </c>
      <c r="P21" s="16" t="s">
        <v>17</v>
      </c>
      <c r="Q21" s="22">
        <v>3</v>
      </c>
      <c r="R21" s="22">
        <v>5</v>
      </c>
      <c r="S21" s="22">
        <v>1</v>
      </c>
      <c r="T21" s="22">
        <v>3</v>
      </c>
      <c r="U21" s="22">
        <v>1</v>
      </c>
      <c r="V21" s="22">
        <v>3</v>
      </c>
      <c r="W21" s="22">
        <v>1</v>
      </c>
      <c r="X21" s="22">
        <f>1/3</f>
        <v>0.33333333333333331</v>
      </c>
      <c r="Y21" s="22">
        <f>1/3</f>
        <v>0.33333333333333331</v>
      </c>
      <c r="Z21" s="22">
        <v>1</v>
      </c>
    </row>
    <row r="22" spans="1:28" x14ac:dyDescent="0.3">
      <c r="A22" s="13" t="s">
        <v>18</v>
      </c>
      <c r="B22" s="22">
        <v>1</v>
      </c>
      <c r="C22" s="22">
        <v>1</v>
      </c>
      <c r="D22" s="22">
        <v>7</v>
      </c>
      <c r="E22" s="22">
        <v>5</v>
      </c>
      <c r="F22" s="22">
        <v>5</v>
      </c>
      <c r="G22" s="22">
        <v>1</v>
      </c>
      <c r="H22" s="22">
        <f>1/3</f>
        <v>0.33333333333333331</v>
      </c>
      <c r="I22" s="22">
        <v>3</v>
      </c>
      <c r="J22" s="22">
        <v>3</v>
      </c>
      <c r="K22" s="22">
        <v>7</v>
      </c>
      <c r="M22" s="9" t="s">
        <v>61</v>
      </c>
      <c r="N22" s="9">
        <v>9</v>
      </c>
      <c r="P22" s="16" t="s">
        <v>18</v>
      </c>
      <c r="Q22" s="22">
        <v>3</v>
      </c>
      <c r="R22" s="22">
        <v>3</v>
      </c>
      <c r="S22" s="22">
        <f>1/3</f>
        <v>0.33333333333333331</v>
      </c>
      <c r="T22" s="22">
        <v>3</v>
      </c>
      <c r="U22" s="22">
        <f>1/3</f>
        <v>0.33333333333333331</v>
      </c>
      <c r="V22" s="22">
        <v>1</v>
      </c>
      <c r="W22" s="22">
        <f>1/3</f>
        <v>0.33333333333333331</v>
      </c>
      <c r="X22" s="22">
        <f>1/5</f>
        <v>0.2</v>
      </c>
      <c r="Y22" s="22">
        <f>1/3</f>
        <v>0.33333333333333331</v>
      </c>
      <c r="Z22" s="22">
        <f>1/3</f>
        <v>0.33333333333333331</v>
      </c>
    </row>
    <row r="23" spans="1:28" x14ac:dyDescent="0.3">
      <c r="A23" s="13" t="s">
        <v>19</v>
      </c>
      <c r="B23" s="22">
        <v>3</v>
      </c>
      <c r="C23" s="22">
        <v>3</v>
      </c>
      <c r="D23" s="22">
        <v>9</v>
      </c>
      <c r="E23" s="22">
        <v>7</v>
      </c>
      <c r="F23" s="22">
        <v>7</v>
      </c>
      <c r="G23" s="22">
        <v>3</v>
      </c>
      <c r="H23" s="22">
        <v>1</v>
      </c>
      <c r="I23" s="22">
        <v>5</v>
      </c>
      <c r="J23" s="22">
        <v>5</v>
      </c>
      <c r="K23" s="22">
        <v>9</v>
      </c>
      <c r="P23" s="16" t="s">
        <v>19</v>
      </c>
      <c r="Q23" s="22">
        <v>3</v>
      </c>
      <c r="R23" s="22">
        <v>5</v>
      </c>
      <c r="S23" s="22">
        <v>1</v>
      </c>
      <c r="T23" s="22">
        <v>3</v>
      </c>
      <c r="U23" s="22">
        <v>1</v>
      </c>
      <c r="V23" s="22">
        <v>3</v>
      </c>
      <c r="W23" s="22">
        <v>1</v>
      </c>
      <c r="X23" s="22">
        <f>1/3</f>
        <v>0.33333333333333331</v>
      </c>
      <c r="Y23" s="22">
        <f>1/3</f>
        <v>0.33333333333333331</v>
      </c>
      <c r="Z23" s="22">
        <v>1</v>
      </c>
    </row>
    <row r="24" spans="1:28" x14ac:dyDescent="0.3">
      <c r="A24" s="13" t="s">
        <v>20</v>
      </c>
      <c r="B24" s="22">
        <f>1/3</f>
        <v>0.33333333333333331</v>
      </c>
      <c r="C24" s="22">
        <f>1/3</f>
        <v>0.33333333333333331</v>
      </c>
      <c r="D24" s="22">
        <v>5</v>
      </c>
      <c r="E24" s="22">
        <v>3</v>
      </c>
      <c r="F24" s="22">
        <v>3</v>
      </c>
      <c r="G24" s="22">
        <f>1/3</f>
        <v>0.33333333333333331</v>
      </c>
      <c r="H24" s="22">
        <f>1/5</f>
        <v>0.2</v>
      </c>
      <c r="I24" s="22">
        <v>1</v>
      </c>
      <c r="J24" s="22">
        <v>1</v>
      </c>
      <c r="K24" s="22">
        <v>5</v>
      </c>
      <c r="P24" s="16" t="s">
        <v>20</v>
      </c>
      <c r="Q24" s="22">
        <v>5</v>
      </c>
      <c r="R24" s="22">
        <v>7</v>
      </c>
      <c r="S24" s="22">
        <v>3</v>
      </c>
      <c r="T24" s="22">
        <v>5</v>
      </c>
      <c r="U24" s="22">
        <v>3</v>
      </c>
      <c r="V24" s="22">
        <v>5</v>
      </c>
      <c r="W24" s="22">
        <v>3</v>
      </c>
      <c r="X24" s="22">
        <v>1</v>
      </c>
      <c r="Y24" s="22">
        <v>3</v>
      </c>
      <c r="Z24" s="22">
        <v>3</v>
      </c>
    </row>
    <row r="25" spans="1:28" x14ac:dyDescent="0.3">
      <c r="A25" s="13" t="s">
        <v>21</v>
      </c>
      <c r="B25" s="22">
        <f>1/3</f>
        <v>0.33333333333333331</v>
      </c>
      <c r="C25" s="22">
        <f>1/3</f>
        <v>0.33333333333333331</v>
      </c>
      <c r="D25" s="22">
        <v>5</v>
      </c>
      <c r="E25" s="22">
        <v>3</v>
      </c>
      <c r="F25" s="22">
        <v>3</v>
      </c>
      <c r="G25" s="22">
        <f>1/3</f>
        <v>0.33333333333333331</v>
      </c>
      <c r="H25" s="22">
        <f>1/5</f>
        <v>0.2</v>
      </c>
      <c r="I25" s="22">
        <v>1</v>
      </c>
      <c r="J25" s="22">
        <v>1</v>
      </c>
      <c r="K25" s="22">
        <v>5</v>
      </c>
      <c r="P25" s="16" t="s">
        <v>21</v>
      </c>
      <c r="Q25" s="22">
        <v>5</v>
      </c>
      <c r="R25" s="22">
        <v>5</v>
      </c>
      <c r="S25" s="22">
        <v>3</v>
      </c>
      <c r="T25" s="22">
        <v>5</v>
      </c>
      <c r="U25" s="22">
        <v>3</v>
      </c>
      <c r="V25" s="22">
        <v>3</v>
      </c>
      <c r="W25" s="22">
        <v>3</v>
      </c>
      <c r="X25" s="22">
        <f>1/3</f>
        <v>0.33333333333333331</v>
      </c>
      <c r="Y25" s="22">
        <v>1</v>
      </c>
      <c r="Z25" s="22">
        <v>3</v>
      </c>
    </row>
    <row r="26" spans="1:28" x14ac:dyDescent="0.3">
      <c r="A26" s="13" t="s">
        <v>22</v>
      </c>
      <c r="B26" s="22">
        <f>1/7</f>
        <v>0.14285714285714285</v>
      </c>
      <c r="C26" s="22">
        <f>1/7</f>
        <v>0.14285714285714285</v>
      </c>
      <c r="D26" s="22">
        <v>3</v>
      </c>
      <c r="E26" s="22">
        <f>1/3</f>
        <v>0.33333333333333331</v>
      </c>
      <c r="F26" s="22">
        <f>1/3</f>
        <v>0.33333333333333331</v>
      </c>
      <c r="G26" s="22">
        <f>1/7</f>
        <v>0.14285714285714285</v>
      </c>
      <c r="H26" s="22">
        <f>1/9</f>
        <v>0.1111111111111111</v>
      </c>
      <c r="I26" s="22">
        <f>0.2</f>
        <v>0.2</v>
      </c>
      <c r="J26" s="22">
        <f>1/5</f>
        <v>0.2</v>
      </c>
      <c r="K26" s="22">
        <v>1</v>
      </c>
      <c r="P26" s="16" t="s">
        <v>22</v>
      </c>
      <c r="Q26" s="22">
        <v>3</v>
      </c>
      <c r="R26" s="22">
        <v>5</v>
      </c>
      <c r="S26" s="22">
        <v>1</v>
      </c>
      <c r="T26" s="22">
        <v>3</v>
      </c>
      <c r="U26" s="22">
        <v>1</v>
      </c>
      <c r="V26" s="22">
        <v>3</v>
      </c>
      <c r="W26" s="22">
        <v>1</v>
      </c>
      <c r="X26" s="22">
        <f>1/3</f>
        <v>0.33333333333333331</v>
      </c>
      <c r="Y26" s="22">
        <f>1/3</f>
        <v>0.33333333333333331</v>
      </c>
      <c r="Z26" s="22">
        <v>1</v>
      </c>
    </row>
    <row r="27" spans="1:28" x14ac:dyDescent="0.3">
      <c r="A27" s="13" t="s">
        <v>42</v>
      </c>
      <c r="B27" s="22">
        <f>SUM(B17:B26)</f>
        <v>7.352380952380952</v>
      </c>
      <c r="C27" s="22">
        <f t="shared" ref="C27:K27" si="2">SUM(C17:C26)</f>
        <v>7.352380952380952</v>
      </c>
      <c r="D27" s="22">
        <f t="shared" si="2"/>
        <v>52</v>
      </c>
      <c r="E27" s="22">
        <f t="shared" si="2"/>
        <v>29.866666666666664</v>
      </c>
      <c r="F27" s="22">
        <f t="shared" si="2"/>
        <v>32.666666666666671</v>
      </c>
      <c r="G27" s="22">
        <f t="shared" si="2"/>
        <v>7.352380952380952</v>
      </c>
      <c r="H27" s="22">
        <f t="shared" si="2"/>
        <v>2.9079365079365078</v>
      </c>
      <c r="I27" s="22">
        <f t="shared" si="2"/>
        <v>17.066666666666666</v>
      </c>
      <c r="J27" s="22">
        <f t="shared" si="2"/>
        <v>17.066666666666666</v>
      </c>
      <c r="K27" s="22">
        <f t="shared" si="2"/>
        <v>47.333333333333336</v>
      </c>
      <c r="P27" s="16" t="s">
        <v>42</v>
      </c>
      <c r="Q27" s="23">
        <f>SUM(Q17:Q26)</f>
        <v>27.333333333333332</v>
      </c>
      <c r="R27" s="23">
        <f t="shared" ref="R27:Z27" si="3">SUM(R17:R26)</f>
        <v>42</v>
      </c>
      <c r="S27" s="23">
        <f t="shared" si="3"/>
        <v>11.2</v>
      </c>
      <c r="T27" s="23">
        <f t="shared" si="3"/>
        <v>27.333333333333332</v>
      </c>
      <c r="U27" s="23">
        <f t="shared" si="3"/>
        <v>11.2</v>
      </c>
      <c r="V27" s="23">
        <f t="shared" si="3"/>
        <v>22</v>
      </c>
      <c r="W27" s="23">
        <f t="shared" si="3"/>
        <v>11.2</v>
      </c>
      <c r="X27" s="23">
        <f t="shared" si="3"/>
        <v>3.4095238095238098</v>
      </c>
      <c r="Y27" s="23">
        <f t="shared" si="3"/>
        <v>6.2666666666666666</v>
      </c>
      <c r="Z27" s="23">
        <f t="shared" si="3"/>
        <v>11.2</v>
      </c>
    </row>
    <row r="29" spans="1:28" x14ac:dyDescent="0.3">
      <c r="A29" s="17" t="s">
        <v>43</v>
      </c>
      <c r="P29" s="17" t="s">
        <v>43</v>
      </c>
    </row>
    <row r="30" spans="1:28" x14ac:dyDescent="0.3">
      <c r="A30" s="13" t="s">
        <v>23</v>
      </c>
      <c r="B30" s="15" t="s">
        <v>13</v>
      </c>
      <c r="C30" s="15" t="s">
        <v>14</v>
      </c>
      <c r="D30" s="15" t="s">
        <v>15</v>
      </c>
      <c r="E30" s="15" t="s">
        <v>16</v>
      </c>
      <c r="F30" s="15" t="s">
        <v>17</v>
      </c>
      <c r="G30" s="15" t="s">
        <v>18</v>
      </c>
      <c r="H30" s="15" t="s">
        <v>19</v>
      </c>
      <c r="I30" s="15" t="s">
        <v>20</v>
      </c>
      <c r="J30" s="15" t="s">
        <v>21</v>
      </c>
      <c r="K30" s="15" t="s">
        <v>22</v>
      </c>
      <c r="L30" s="15" t="s">
        <v>44</v>
      </c>
      <c r="M30" s="15" t="s">
        <v>45</v>
      </c>
      <c r="P30" s="16" t="s">
        <v>23</v>
      </c>
      <c r="Q30" s="14" t="s">
        <v>13</v>
      </c>
      <c r="R30" s="14" t="s">
        <v>14</v>
      </c>
      <c r="S30" s="14" t="s">
        <v>15</v>
      </c>
      <c r="T30" s="14" t="s">
        <v>16</v>
      </c>
      <c r="U30" s="14" t="s">
        <v>17</v>
      </c>
      <c r="V30" s="14" t="s">
        <v>18</v>
      </c>
      <c r="W30" s="14" t="s">
        <v>19</v>
      </c>
      <c r="X30" s="14" t="s">
        <v>20</v>
      </c>
      <c r="Y30" s="14" t="s">
        <v>21</v>
      </c>
      <c r="Z30" s="14" t="s">
        <v>22</v>
      </c>
      <c r="AA30" s="14" t="s">
        <v>44</v>
      </c>
      <c r="AB30" s="14" t="s">
        <v>45</v>
      </c>
    </row>
    <row r="31" spans="1:28" x14ac:dyDescent="0.3">
      <c r="A31" s="13" t="s">
        <v>13</v>
      </c>
      <c r="B31" s="7">
        <f>B17/B$27</f>
        <v>0.13601036269430053</v>
      </c>
      <c r="C31" s="7">
        <f t="shared" ref="C31:K31" si="4">C17/C$27</f>
        <v>0.13601036269430053</v>
      </c>
      <c r="D31" s="7">
        <f t="shared" si="4"/>
        <v>0.13461538461538461</v>
      </c>
      <c r="E31" s="7">
        <f t="shared" si="4"/>
        <v>0.1674107142857143</v>
      </c>
      <c r="F31" s="7">
        <f t="shared" si="4"/>
        <v>0.15306122448979589</v>
      </c>
      <c r="G31" s="7">
        <f t="shared" si="4"/>
        <v>0.13601036269430053</v>
      </c>
      <c r="H31" s="7">
        <f t="shared" si="4"/>
        <v>0.11462882096069869</v>
      </c>
      <c r="I31" s="7">
        <f t="shared" si="4"/>
        <v>0.17578125</v>
      </c>
      <c r="J31" s="7">
        <f t="shared" si="4"/>
        <v>0.17578125</v>
      </c>
      <c r="K31" s="7">
        <f t="shared" si="4"/>
        <v>0.14788732394366197</v>
      </c>
      <c r="L31" s="9">
        <f>SUM(B31:K31)</f>
        <v>1.4771970563781571</v>
      </c>
      <c r="M31" s="18">
        <f>L31/5</f>
        <v>0.29543941127563145</v>
      </c>
      <c r="P31" s="16" t="s">
        <v>13</v>
      </c>
      <c r="Q31" s="7">
        <f>Q17/Q$27</f>
        <v>3.6585365853658541E-2</v>
      </c>
      <c r="R31" s="7">
        <f t="shared" ref="R31:Z31" si="5">R17/R$27</f>
        <v>7.1428571428571425E-2</v>
      </c>
      <c r="S31" s="7">
        <f t="shared" si="5"/>
        <v>2.9761904761904764E-2</v>
      </c>
      <c r="T31" s="7">
        <f t="shared" si="5"/>
        <v>3.6585365853658541E-2</v>
      </c>
      <c r="U31" s="7">
        <f t="shared" si="5"/>
        <v>2.9761904761904764E-2</v>
      </c>
      <c r="V31" s="7">
        <f t="shared" si="5"/>
        <v>1.515151515151515E-2</v>
      </c>
      <c r="W31" s="7">
        <f t="shared" si="5"/>
        <v>2.9761904761904764E-2</v>
      </c>
      <c r="X31" s="7">
        <f t="shared" si="5"/>
        <v>5.8659217877094973E-2</v>
      </c>
      <c r="Y31" s="7">
        <f t="shared" si="5"/>
        <v>3.1914893617021281E-2</v>
      </c>
      <c r="Z31" s="7">
        <f t="shared" si="5"/>
        <v>2.9761904761904764E-2</v>
      </c>
      <c r="AA31" s="9">
        <f>SUM(Q31:Z31)</f>
        <v>0.36937254882913895</v>
      </c>
      <c r="AB31" s="18">
        <f>AA31/5</f>
        <v>7.3874509765827795E-2</v>
      </c>
    </row>
    <row r="32" spans="1:28" x14ac:dyDescent="0.3">
      <c r="A32" s="13" t="s">
        <v>14</v>
      </c>
      <c r="B32" s="7">
        <f t="shared" ref="B32:K40" si="6">B18/B$27</f>
        <v>0.13601036269430053</v>
      </c>
      <c r="C32" s="7">
        <f t="shared" si="6"/>
        <v>0.13601036269430053</v>
      </c>
      <c r="D32" s="7">
        <f t="shared" si="6"/>
        <v>0.13461538461538461</v>
      </c>
      <c r="E32" s="7">
        <f t="shared" si="6"/>
        <v>0.1674107142857143</v>
      </c>
      <c r="F32" s="7">
        <f t="shared" si="6"/>
        <v>0.15306122448979589</v>
      </c>
      <c r="G32" s="7">
        <f t="shared" si="6"/>
        <v>0.13601036269430053</v>
      </c>
      <c r="H32" s="7">
        <f t="shared" si="6"/>
        <v>0.11462882096069869</v>
      </c>
      <c r="I32" s="7">
        <f t="shared" si="6"/>
        <v>0.17578125</v>
      </c>
      <c r="J32" s="7">
        <f t="shared" si="6"/>
        <v>0.17578125</v>
      </c>
      <c r="K32" s="7">
        <f t="shared" si="6"/>
        <v>0.14788732394366197</v>
      </c>
      <c r="L32" s="9">
        <f t="shared" ref="L32:L40" si="7">SUM(B32:K32)</f>
        <v>1.4771970563781571</v>
      </c>
      <c r="M32" s="18">
        <f t="shared" ref="M32:M40" si="8">L32/5</f>
        <v>0.29543941127563145</v>
      </c>
      <c r="P32" s="16" t="s">
        <v>14</v>
      </c>
      <c r="Q32" s="7">
        <f t="shared" ref="Q32:Z32" si="9">Q18/Q$27</f>
        <v>1.2195121951219513E-2</v>
      </c>
      <c r="R32" s="7">
        <f t="shared" si="9"/>
        <v>2.3809523809523808E-2</v>
      </c>
      <c r="S32" s="7">
        <f t="shared" si="9"/>
        <v>1.785714285714286E-2</v>
      </c>
      <c r="T32" s="7">
        <f t="shared" si="9"/>
        <v>1.2195121951219513E-2</v>
      </c>
      <c r="U32" s="7">
        <f t="shared" si="9"/>
        <v>1.785714285714286E-2</v>
      </c>
      <c r="V32" s="7">
        <f t="shared" si="9"/>
        <v>1.515151515151515E-2</v>
      </c>
      <c r="W32" s="7">
        <f t="shared" si="9"/>
        <v>1.785714285714286E-2</v>
      </c>
      <c r="X32" s="7">
        <f t="shared" si="9"/>
        <v>4.1899441340782113E-2</v>
      </c>
      <c r="Y32" s="7">
        <f t="shared" si="9"/>
        <v>3.1914893617021281E-2</v>
      </c>
      <c r="Z32" s="7">
        <f t="shared" si="9"/>
        <v>1.785714285714286E-2</v>
      </c>
      <c r="AA32" s="9">
        <f t="shared" ref="AA32:AA40" si="10">SUM(Q32:Z32)</f>
        <v>0.20859418924985279</v>
      </c>
      <c r="AB32" s="18">
        <f t="shared" ref="AB32:AB40" si="11">AA32/5</f>
        <v>4.1718837849970561E-2</v>
      </c>
    </row>
    <row r="33" spans="1:28" x14ac:dyDescent="0.3">
      <c r="A33" s="13" t="s">
        <v>15</v>
      </c>
      <c r="B33" s="7">
        <f t="shared" si="6"/>
        <v>1.9430051813471502E-2</v>
      </c>
      <c r="C33" s="7">
        <f t="shared" si="6"/>
        <v>1.9430051813471502E-2</v>
      </c>
      <c r="D33" s="7">
        <f t="shared" si="6"/>
        <v>1.9230769230769232E-2</v>
      </c>
      <c r="E33" s="7">
        <f t="shared" si="6"/>
        <v>6.6964285714285728E-3</v>
      </c>
      <c r="F33" s="7">
        <f t="shared" si="6"/>
        <v>1.0204081632653059E-2</v>
      </c>
      <c r="G33" s="7">
        <f t="shared" si="6"/>
        <v>1.9430051813471502E-2</v>
      </c>
      <c r="H33" s="7">
        <f t="shared" si="6"/>
        <v>3.8209606986899562E-2</v>
      </c>
      <c r="I33" s="7">
        <f t="shared" si="6"/>
        <v>1.171875E-2</v>
      </c>
      <c r="J33" s="7">
        <f t="shared" si="6"/>
        <v>1.171875E-2</v>
      </c>
      <c r="K33" s="7">
        <f t="shared" si="6"/>
        <v>7.0422535211267599E-3</v>
      </c>
      <c r="L33" s="9">
        <f t="shared" si="7"/>
        <v>0.16311079538329168</v>
      </c>
      <c r="M33" s="18">
        <f t="shared" si="8"/>
        <v>3.2622159076658337E-2</v>
      </c>
      <c r="P33" s="16" t="s">
        <v>15</v>
      </c>
      <c r="Q33" s="7">
        <f t="shared" ref="Q33:Z33" si="12">Q19/Q$27</f>
        <v>0.10975609756097561</v>
      </c>
      <c r="R33" s="7">
        <f t="shared" si="12"/>
        <v>0.11904761904761904</v>
      </c>
      <c r="S33" s="7">
        <f t="shared" si="12"/>
        <v>8.9285714285714288E-2</v>
      </c>
      <c r="T33" s="7">
        <f t="shared" si="12"/>
        <v>0.10975609756097561</v>
      </c>
      <c r="U33" s="7">
        <f t="shared" si="12"/>
        <v>8.9285714285714288E-2</v>
      </c>
      <c r="V33" s="7">
        <f t="shared" si="12"/>
        <v>0.13636363636363635</v>
      </c>
      <c r="W33" s="7">
        <f t="shared" si="12"/>
        <v>8.9285714285714288E-2</v>
      </c>
      <c r="X33" s="7">
        <f t="shared" si="12"/>
        <v>9.77653631284916E-2</v>
      </c>
      <c r="Y33" s="7">
        <f t="shared" si="12"/>
        <v>5.3191489361702128E-2</v>
      </c>
      <c r="Z33" s="7">
        <f t="shared" si="12"/>
        <v>8.9285714285714288E-2</v>
      </c>
      <c r="AA33" s="9">
        <f t="shared" si="10"/>
        <v>0.98302316016625757</v>
      </c>
      <c r="AB33" s="18">
        <f t="shared" si="11"/>
        <v>0.19660463203325151</v>
      </c>
    </row>
    <row r="34" spans="1:28" x14ac:dyDescent="0.3">
      <c r="A34" s="13" t="s">
        <v>16</v>
      </c>
      <c r="B34" s="7">
        <f t="shared" si="6"/>
        <v>2.7202072538860107E-2</v>
      </c>
      <c r="C34" s="7">
        <f t="shared" si="6"/>
        <v>2.7202072538860107E-2</v>
      </c>
      <c r="D34" s="7">
        <f t="shared" si="6"/>
        <v>9.6153846153846159E-2</v>
      </c>
      <c r="E34" s="7">
        <f t="shared" si="6"/>
        <v>3.3482142857142863E-2</v>
      </c>
      <c r="F34" s="7">
        <f t="shared" si="6"/>
        <v>9.1836734693877542E-2</v>
      </c>
      <c r="G34" s="7">
        <f t="shared" si="6"/>
        <v>2.7202072538860107E-2</v>
      </c>
      <c r="H34" s="7">
        <f t="shared" si="6"/>
        <v>4.9126637554585149E-2</v>
      </c>
      <c r="I34" s="7">
        <f t="shared" si="6"/>
        <v>1.953125E-2</v>
      </c>
      <c r="J34" s="7">
        <f t="shared" si="6"/>
        <v>1.953125E-2</v>
      </c>
      <c r="K34" s="7">
        <f t="shared" si="6"/>
        <v>6.3380281690140844E-2</v>
      </c>
      <c r="L34" s="9">
        <f t="shared" si="7"/>
        <v>0.45464836056617286</v>
      </c>
      <c r="M34" s="18">
        <f t="shared" si="8"/>
        <v>9.0929672113234578E-2</v>
      </c>
      <c r="P34" s="16" t="s">
        <v>16</v>
      </c>
      <c r="Q34" s="7">
        <f t="shared" ref="Q34:Z34" si="13">Q20/Q$27</f>
        <v>3.6585365853658541E-2</v>
      </c>
      <c r="R34" s="7">
        <f t="shared" si="13"/>
        <v>7.1428571428571425E-2</v>
      </c>
      <c r="S34" s="7">
        <f t="shared" si="13"/>
        <v>2.9761904761904764E-2</v>
      </c>
      <c r="T34" s="7">
        <f t="shared" si="13"/>
        <v>3.6585365853658541E-2</v>
      </c>
      <c r="U34" s="7">
        <f t="shared" si="13"/>
        <v>2.9761904761904764E-2</v>
      </c>
      <c r="V34" s="7">
        <f t="shared" si="13"/>
        <v>1.515151515151515E-2</v>
      </c>
      <c r="W34" s="7">
        <f t="shared" si="13"/>
        <v>2.9761904761904764E-2</v>
      </c>
      <c r="X34" s="7">
        <f t="shared" si="13"/>
        <v>5.8659217877094973E-2</v>
      </c>
      <c r="Y34" s="7">
        <f t="shared" si="13"/>
        <v>3.1914893617021281E-2</v>
      </c>
      <c r="Z34" s="7">
        <f t="shared" si="13"/>
        <v>2.9761904761904764E-2</v>
      </c>
      <c r="AA34" s="9">
        <f t="shared" si="10"/>
        <v>0.36937254882913895</v>
      </c>
      <c r="AB34" s="18">
        <f t="shared" si="11"/>
        <v>7.3874509765827795E-2</v>
      </c>
    </row>
    <row r="35" spans="1:28" x14ac:dyDescent="0.3">
      <c r="A35" s="13" t="s">
        <v>17</v>
      </c>
      <c r="B35" s="7">
        <f t="shared" si="6"/>
        <v>2.7202072538860107E-2</v>
      </c>
      <c r="C35" s="7">
        <f t="shared" si="6"/>
        <v>2.7202072538860107E-2</v>
      </c>
      <c r="D35" s="7">
        <f t="shared" si="6"/>
        <v>5.7692307692307696E-2</v>
      </c>
      <c r="E35" s="7">
        <f t="shared" si="6"/>
        <v>1.1160714285714286E-2</v>
      </c>
      <c r="F35" s="7">
        <f t="shared" si="6"/>
        <v>3.0612244897959179E-2</v>
      </c>
      <c r="G35" s="7">
        <f t="shared" si="6"/>
        <v>2.7202072538860107E-2</v>
      </c>
      <c r="H35" s="7">
        <f t="shared" si="6"/>
        <v>4.9126637554585149E-2</v>
      </c>
      <c r="I35" s="7">
        <f t="shared" si="6"/>
        <v>1.953125E-2</v>
      </c>
      <c r="J35" s="7">
        <f t="shared" si="6"/>
        <v>1.953125E-2</v>
      </c>
      <c r="K35" s="7">
        <f t="shared" si="6"/>
        <v>6.3380281690140844E-2</v>
      </c>
      <c r="L35" s="9">
        <f t="shared" si="7"/>
        <v>0.3326409037372875</v>
      </c>
      <c r="M35" s="18">
        <f t="shared" si="8"/>
        <v>6.6528180747457505E-2</v>
      </c>
      <c r="P35" s="16" t="s">
        <v>17</v>
      </c>
      <c r="Q35" s="7">
        <f t="shared" ref="Q35:Z35" si="14">Q21/Q$27</f>
        <v>0.10975609756097561</v>
      </c>
      <c r="R35" s="7">
        <f t="shared" si="14"/>
        <v>0.11904761904761904</v>
      </c>
      <c r="S35" s="7">
        <f t="shared" si="14"/>
        <v>8.9285714285714288E-2</v>
      </c>
      <c r="T35" s="7">
        <f t="shared" si="14"/>
        <v>0.10975609756097561</v>
      </c>
      <c r="U35" s="7">
        <f t="shared" si="14"/>
        <v>8.9285714285714288E-2</v>
      </c>
      <c r="V35" s="7">
        <f t="shared" si="14"/>
        <v>0.13636363636363635</v>
      </c>
      <c r="W35" s="7">
        <f t="shared" si="14"/>
        <v>8.9285714285714288E-2</v>
      </c>
      <c r="X35" s="7">
        <f t="shared" si="14"/>
        <v>9.77653631284916E-2</v>
      </c>
      <c r="Y35" s="7">
        <f t="shared" si="14"/>
        <v>5.3191489361702128E-2</v>
      </c>
      <c r="Z35" s="7">
        <f t="shared" si="14"/>
        <v>8.9285714285714288E-2</v>
      </c>
      <c r="AA35" s="9">
        <f t="shared" si="10"/>
        <v>0.98302316016625757</v>
      </c>
      <c r="AB35" s="18">
        <f t="shared" si="11"/>
        <v>0.19660463203325151</v>
      </c>
    </row>
    <row r="36" spans="1:28" x14ac:dyDescent="0.3">
      <c r="A36" s="13" t="s">
        <v>18</v>
      </c>
      <c r="B36" s="7">
        <f t="shared" si="6"/>
        <v>0.13601036269430053</v>
      </c>
      <c r="C36" s="7">
        <f t="shared" si="6"/>
        <v>0.13601036269430053</v>
      </c>
      <c r="D36" s="7">
        <f>D22/D$27</f>
        <v>0.13461538461538461</v>
      </c>
      <c r="E36" s="7">
        <f t="shared" si="6"/>
        <v>0.1674107142857143</v>
      </c>
      <c r="F36" s="7">
        <f t="shared" si="6"/>
        <v>0.15306122448979589</v>
      </c>
      <c r="G36" s="7">
        <f t="shared" si="6"/>
        <v>0.13601036269430053</v>
      </c>
      <c r="H36" s="7">
        <f t="shared" si="6"/>
        <v>0.11462882096069869</v>
      </c>
      <c r="I36" s="7">
        <f t="shared" si="6"/>
        <v>0.17578125</v>
      </c>
      <c r="J36" s="7">
        <f t="shared" si="6"/>
        <v>0.17578125</v>
      </c>
      <c r="K36" s="7">
        <f t="shared" si="6"/>
        <v>0.14788732394366197</v>
      </c>
      <c r="L36" s="9">
        <f t="shared" si="7"/>
        <v>1.4771970563781571</v>
      </c>
      <c r="M36" s="18">
        <f t="shared" si="8"/>
        <v>0.29543941127563145</v>
      </c>
      <c r="P36" s="16" t="s">
        <v>18</v>
      </c>
      <c r="Q36" s="7">
        <f t="shared" ref="Q36:Z36" si="15">Q22/Q$27</f>
        <v>0.10975609756097561</v>
      </c>
      <c r="R36" s="7">
        <f t="shared" si="15"/>
        <v>7.1428571428571425E-2</v>
      </c>
      <c r="S36" s="7">
        <f t="shared" si="15"/>
        <v>2.9761904761904764E-2</v>
      </c>
      <c r="T36" s="7">
        <f t="shared" si="15"/>
        <v>0.10975609756097561</v>
      </c>
      <c r="U36" s="7">
        <f t="shared" si="15"/>
        <v>2.9761904761904764E-2</v>
      </c>
      <c r="V36" s="7">
        <f t="shared" si="15"/>
        <v>4.5454545454545456E-2</v>
      </c>
      <c r="W36" s="7">
        <f t="shared" si="15"/>
        <v>2.9761904761904764E-2</v>
      </c>
      <c r="X36" s="7">
        <f t="shared" si="15"/>
        <v>5.8659217877094973E-2</v>
      </c>
      <c r="Y36" s="7">
        <f t="shared" si="15"/>
        <v>5.3191489361702128E-2</v>
      </c>
      <c r="Z36" s="7">
        <f t="shared" si="15"/>
        <v>2.9761904761904764E-2</v>
      </c>
      <c r="AA36" s="9">
        <f t="shared" si="10"/>
        <v>0.56729363829148427</v>
      </c>
      <c r="AB36" s="18">
        <f t="shared" si="11"/>
        <v>0.11345872765829686</v>
      </c>
    </row>
    <row r="37" spans="1:28" x14ac:dyDescent="0.3">
      <c r="A37" s="13" t="s">
        <v>19</v>
      </c>
      <c r="B37" s="7">
        <f t="shared" si="6"/>
        <v>0.40803108808290156</v>
      </c>
      <c r="C37" s="7">
        <f t="shared" si="6"/>
        <v>0.40803108808290156</v>
      </c>
      <c r="D37" s="7">
        <f t="shared" si="6"/>
        <v>0.17307692307692307</v>
      </c>
      <c r="E37" s="7">
        <f t="shared" si="6"/>
        <v>0.23437500000000003</v>
      </c>
      <c r="F37" s="7">
        <f t="shared" si="6"/>
        <v>0.21428571428571425</v>
      </c>
      <c r="G37" s="7">
        <f t="shared" si="6"/>
        <v>0.40803108808290156</v>
      </c>
      <c r="H37" s="7">
        <f t="shared" si="6"/>
        <v>0.34388646288209607</v>
      </c>
      <c r="I37" s="7">
        <f t="shared" si="6"/>
        <v>0.29296875</v>
      </c>
      <c r="J37" s="7">
        <f t="shared" si="6"/>
        <v>0.29296875</v>
      </c>
      <c r="K37" s="7">
        <f t="shared" si="6"/>
        <v>0.19014084507042253</v>
      </c>
      <c r="L37" s="9">
        <f t="shared" si="7"/>
        <v>2.9657957095638605</v>
      </c>
      <c r="M37" s="18">
        <f t="shared" si="8"/>
        <v>0.59315914191277208</v>
      </c>
      <c r="P37" s="16" t="s">
        <v>19</v>
      </c>
      <c r="Q37" s="7">
        <f t="shared" ref="Q37:Z37" si="16">Q23/Q$27</f>
        <v>0.10975609756097561</v>
      </c>
      <c r="R37" s="7">
        <f t="shared" si="16"/>
        <v>0.11904761904761904</v>
      </c>
      <c r="S37" s="7">
        <f t="shared" si="16"/>
        <v>8.9285714285714288E-2</v>
      </c>
      <c r="T37" s="7">
        <f t="shared" si="16"/>
        <v>0.10975609756097561</v>
      </c>
      <c r="U37" s="7">
        <f t="shared" si="16"/>
        <v>8.9285714285714288E-2</v>
      </c>
      <c r="V37" s="7">
        <f t="shared" si="16"/>
        <v>0.13636363636363635</v>
      </c>
      <c r="W37" s="7">
        <f t="shared" si="16"/>
        <v>8.9285714285714288E-2</v>
      </c>
      <c r="X37" s="7">
        <f t="shared" si="16"/>
        <v>9.77653631284916E-2</v>
      </c>
      <c r="Y37" s="7">
        <f t="shared" si="16"/>
        <v>5.3191489361702128E-2</v>
      </c>
      <c r="Z37" s="7">
        <f t="shared" si="16"/>
        <v>8.9285714285714288E-2</v>
      </c>
      <c r="AA37" s="9">
        <f t="shared" si="10"/>
        <v>0.98302316016625757</v>
      </c>
      <c r="AB37" s="18">
        <f t="shared" si="11"/>
        <v>0.19660463203325151</v>
      </c>
    </row>
    <row r="38" spans="1:28" x14ac:dyDescent="0.3">
      <c r="A38" s="13" t="s">
        <v>20</v>
      </c>
      <c r="B38" s="7">
        <f t="shared" si="6"/>
        <v>4.5336787564766841E-2</v>
      </c>
      <c r="C38" s="7">
        <f t="shared" si="6"/>
        <v>4.5336787564766841E-2</v>
      </c>
      <c r="D38" s="7">
        <f t="shared" si="6"/>
        <v>9.6153846153846159E-2</v>
      </c>
      <c r="E38" s="7">
        <f t="shared" si="6"/>
        <v>0.10044642857142858</v>
      </c>
      <c r="F38" s="7">
        <f t="shared" si="6"/>
        <v>9.1836734693877542E-2</v>
      </c>
      <c r="G38" s="7">
        <f t="shared" si="6"/>
        <v>4.5336787564766841E-2</v>
      </c>
      <c r="H38" s="7">
        <f t="shared" si="6"/>
        <v>6.8777292576419222E-2</v>
      </c>
      <c r="I38" s="7">
        <f t="shared" si="6"/>
        <v>5.859375E-2</v>
      </c>
      <c r="J38" s="7">
        <f t="shared" si="6"/>
        <v>5.859375E-2</v>
      </c>
      <c r="K38" s="7">
        <f t="shared" si="6"/>
        <v>0.10563380281690141</v>
      </c>
      <c r="L38" s="9">
        <f t="shared" si="7"/>
        <v>0.71604596750677341</v>
      </c>
      <c r="M38" s="18">
        <f t="shared" si="8"/>
        <v>0.14320919350135469</v>
      </c>
      <c r="P38" s="16" t="s">
        <v>20</v>
      </c>
      <c r="Q38" s="7">
        <f t="shared" ref="Q38:Z38" si="17">Q24/Q$27</f>
        <v>0.18292682926829268</v>
      </c>
      <c r="R38" s="7">
        <f t="shared" si="17"/>
        <v>0.16666666666666666</v>
      </c>
      <c r="S38" s="7">
        <f t="shared" si="17"/>
        <v>0.26785714285714285</v>
      </c>
      <c r="T38" s="7">
        <f t="shared" si="17"/>
        <v>0.18292682926829268</v>
      </c>
      <c r="U38" s="7">
        <f t="shared" si="17"/>
        <v>0.26785714285714285</v>
      </c>
      <c r="V38" s="7">
        <f t="shared" si="17"/>
        <v>0.22727272727272727</v>
      </c>
      <c r="W38" s="7">
        <f t="shared" si="17"/>
        <v>0.26785714285714285</v>
      </c>
      <c r="X38" s="7">
        <f t="shared" si="17"/>
        <v>0.29329608938547486</v>
      </c>
      <c r="Y38" s="7">
        <f t="shared" si="17"/>
        <v>0.47872340425531917</v>
      </c>
      <c r="Z38" s="7">
        <f t="shared" si="17"/>
        <v>0.26785714285714285</v>
      </c>
      <c r="AA38" s="9">
        <f t="shared" si="10"/>
        <v>2.6032411175453443</v>
      </c>
      <c r="AB38" s="18">
        <f t="shared" si="11"/>
        <v>0.52064822350906881</v>
      </c>
    </row>
    <row r="39" spans="1:28" x14ac:dyDescent="0.3">
      <c r="A39" s="13" t="s">
        <v>21</v>
      </c>
      <c r="B39" s="7">
        <f t="shared" si="6"/>
        <v>4.5336787564766841E-2</v>
      </c>
      <c r="C39" s="7">
        <f t="shared" si="6"/>
        <v>4.5336787564766841E-2</v>
      </c>
      <c r="D39" s="7">
        <f t="shared" si="6"/>
        <v>9.6153846153846159E-2</v>
      </c>
      <c r="E39" s="7">
        <f t="shared" si="6"/>
        <v>0.10044642857142858</v>
      </c>
      <c r="F39" s="7">
        <f t="shared" si="6"/>
        <v>9.1836734693877542E-2</v>
      </c>
      <c r="G39" s="7">
        <f t="shared" si="6"/>
        <v>4.5336787564766841E-2</v>
      </c>
      <c r="H39" s="7">
        <f t="shared" si="6"/>
        <v>6.8777292576419222E-2</v>
      </c>
      <c r="I39" s="7">
        <f t="shared" si="6"/>
        <v>5.859375E-2</v>
      </c>
      <c r="J39" s="7">
        <f t="shared" si="6"/>
        <v>5.859375E-2</v>
      </c>
      <c r="K39" s="7">
        <f t="shared" si="6"/>
        <v>0.10563380281690141</v>
      </c>
      <c r="L39" s="9">
        <f t="shared" si="7"/>
        <v>0.71604596750677341</v>
      </c>
      <c r="M39" s="18">
        <f t="shared" si="8"/>
        <v>0.14320919350135469</v>
      </c>
      <c r="P39" s="16" t="s">
        <v>21</v>
      </c>
      <c r="Q39" s="7">
        <f t="shared" ref="Q39:Z39" si="18">Q25/Q$27</f>
        <v>0.18292682926829268</v>
      </c>
      <c r="R39" s="7">
        <f t="shared" si="18"/>
        <v>0.11904761904761904</v>
      </c>
      <c r="S39" s="7">
        <f t="shared" si="18"/>
        <v>0.26785714285714285</v>
      </c>
      <c r="T39" s="7">
        <f t="shared" si="18"/>
        <v>0.18292682926829268</v>
      </c>
      <c r="U39" s="7">
        <f t="shared" si="18"/>
        <v>0.26785714285714285</v>
      </c>
      <c r="V39" s="7">
        <f t="shared" si="18"/>
        <v>0.13636363636363635</v>
      </c>
      <c r="W39" s="7">
        <f t="shared" si="18"/>
        <v>0.26785714285714285</v>
      </c>
      <c r="X39" s="7">
        <f t="shared" si="18"/>
        <v>9.77653631284916E-2</v>
      </c>
      <c r="Y39" s="7">
        <f t="shared" si="18"/>
        <v>0.15957446808510639</v>
      </c>
      <c r="Z39" s="7">
        <f t="shared" si="18"/>
        <v>0.26785714285714285</v>
      </c>
      <c r="AA39" s="9">
        <f t="shared" si="10"/>
        <v>1.9500333165900097</v>
      </c>
      <c r="AB39" s="18">
        <f t="shared" si="11"/>
        <v>0.39000666331800193</v>
      </c>
    </row>
    <row r="40" spans="1:28" x14ac:dyDescent="0.3">
      <c r="A40" s="13" t="s">
        <v>22</v>
      </c>
      <c r="B40" s="7">
        <f t="shared" si="6"/>
        <v>1.9430051813471502E-2</v>
      </c>
      <c r="C40" s="7">
        <f t="shared" si="6"/>
        <v>1.9430051813471502E-2</v>
      </c>
      <c r="D40" s="7">
        <f t="shared" si="6"/>
        <v>5.7692307692307696E-2</v>
      </c>
      <c r="E40" s="7">
        <f t="shared" si="6"/>
        <v>1.1160714285714286E-2</v>
      </c>
      <c r="F40" s="7">
        <f t="shared" si="6"/>
        <v>1.0204081632653059E-2</v>
      </c>
      <c r="G40" s="7">
        <f t="shared" si="6"/>
        <v>1.9430051813471502E-2</v>
      </c>
      <c r="H40" s="7">
        <f t="shared" si="6"/>
        <v>3.8209606986899562E-2</v>
      </c>
      <c r="I40" s="7">
        <f t="shared" si="6"/>
        <v>1.171875E-2</v>
      </c>
      <c r="J40" s="7">
        <f t="shared" si="6"/>
        <v>1.171875E-2</v>
      </c>
      <c r="K40" s="7">
        <f t="shared" si="6"/>
        <v>2.1126760563380281E-2</v>
      </c>
      <c r="L40" s="9">
        <f t="shared" si="7"/>
        <v>0.2201211266013694</v>
      </c>
      <c r="M40" s="18">
        <f t="shared" si="8"/>
        <v>4.4024225320273877E-2</v>
      </c>
      <c r="P40" s="16" t="s">
        <v>22</v>
      </c>
      <c r="Q40" s="7">
        <f t="shared" ref="Q40:Z40" si="19">Q26/Q$27</f>
        <v>0.10975609756097561</v>
      </c>
      <c r="R40" s="7">
        <f t="shared" si="19"/>
        <v>0.11904761904761904</v>
      </c>
      <c r="S40" s="7">
        <f t="shared" si="19"/>
        <v>8.9285714285714288E-2</v>
      </c>
      <c r="T40" s="7">
        <f t="shared" si="19"/>
        <v>0.10975609756097561</v>
      </c>
      <c r="U40" s="7">
        <f t="shared" si="19"/>
        <v>8.9285714285714288E-2</v>
      </c>
      <c r="V40" s="7">
        <f t="shared" si="19"/>
        <v>0.13636363636363635</v>
      </c>
      <c r="W40" s="7">
        <f t="shared" si="19"/>
        <v>8.9285714285714288E-2</v>
      </c>
      <c r="X40" s="7">
        <f t="shared" si="19"/>
        <v>9.77653631284916E-2</v>
      </c>
      <c r="Y40" s="7">
        <f t="shared" si="19"/>
        <v>5.3191489361702128E-2</v>
      </c>
      <c r="Z40" s="7">
        <f t="shared" si="19"/>
        <v>8.9285714285714288E-2</v>
      </c>
      <c r="AA40" s="9">
        <f t="shared" si="10"/>
        <v>0.98302316016625757</v>
      </c>
      <c r="AB40" s="18">
        <f t="shared" si="11"/>
        <v>0.19660463203325151</v>
      </c>
    </row>
    <row r="43" spans="1:28" ht="28.8" x14ac:dyDescent="0.3">
      <c r="A43" s="27" t="s">
        <v>46</v>
      </c>
      <c r="B43" s="14" t="s">
        <v>40</v>
      </c>
      <c r="C43" s="14" t="s">
        <v>0</v>
      </c>
      <c r="D43" s="20" t="s">
        <v>47</v>
      </c>
      <c r="E43" s="20" t="s">
        <v>48</v>
      </c>
      <c r="F43" s="29" t="s">
        <v>65</v>
      </c>
      <c r="I43" t="s">
        <v>52</v>
      </c>
    </row>
    <row r="44" spans="1:28" x14ac:dyDescent="0.3">
      <c r="A44" s="27"/>
      <c r="B44" s="14">
        <v>0</v>
      </c>
      <c r="C44" s="14"/>
      <c r="D44" s="14">
        <v>0</v>
      </c>
      <c r="E44" s="14">
        <v>0</v>
      </c>
      <c r="F44" s="29"/>
      <c r="H44" t="s">
        <v>49</v>
      </c>
      <c r="I44" t="s">
        <v>62</v>
      </c>
    </row>
    <row r="45" spans="1:28" x14ac:dyDescent="0.3">
      <c r="A45" s="19" t="s">
        <v>13</v>
      </c>
      <c r="B45" s="21">
        <f>AB31</f>
        <v>7.3874509765827795E-2</v>
      </c>
      <c r="C45" s="21">
        <f>M31</f>
        <v>0.29543941127563145</v>
      </c>
      <c r="D45" s="21">
        <f>2*B45</f>
        <v>0.14774901953165559</v>
      </c>
      <c r="E45" s="21">
        <f>B45/2</f>
        <v>3.6937254882913897E-2</v>
      </c>
      <c r="F45" s="30" t="str">
        <f>IF(C45/B45 &gt; 2, "High", IF(C45/B45 &lt; 0.5, "Low", "Medium"))</f>
        <v>High</v>
      </c>
      <c r="H45" t="s">
        <v>50</v>
      </c>
      <c r="I45" t="s">
        <v>63</v>
      </c>
    </row>
    <row r="46" spans="1:28" x14ac:dyDescent="0.3">
      <c r="A46" s="13" t="s">
        <v>14</v>
      </c>
      <c r="B46" s="21">
        <f t="shared" ref="B46:B54" si="20">AB32</f>
        <v>4.1718837849970561E-2</v>
      </c>
      <c r="C46" s="21">
        <f t="shared" ref="C46:C54" si="21">M32</f>
        <v>0.29543941127563145</v>
      </c>
      <c r="D46" s="21">
        <f t="shared" ref="D46:D54" si="22">2*B46</f>
        <v>8.3437675699941122E-2</v>
      </c>
      <c r="E46" s="21">
        <f t="shared" ref="E46:E54" si="23">B46/2</f>
        <v>2.085941892498528E-2</v>
      </c>
      <c r="F46" s="30" t="str">
        <f t="shared" ref="F46:F54" si="24">IF(C46/B46 &gt; 2, "High", IF(C46/B46 &lt; 0.5, "Low", "Medium"))</f>
        <v>High</v>
      </c>
      <c r="H46" t="s">
        <v>51</v>
      </c>
      <c r="I46" t="s">
        <v>64</v>
      </c>
    </row>
    <row r="47" spans="1:28" x14ac:dyDescent="0.3">
      <c r="A47" s="13" t="s">
        <v>15</v>
      </c>
      <c r="B47" s="21">
        <f t="shared" si="20"/>
        <v>0.19660463203325151</v>
      </c>
      <c r="C47" s="21">
        <f t="shared" si="21"/>
        <v>3.2622159076658337E-2</v>
      </c>
      <c r="D47" s="21">
        <f t="shared" si="22"/>
        <v>0.39320926406650303</v>
      </c>
      <c r="E47" s="21">
        <f t="shared" si="23"/>
        <v>9.8302316016625757E-2</v>
      </c>
      <c r="F47" s="31" t="str">
        <f t="shared" si="24"/>
        <v>Low</v>
      </c>
    </row>
    <row r="48" spans="1:28" x14ac:dyDescent="0.3">
      <c r="A48" s="13" t="s">
        <v>16</v>
      </c>
      <c r="B48" s="21">
        <f t="shared" si="20"/>
        <v>7.3874509765827795E-2</v>
      </c>
      <c r="C48" s="21">
        <f t="shared" si="21"/>
        <v>9.0929672113234578E-2</v>
      </c>
      <c r="D48" s="21">
        <f t="shared" si="22"/>
        <v>0.14774901953165559</v>
      </c>
      <c r="E48" s="21">
        <f t="shared" si="23"/>
        <v>3.6937254882913897E-2</v>
      </c>
      <c r="F48" s="32" t="str">
        <f t="shared" si="24"/>
        <v>Medium</v>
      </c>
    </row>
    <row r="49" spans="1:6" x14ac:dyDescent="0.3">
      <c r="A49" s="13" t="s">
        <v>17</v>
      </c>
      <c r="B49" s="21">
        <f t="shared" si="20"/>
        <v>0.19660463203325151</v>
      </c>
      <c r="C49" s="21">
        <f t="shared" si="21"/>
        <v>6.6528180747457505E-2</v>
      </c>
      <c r="D49" s="21">
        <f t="shared" si="22"/>
        <v>0.39320926406650303</v>
      </c>
      <c r="E49" s="21">
        <f t="shared" si="23"/>
        <v>9.8302316016625757E-2</v>
      </c>
      <c r="F49" s="31" t="str">
        <f t="shared" si="24"/>
        <v>Low</v>
      </c>
    </row>
    <row r="50" spans="1:6" x14ac:dyDescent="0.3">
      <c r="A50" s="13" t="s">
        <v>18</v>
      </c>
      <c r="B50" s="21">
        <f t="shared" si="20"/>
        <v>0.11345872765829686</v>
      </c>
      <c r="C50" s="21">
        <f t="shared" si="21"/>
        <v>0.29543941127563145</v>
      </c>
      <c r="D50" s="21">
        <f t="shared" si="22"/>
        <v>0.22691745531659371</v>
      </c>
      <c r="E50" s="21">
        <f t="shared" si="23"/>
        <v>5.6729363829148428E-2</v>
      </c>
      <c r="F50" s="30" t="str">
        <f t="shared" si="24"/>
        <v>High</v>
      </c>
    </row>
    <row r="51" spans="1:6" x14ac:dyDescent="0.3">
      <c r="A51" s="13" t="s">
        <v>19</v>
      </c>
      <c r="B51" s="21">
        <f t="shared" si="20"/>
        <v>0.19660463203325151</v>
      </c>
      <c r="C51" s="21">
        <f t="shared" si="21"/>
        <v>0.59315914191277208</v>
      </c>
      <c r="D51" s="21">
        <f t="shared" si="22"/>
        <v>0.39320926406650303</v>
      </c>
      <c r="E51" s="21">
        <f t="shared" si="23"/>
        <v>9.8302316016625757E-2</v>
      </c>
      <c r="F51" s="30" t="str">
        <f t="shared" si="24"/>
        <v>High</v>
      </c>
    </row>
    <row r="52" spans="1:6" x14ac:dyDescent="0.3">
      <c r="A52" s="13" t="s">
        <v>20</v>
      </c>
      <c r="B52" s="21">
        <f t="shared" si="20"/>
        <v>0.52064822350906881</v>
      </c>
      <c r="C52" s="21">
        <f t="shared" si="21"/>
        <v>0.14320919350135469</v>
      </c>
      <c r="D52" s="21">
        <f t="shared" si="22"/>
        <v>1.0412964470181376</v>
      </c>
      <c r="E52" s="21">
        <f t="shared" si="23"/>
        <v>0.2603241117545344</v>
      </c>
      <c r="F52" s="31" t="str">
        <f t="shared" si="24"/>
        <v>Low</v>
      </c>
    </row>
    <row r="53" spans="1:6" x14ac:dyDescent="0.3">
      <c r="A53" s="13" t="s">
        <v>21</v>
      </c>
      <c r="B53" s="21">
        <f t="shared" si="20"/>
        <v>0.39000666331800193</v>
      </c>
      <c r="C53" s="21">
        <f t="shared" si="21"/>
        <v>0.14320919350135469</v>
      </c>
      <c r="D53" s="21">
        <f t="shared" si="22"/>
        <v>0.78001332663600387</v>
      </c>
      <c r="E53" s="21">
        <f t="shared" si="23"/>
        <v>0.19500333165900097</v>
      </c>
      <c r="F53" s="31" t="str">
        <f t="shared" si="24"/>
        <v>Low</v>
      </c>
    </row>
    <row r="54" spans="1:6" x14ac:dyDescent="0.3">
      <c r="A54" s="13" t="s">
        <v>22</v>
      </c>
      <c r="B54" s="21">
        <f t="shared" si="20"/>
        <v>0.19660463203325151</v>
      </c>
      <c r="C54" s="21">
        <f t="shared" si="21"/>
        <v>4.4024225320273877E-2</v>
      </c>
      <c r="D54" s="21">
        <f t="shared" si="22"/>
        <v>0.39320926406650303</v>
      </c>
      <c r="E54" s="21">
        <f t="shared" si="23"/>
        <v>9.8302316016625757E-2</v>
      </c>
      <c r="F54" s="31" t="str">
        <f t="shared" si="24"/>
        <v>Low</v>
      </c>
    </row>
  </sheetData>
  <mergeCells count="2">
    <mergeCell ref="A43:A44"/>
    <mergeCell ref="F43:F44"/>
  </mergeCells>
  <phoneticPr fontId="6" type="noConversion"/>
  <pageMargins left="0.7" right="0.7" top="0.75" bottom="0.75" header="0.3" footer="0.3"/>
  <pageSetup paperSize="9" orientation="portrait" horizontalDpi="360" verticalDpi="360" r:id="rId1"/>
  <ignoredErrors>
    <ignoredError sqref="T18:Y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856-AE3F-4071-937F-B213CDDDBA65}">
  <dimension ref="A1:H11"/>
  <sheetViews>
    <sheetView workbookViewId="0">
      <selection activeCell="J4" sqref="J4"/>
    </sheetView>
  </sheetViews>
  <sheetFormatPr defaultRowHeight="14.4" x14ac:dyDescent="0.3"/>
  <cols>
    <col min="1" max="1" width="49.21875" customWidth="1"/>
    <col min="7" max="7" width="13.109375" bestFit="1" customWidth="1"/>
    <col min="8" max="8" width="17.88671875" bestFit="1" customWidth="1"/>
  </cols>
  <sheetData>
    <row r="1" spans="1:8" x14ac:dyDescent="0.3">
      <c r="A1" s="1" t="s">
        <v>1</v>
      </c>
    </row>
    <row r="2" spans="1:8" ht="27.6" x14ac:dyDescent="0.3">
      <c r="A2" s="3" t="s">
        <v>2</v>
      </c>
      <c r="B2" s="28" t="s">
        <v>12</v>
      </c>
      <c r="C2" s="28"/>
      <c r="D2" s="7" t="s">
        <v>13</v>
      </c>
    </row>
    <row r="3" spans="1:8" ht="41.4" x14ac:dyDescent="0.3">
      <c r="A3" s="4" t="s">
        <v>3</v>
      </c>
      <c r="B3" s="28"/>
      <c r="C3" s="28"/>
      <c r="D3" s="7" t="s">
        <v>14</v>
      </c>
      <c r="F3" t="s">
        <v>39</v>
      </c>
    </row>
    <row r="4" spans="1:8" ht="27.6" x14ac:dyDescent="0.3">
      <c r="A4" s="5" t="s">
        <v>4</v>
      </c>
      <c r="B4" s="28"/>
      <c r="C4" s="28"/>
      <c r="D4" s="7" t="s">
        <v>15</v>
      </c>
      <c r="F4" s="10"/>
      <c r="G4" s="11" t="s">
        <v>40</v>
      </c>
      <c r="H4" s="11" t="s">
        <v>0</v>
      </c>
    </row>
    <row r="5" spans="1:8" ht="27.6" x14ac:dyDescent="0.3">
      <c r="A5" s="5" t="s">
        <v>5</v>
      </c>
      <c r="B5" s="28"/>
      <c r="C5" s="28"/>
      <c r="D5" s="7" t="s">
        <v>16</v>
      </c>
      <c r="F5" s="8" t="s">
        <v>24</v>
      </c>
      <c r="G5" s="7" t="s">
        <v>29</v>
      </c>
      <c r="H5" s="7" t="s">
        <v>30</v>
      </c>
    </row>
    <row r="6" spans="1:8" ht="27.6" x14ac:dyDescent="0.3">
      <c r="A6" s="5" t="s">
        <v>6</v>
      </c>
      <c r="B6" s="28"/>
      <c r="C6" s="28"/>
      <c r="D6" s="7" t="s">
        <v>17</v>
      </c>
      <c r="F6" s="8" t="s">
        <v>25</v>
      </c>
      <c r="G6" s="7" t="s">
        <v>31</v>
      </c>
      <c r="H6" s="7" t="s">
        <v>32</v>
      </c>
    </row>
    <row r="7" spans="1:8" ht="27.6" x14ac:dyDescent="0.3">
      <c r="A7" s="5" t="s">
        <v>7</v>
      </c>
      <c r="B7" s="28"/>
      <c r="C7" s="28"/>
      <c r="D7" s="7" t="s">
        <v>18</v>
      </c>
      <c r="F7" s="8" t="s">
        <v>26</v>
      </c>
      <c r="G7" s="7" t="s">
        <v>33</v>
      </c>
      <c r="H7" s="7" t="s">
        <v>34</v>
      </c>
    </row>
    <row r="8" spans="1:8" ht="27.6" x14ac:dyDescent="0.3">
      <c r="A8" s="6" t="s">
        <v>8</v>
      </c>
      <c r="B8" s="28"/>
      <c r="C8" s="28"/>
      <c r="D8" s="7" t="s">
        <v>19</v>
      </c>
      <c r="F8" s="8" t="s">
        <v>27</v>
      </c>
      <c r="G8" s="7" t="s">
        <v>35</v>
      </c>
      <c r="H8" s="7" t="s">
        <v>36</v>
      </c>
    </row>
    <row r="9" spans="1:8" ht="27.6" x14ac:dyDescent="0.3">
      <c r="A9" s="6" t="s">
        <v>9</v>
      </c>
      <c r="B9" s="28"/>
      <c r="C9" s="28"/>
      <c r="D9" s="7" t="s">
        <v>20</v>
      </c>
      <c r="F9" s="8" t="s">
        <v>28</v>
      </c>
      <c r="G9" s="7" t="s">
        <v>37</v>
      </c>
      <c r="H9" s="7" t="s">
        <v>38</v>
      </c>
    </row>
    <row r="10" spans="1:8" ht="27.6" x14ac:dyDescent="0.3">
      <c r="A10" s="6" t="s">
        <v>10</v>
      </c>
      <c r="B10" s="28"/>
      <c r="C10" s="28"/>
      <c r="D10" s="7" t="s">
        <v>21</v>
      </c>
    </row>
    <row r="11" spans="1:8" x14ac:dyDescent="0.3">
      <c r="A11" s="6" t="s">
        <v>11</v>
      </c>
      <c r="B11" s="28"/>
      <c r="C11" s="28"/>
      <c r="D11" s="7" t="s">
        <v>22</v>
      </c>
    </row>
  </sheetData>
  <mergeCells count="1">
    <mergeCell ref="B2:C11"/>
  </mergeCells>
  <phoneticPr fontId="6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</vt:lpstr>
      <vt:lpstr>Keterangan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2020-05-10T06:34:42Z</dcterms:created>
  <dcterms:modified xsi:type="dcterms:W3CDTF">2020-05-11T07:59:23Z</dcterms:modified>
</cp:coreProperties>
</file>