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69"/>
  </bookViews>
  <sheets>
    <sheet name="2015" sheetId="2" r:id="rId1"/>
    <sheet name="2014" sheetId="1" r:id="rId2"/>
  </sheets>
  <definedNames>
    <definedName name="Hours">'2015'!$AD$3:$AD$10</definedName>
    <definedName name="Minutes">'2015'!$AE$3:$AE$14</definedName>
    <definedName name="SlowingPercent">'2015'!$AG$3:$AG$23</definedName>
    <definedName name="StartMinutes">'2015'!$AF$3:$AF$13</definedName>
  </definedNames>
  <calcPr calcId="145621"/>
</workbook>
</file>

<file path=xl/calcChain.xml><?xml version="1.0" encoding="utf-8"?>
<calcChain xmlns="http://schemas.openxmlformats.org/spreadsheetml/2006/main">
  <c r="J25" i="2" l="1"/>
  <c r="I15" i="2"/>
  <c r="M92" i="2" l="1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I25" i="2"/>
  <c r="H25" i="2" s="1"/>
  <c r="M24" i="2"/>
  <c r="I24" i="2"/>
  <c r="H24" i="2" s="1"/>
  <c r="M23" i="2"/>
  <c r="I23" i="2"/>
  <c r="H23" i="2" s="1"/>
  <c r="M22" i="2"/>
  <c r="I22" i="2"/>
  <c r="H22" i="2" s="1"/>
  <c r="M21" i="2"/>
  <c r="I21" i="2"/>
  <c r="M20" i="2"/>
  <c r="I20" i="2"/>
  <c r="M19" i="2"/>
  <c r="I19" i="2"/>
  <c r="H19" i="2" s="1"/>
  <c r="M18" i="2"/>
  <c r="I18" i="2"/>
  <c r="M17" i="2"/>
  <c r="I17" i="2"/>
  <c r="H17" i="2" s="1"/>
  <c r="M16" i="2"/>
  <c r="I16" i="2"/>
  <c r="H16" i="2" s="1"/>
  <c r="M15" i="2"/>
  <c r="M14" i="2"/>
  <c r="I14" i="2"/>
  <c r="M13" i="2"/>
  <c r="M12" i="2"/>
  <c r="M11" i="2"/>
  <c r="M10" i="2"/>
  <c r="M9" i="2"/>
  <c r="AA8" i="2"/>
  <c r="M8" i="2"/>
  <c r="M7" i="2"/>
  <c r="M6" i="2"/>
  <c r="M5" i="2"/>
  <c r="M4" i="2"/>
  <c r="AB3" i="2"/>
  <c r="M3" i="2"/>
  <c r="AB2" i="2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I25" i="1"/>
  <c r="H25" i="1" s="1"/>
  <c r="M24" i="1"/>
  <c r="I24" i="1"/>
  <c r="H24" i="1" s="1"/>
  <c r="M23" i="1"/>
  <c r="I23" i="1"/>
  <c r="H23" i="1" s="1"/>
  <c r="M22" i="1"/>
  <c r="I22" i="1"/>
  <c r="H22" i="1" s="1"/>
  <c r="M21" i="1"/>
  <c r="I21" i="1"/>
  <c r="H21" i="1" s="1"/>
  <c r="M20" i="1"/>
  <c r="I20" i="1"/>
  <c r="H20" i="1" s="1"/>
  <c r="M19" i="1"/>
  <c r="I19" i="1"/>
  <c r="H19" i="1" s="1"/>
  <c r="M18" i="1"/>
  <c r="I18" i="1"/>
  <c r="H18" i="1" s="1"/>
  <c r="M17" i="1"/>
  <c r="I17" i="1"/>
  <c r="H17" i="1" s="1"/>
  <c r="M16" i="1"/>
  <c r="I16" i="1"/>
  <c r="H16" i="1" s="1"/>
  <c r="M15" i="1"/>
  <c r="I15" i="1"/>
  <c r="H15" i="1" s="1"/>
  <c r="M14" i="1"/>
  <c r="I14" i="1"/>
  <c r="H14" i="1" s="1"/>
  <c r="M13" i="1"/>
  <c r="M12" i="1"/>
  <c r="M11" i="1"/>
  <c r="M10" i="1"/>
  <c r="M9" i="1"/>
  <c r="AA8" i="1"/>
  <c r="M8" i="1"/>
  <c r="M7" i="1"/>
  <c r="M6" i="1"/>
  <c r="M5" i="1"/>
  <c r="M4" i="1"/>
  <c r="AB3" i="1"/>
  <c r="M3" i="1"/>
  <c r="AB2" i="1"/>
  <c r="AA5" i="1" l="1"/>
  <c r="AA10" i="1" s="1"/>
  <c r="G8" i="1" s="1"/>
  <c r="AA5" i="2"/>
  <c r="AA10" i="2" s="1"/>
  <c r="AA11" i="2" s="1"/>
  <c r="G9" i="2" s="1"/>
  <c r="H14" i="2"/>
  <c r="H21" i="2"/>
  <c r="H15" i="2"/>
  <c r="H18" i="2"/>
  <c r="H20" i="2"/>
  <c r="AA15" i="1" l="1"/>
  <c r="G4" i="1" s="1"/>
  <c r="AA11" i="1"/>
  <c r="AA16" i="1" s="1"/>
  <c r="G5" i="1" s="1"/>
  <c r="AA13" i="2"/>
  <c r="S70" i="2" s="1"/>
  <c r="AA16" i="2"/>
  <c r="G5" i="2" s="1"/>
  <c r="G8" i="2"/>
  <c r="AA15" i="2"/>
  <c r="G4" i="2" s="1"/>
  <c r="S86" i="2"/>
  <c r="S78" i="2"/>
  <c r="S54" i="2"/>
  <c r="S46" i="2"/>
  <c r="S38" i="2"/>
  <c r="S30" i="2"/>
  <c r="S91" i="2"/>
  <c r="S83" i="2"/>
  <c r="S75" i="2"/>
  <c r="S67" i="2"/>
  <c r="S59" i="2"/>
  <c r="S51" i="2"/>
  <c r="S43" i="2"/>
  <c r="S35" i="2"/>
  <c r="S27" i="2"/>
  <c r="S88" i="2"/>
  <c r="S80" i="2"/>
  <c r="S72" i="2"/>
  <c r="S64" i="2"/>
  <c r="S56" i="2"/>
  <c r="S48" i="2"/>
  <c r="S40" i="2"/>
  <c r="S32" i="2"/>
  <c r="S85" i="2"/>
  <c r="S77" i="2"/>
  <c r="S69" i="2"/>
  <c r="S61" i="2"/>
  <c r="S53" i="2"/>
  <c r="S45" i="2"/>
  <c r="S37" i="2"/>
  <c r="S29" i="2"/>
  <c r="S90" i="2"/>
  <c r="S82" i="2"/>
  <c r="S74" i="2"/>
  <c r="S66" i="2"/>
  <c r="S58" i="2"/>
  <c r="S50" i="2"/>
  <c r="S42" i="2"/>
  <c r="S34" i="2"/>
  <c r="S26" i="2"/>
  <c r="S87" i="2"/>
  <c r="S79" i="2"/>
  <c r="S71" i="2"/>
  <c r="S63" i="2"/>
  <c r="S55" i="2"/>
  <c r="S47" i="2"/>
  <c r="S39" i="2"/>
  <c r="S31" i="2"/>
  <c r="S92" i="2"/>
  <c r="S76" i="2"/>
  <c r="S60" i="2"/>
  <c r="S44" i="2"/>
  <c r="S28" i="2"/>
  <c r="S13" i="2"/>
  <c r="S25" i="2"/>
  <c r="S18" i="2"/>
  <c r="S11" i="2"/>
  <c r="S23" i="2"/>
  <c r="S19" i="2"/>
  <c r="S14" i="2"/>
  <c r="S4" i="2"/>
  <c r="S17" i="2"/>
  <c r="S6" i="2"/>
  <c r="S21" i="2"/>
  <c r="S7" i="2"/>
  <c r="S89" i="2"/>
  <c r="S73" i="2"/>
  <c r="S57" i="2"/>
  <c r="S41" i="2"/>
  <c r="S24" i="2"/>
  <c r="S20" i="2"/>
  <c r="S15" i="2"/>
  <c r="S12" i="2"/>
  <c r="S10" i="2"/>
  <c r="S8" i="2"/>
  <c r="S5" i="2"/>
  <c r="S84" i="2"/>
  <c r="S68" i="2"/>
  <c r="S52" i="2"/>
  <c r="S36" i="2"/>
  <c r="S16" i="2"/>
  <c r="S9" i="2"/>
  <c r="S3" i="2"/>
  <c r="S81" i="2"/>
  <c r="S65" i="2"/>
  <c r="S49" i="2"/>
  <c r="S33" i="2"/>
  <c r="S22" i="2"/>
  <c r="S62" i="2" l="1"/>
  <c r="G9" i="1"/>
  <c r="AA13" i="1"/>
  <c r="X49" i="2"/>
  <c r="Q49" i="2" s="1"/>
  <c r="W49" i="2"/>
  <c r="P49" i="2" s="1"/>
  <c r="U49" i="2"/>
  <c r="V49" i="2" s="1"/>
  <c r="O49" i="2" s="1"/>
  <c r="T49" i="2"/>
  <c r="N49" i="2" s="1"/>
  <c r="U24" i="2"/>
  <c r="V24" i="2" s="1"/>
  <c r="O24" i="2" s="1"/>
  <c r="T24" i="2"/>
  <c r="N24" i="2" s="1"/>
  <c r="X24" i="2"/>
  <c r="Q24" i="2" s="1"/>
  <c r="W24" i="2"/>
  <c r="P24" i="2" s="1"/>
  <c r="X13" i="2"/>
  <c r="Q13" i="2" s="1"/>
  <c r="T13" i="2"/>
  <c r="N13" i="2" s="1"/>
  <c r="W13" i="2"/>
  <c r="P13" i="2" s="1"/>
  <c r="U13" i="2"/>
  <c r="V13" i="2" s="1"/>
  <c r="O13" i="2" s="1"/>
  <c r="W42" i="2"/>
  <c r="P42" i="2" s="1"/>
  <c r="U42" i="2"/>
  <c r="V42" i="2" s="1"/>
  <c r="O42" i="2" s="1"/>
  <c r="T42" i="2"/>
  <c r="N42" i="2" s="1"/>
  <c r="X42" i="2"/>
  <c r="Q42" i="2" s="1"/>
  <c r="U40" i="2"/>
  <c r="V40" i="2" s="1"/>
  <c r="O40" i="2" s="1"/>
  <c r="T40" i="2"/>
  <c r="N40" i="2" s="1"/>
  <c r="X40" i="2"/>
  <c r="Q40" i="2" s="1"/>
  <c r="W40" i="2"/>
  <c r="P40" i="2" s="1"/>
  <c r="X30" i="2"/>
  <c r="Q30" i="2" s="1"/>
  <c r="W30" i="2"/>
  <c r="P30" i="2" s="1"/>
  <c r="U30" i="2"/>
  <c r="V30" i="2" s="1"/>
  <c r="O30" i="2" s="1"/>
  <c r="T30" i="2"/>
  <c r="N30" i="2" s="1"/>
  <c r="X65" i="2"/>
  <c r="Q65" i="2" s="1"/>
  <c r="W65" i="2"/>
  <c r="P65" i="2" s="1"/>
  <c r="U65" i="2"/>
  <c r="V65" i="2" s="1"/>
  <c r="O65" i="2" s="1"/>
  <c r="T65" i="2"/>
  <c r="N65" i="2" s="1"/>
  <c r="X84" i="2"/>
  <c r="Q84" i="2" s="1"/>
  <c r="W84" i="2"/>
  <c r="P84" i="2" s="1"/>
  <c r="U84" i="2"/>
  <c r="V84" i="2" s="1"/>
  <c r="O84" i="2" s="1"/>
  <c r="T84" i="2"/>
  <c r="N84" i="2" s="1"/>
  <c r="X41" i="2"/>
  <c r="Q41" i="2" s="1"/>
  <c r="W41" i="2"/>
  <c r="P41" i="2" s="1"/>
  <c r="U41" i="2"/>
  <c r="V41" i="2" s="1"/>
  <c r="O41" i="2" s="1"/>
  <c r="T41" i="2"/>
  <c r="N41" i="2" s="1"/>
  <c r="U4" i="2"/>
  <c r="V4" i="2" s="1"/>
  <c r="O4" i="2" s="1"/>
  <c r="T4" i="2"/>
  <c r="N4" i="2" s="1"/>
  <c r="W4" i="2"/>
  <c r="X4" i="2"/>
  <c r="Q4" i="2" s="1"/>
  <c r="X28" i="2"/>
  <c r="Q28" i="2" s="1"/>
  <c r="W28" i="2"/>
  <c r="P28" i="2" s="1"/>
  <c r="U28" i="2"/>
  <c r="V28" i="2" s="1"/>
  <c r="O28" i="2" s="1"/>
  <c r="T28" i="2"/>
  <c r="N28" i="2" s="1"/>
  <c r="X55" i="2"/>
  <c r="Q55" i="2" s="1"/>
  <c r="W55" i="2"/>
  <c r="P55" i="2" s="1"/>
  <c r="U55" i="2"/>
  <c r="V55" i="2" s="1"/>
  <c r="O55" i="2" s="1"/>
  <c r="T55" i="2"/>
  <c r="N55" i="2" s="1"/>
  <c r="W50" i="2"/>
  <c r="P50" i="2" s="1"/>
  <c r="U50" i="2"/>
  <c r="V50" i="2" s="1"/>
  <c r="O50" i="2" s="1"/>
  <c r="T50" i="2"/>
  <c r="N50" i="2" s="1"/>
  <c r="X50" i="2"/>
  <c r="Q50" i="2" s="1"/>
  <c r="U45" i="2"/>
  <c r="V45" i="2" s="1"/>
  <c r="O45" i="2" s="1"/>
  <c r="T45" i="2"/>
  <c r="N45" i="2" s="1"/>
  <c r="X45" i="2"/>
  <c r="Q45" i="2" s="1"/>
  <c r="W45" i="2"/>
  <c r="P45" i="2" s="1"/>
  <c r="U48" i="2"/>
  <c r="V48" i="2" s="1"/>
  <c r="O48" i="2" s="1"/>
  <c r="T48" i="2"/>
  <c r="N48" i="2" s="1"/>
  <c r="G20" i="2" s="1"/>
  <c r="X48" i="2"/>
  <c r="Q48" i="2" s="1"/>
  <c r="W48" i="2"/>
  <c r="P48" i="2" s="1"/>
  <c r="T43" i="2"/>
  <c r="N43" i="2" s="1"/>
  <c r="X43" i="2"/>
  <c r="Q43" i="2" s="1"/>
  <c r="W43" i="2"/>
  <c r="P43" i="2" s="1"/>
  <c r="U43" i="2"/>
  <c r="V43" i="2" s="1"/>
  <c r="O43" i="2" s="1"/>
  <c r="X38" i="2"/>
  <c r="Q38" i="2" s="1"/>
  <c r="W38" i="2"/>
  <c r="P38" i="2" s="1"/>
  <c r="T38" i="2"/>
  <c r="N38" i="2" s="1"/>
  <c r="U38" i="2"/>
  <c r="V38" i="2" s="1"/>
  <c r="O38" i="2" s="1"/>
  <c r="X68" i="2"/>
  <c r="Q68" i="2" s="1"/>
  <c r="W68" i="2"/>
  <c r="P68" i="2" s="1"/>
  <c r="U68" i="2"/>
  <c r="V68" i="2" s="1"/>
  <c r="O68" i="2" s="1"/>
  <c r="T68" i="2"/>
  <c r="N68" i="2" s="1"/>
  <c r="X17" i="2"/>
  <c r="Q17" i="2" s="1"/>
  <c r="W17" i="2"/>
  <c r="P17" i="2" s="1"/>
  <c r="U17" i="2"/>
  <c r="V17" i="2" s="1"/>
  <c r="O17" i="2" s="1"/>
  <c r="T17" i="2"/>
  <c r="N17" i="2" s="1"/>
  <c r="X47" i="2"/>
  <c r="Q47" i="2" s="1"/>
  <c r="W47" i="2"/>
  <c r="P47" i="2" s="1"/>
  <c r="U47" i="2"/>
  <c r="V47" i="2" s="1"/>
  <c r="O47" i="2" s="1"/>
  <c r="T47" i="2"/>
  <c r="N47" i="2" s="1"/>
  <c r="U37" i="2"/>
  <c r="V37" i="2" s="1"/>
  <c r="O37" i="2" s="1"/>
  <c r="T37" i="2"/>
  <c r="N37" i="2" s="1"/>
  <c r="W37" i="2"/>
  <c r="P37" i="2" s="1"/>
  <c r="X37" i="2"/>
  <c r="Q37" i="2" s="1"/>
  <c r="T35" i="2"/>
  <c r="N35" i="2" s="1"/>
  <c r="X35" i="2"/>
  <c r="Q35" i="2" s="1"/>
  <c r="W35" i="2"/>
  <c r="P35" i="2" s="1"/>
  <c r="U35" i="2"/>
  <c r="V35" i="2" s="1"/>
  <c r="O35" i="2" s="1"/>
  <c r="X81" i="2"/>
  <c r="Q81" i="2" s="1"/>
  <c r="W81" i="2"/>
  <c r="P81" i="2" s="1"/>
  <c r="U81" i="2"/>
  <c r="V81" i="2" s="1"/>
  <c r="O81" i="2" s="1"/>
  <c r="T81" i="2"/>
  <c r="N81" i="2" s="1"/>
  <c r="X5" i="2"/>
  <c r="Q5" i="2" s="1"/>
  <c r="W5" i="2"/>
  <c r="P5" i="2" s="1"/>
  <c r="U5" i="2"/>
  <c r="V5" i="2" s="1"/>
  <c r="O5" i="2" s="1"/>
  <c r="T5" i="2"/>
  <c r="N5" i="2" s="1"/>
  <c r="X57" i="2"/>
  <c r="Q57" i="2" s="1"/>
  <c r="W57" i="2"/>
  <c r="P57" i="2" s="1"/>
  <c r="U57" i="2"/>
  <c r="V57" i="2" s="1"/>
  <c r="O57" i="2" s="1"/>
  <c r="T57" i="2"/>
  <c r="N57" i="2" s="1"/>
  <c r="T14" i="2"/>
  <c r="N14" i="2" s="1"/>
  <c r="U14" i="2"/>
  <c r="V14" i="2" s="1"/>
  <c r="O14" i="2" s="1"/>
  <c r="W14" i="2"/>
  <c r="P14" i="2" s="1"/>
  <c r="X14" i="2"/>
  <c r="Q14" i="2" s="1"/>
  <c r="X44" i="2"/>
  <c r="Q44" i="2" s="1"/>
  <c r="W44" i="2"/>
  <c r="P44" i="2" s="1"/>
  <c r="U44" i="2"/>
  <c r="V44" i="2" s="1"/>
  <c r="O44" i="2" s="1"/>
  <c r="T44" i="2"/>
  <c r="N44" i="2" s="1"/>
  <c r="X63" i="2"/>
  <c r="Q63" i="2" s="1"/>
  <c r="W63" i="2"/>
  <c r="P63" i="2" s="1"/>
  <c r="U63" i="2"/>
  <c r="V63" i="2" s="1"/>
  <c r="O63" i="2" s="1"/>
  <c r="T63" i="2"/>
  <c r="N63" i="2" s="1"/>
  <c r="W58" i="2"/>
  <c r="P58" i="2" s="1"/>
  <c r="U58" i="2"/>
  <c r="V58" i="2" s="1"/>
  <c r="O58" i="2" s="1"/>
  <c r="T58" i="2"/>
  <c r="N58" i="2" s="1"/>
  <c r="X58" i="2"/>
  <c r="Q58" i="2" s="1"/>
  <c r="U53" i="2"/>
  <c r="V53" i="2" s="1"/>
  <c r="O53" i="2" s="1"/>
  <c r="T53" i="2"/>
  <c r="N53" i="2" s="1"/>
  <c r="W53" i="2"/>
  <c r="P53" i="2" s="1"/>
  <c r="X53" i="2"/>
  <c r="Q53" i="2" s="1"/>
  <c r="U56" i="2"/>
  <c r="V56" i="2" s="1"/>
  <c r="O56" i="2" s="1"/>
  <c r="T56" i="2"/>
  <c r="N56" i="2" s="1"/>
  <c r="X56" i="2"/>
  <c r="Q56" i="2" s="1"/>
  <c r="W56" i="2"/>
  <c r="P56" i="2" s="1"/>
  <c r="T51" i="2"/>
  <c r="N51" i="2" s="1"/>
  <c r="X51" i="2"/>
  <c r="Q51" i="2" s="1"/>
  <c r="W51" i="2"/>
  <c r="P51" i="2" s="1"/>
  <c r="U51" i="2"/>
  <c r="V51" i="2" s="1"/>
  <c r="O51" i="2" s="1"/>
  <c r="X46" i="2"/>
  <c r="Q46" i="2" s="1"/>
  <c r="W46" i="2"/>
  <c r="P46" i="2" s="1"/>
  <c r="U46" i="2"/>
  <c r="V46" i="2" s="1"/>
  <c r="O46" i="2" s="1"/>
  <c r="T46" i="2"/>
  <c r="N46" i="2" s="1"/>
  <c r="U8" i="2"/>
  <c r="V8" i="2" s="1"/>
  <c r="O8" i="2" s="1"/>
  <c r="T8" i="2"/>
  <c r="N8" i="2" s="1"/>
  <c r="W8" i="2"/>
  <c r="P8" i="2" s="1"/>
  <c r="X8" i="2"/>
  <c r="Q8" i="2" s="1"/>
  <c r="X60" i="2"/>
  <c r="Q60" i="2" s="1"/>
  <c r="W60" i="2"/>
  <c r="P60" i="2" s="1"/>
  <c r="U60" i="2"/>
  <c r="V60" i="2" s="1"/>
  <c r="O60" i="2" s="1"/>
  <c r="T60" i="2"/>
  <c r="N60" i="2" s="1"/>
  <c r="U61" i="2"/>
  <c r="V61" i="2" s="1"/>
  <c r="O61" i="2" s="1"/>
  <c r="T61" i="2"/>
  <c r="N61" i="2" s="1"/>
  <c r="X61" i="2"/>
  <c r="Q61" i="2" s="1"/>
  <c r="W61" i="2"/>
  <c r="P61" i="2" s="1"/>
  <c r="X54" i="2"/>
  <c r="Q54" i="2" s="1"/>
  <c r="W54" i="2"/>
  <c r="P54" i="2" s="1"/>
  <c r="T54" i="2"/>
  <c r="N54" i="2" s="1"/>
  <c r="U54" i="2"/>
  <c r="V54" i="2" s="1"/>
  <c r="O54" i="2" s="1"/>
  <c r="X89" i="2"/>
  <c r="Q89" i="2" s="1"/>
  <c r="W89" i="2"/>
  <c r="P89" i="2" s="1"/>
  <c r="U89" i="2"/>
  <c r="V89" i="2" s="1"/>
  <c r="O89" i="2" s="1"/>
  <c r="T89" i="2"/>
  <c r="N89" i="2" s="1"/>
  <c r="X79" i="2"/>
  <c r="Q79" i="2" s="1"/>
  <c r="W79" i="2"/>
  <c r="P79" i="2" s="1"/>
  <c r="U79" i="2"/>
  <c r="V79" i="2" s="1"/>
  <c r="O79" i="2" s="1"/>
  <c r="T79" i="2"/>
  <c r="N79" i="2" s="1"/>
  <c r="U72" i="2"/>
  <c r="V72" i="2" s="1"/>
  <c r="O72" i="2" s="1"/>
  <c r="T72" i="2"/>
  <c r="N72" i="2" s="1"/>
  <c r="X72" i="2"/>
  <c r="Q72" i="2" s="1"/>
  <c r="W72" i="2"/>
  <c r="P72" i="2" s="1"/>
  <c r="W16" i="2"/>
  <c r="P16" i="2" s="1"/>
  <c r="U16" i="2"/>
  <c r="V16" i="2" s="1"/>
  <c r="O16" i="2" s="1"/>
  <c r="T16" i="2"/>
  <c r="N16" i="2" s="1"/>
  <c r="X16" i="2"/>
  <c r="Q16" i="2" s="1"/>
  <c r="W12" i="2"/>
  <c r="P12" i="2" s="1"/>
  <c r="U12" i="2"/>
  <c r="V12" i="2" s="1"/>
  <c r="O12" i="2" s="1"/>
  <c r="T12" i="2"/>
  <c r="N12" i="2" s="1"/>
  <c r="X12" i="2"/>
  <c r="Q12" i="2" s="1"/>
  <c r="W7" i="2"/>
  <c r="P7" i="2" s="1"/>
  <c r="U7" i="2"/>
  <c r="V7" i="2" s="1"/>
  <c r="O7" i="2" s="1"/>
  <c r="X7" i="2"/>
  <c r="Q7" i="2" s="1"/>
  <c r="T7" i="2"/>
  <c r="N7" i="2" s="1"/>
  <c r="X11" i="2"/>
  <c r="Q11" i="2" s="1"/>
  <c r="W11" i="2"/>
  <c r="P11" i="2" s="1"/>
  <c r="U11" i="2"/>
  <c r="V11" i="2" s="1"/>
  <c r="O11" i="2" s="1"/>
  <c r="T11" i="2"/>
  <c r="N11" i="2" s="1"/>
  <c r="X92" i="2"/>
  <c r="Q92" i="2" s="1"/>
  <c r="W92" i="2"/>
  <c r="P92" i="2" s="1"/>
  <c r="U92" i="2"/>
  <c r="V92" i="2" s="1"/>
  <c r="O92" i="2" s="1"/>
  <c r="T92" i="2"/>
  <c r="N92" i="2" s="1"/>
  <c r="X87" i="2"/>
  <c r="Q87" i="2" s="1"/>
  <c r="W87" i="2"/>
  <c r="P87" i="2" s="1"/>
  <c r="U87" i="2"/>
  <c r="V87" i="2" s="1"/>
  <c r="O87" i="2" s="1"/>
  <c r="T87" i="2"/>
  <c r="N87" i="2" s="1"/>
  <c r="W82" i="2"/>
  <c r="P82" i="2" s="1"/>
  <c r="U82" i="2"/>
  <c r="V82" i="2" s="1"/>
  <c r="O82" i="2" s="1"/>
  <c r="T82" i="2"/>
  <c r="N82" i="2" s="1"/>
  <c r="X82" i="2"/>
  <c r="Q82" i="2" s="1"/>
  <c r="U77" i="2"/>
  <c r="V77" i="2" s="1"/>
  <c r="O77" i="2" s="1"/>
  <c r="T77" i="2"/>
  <c r="N77" i="2" s="1"/>
  <c r="X77" i="2"/>
  <c r="Q77" i="2" s="1"/>
  <c r="W77" i="2"/>
  <c r="P77" i="2" s="1"/>
  <c r="U80" i="2"/>
  <c r="V80" i="2" s="1"/>
  <c r="O80" i="2" s="1"/>
  <c r="T80" i="2"/>
  <c r="N80" i="2" s="1"/>
  <c r="X80" i="2"/>
  <c r="Q80" i="2" s="1"/>
  <c r="W80" i="2"/>
  <c r="P80" i="2" s="1"/>
  <c r="T75" i="2"/>
  <c r="N75" i="2" s="1"/>
  <c r="X75" i="2"/>
  <c r="Q75" i="2" s="1"/>
  <c r="W75" i="2"/>
  <c r="P75" i="2" s="1"/>
  <c r="U75" i="2"/>
  <c r="V75" i="2" s="1"/>
  <c r="O75" i="2" s="1"/>
  <c r="X70" i="2"/>
  <c r="Q70" i="2" s="1"/>
  <c r="W70" i="2"/>
  <c r="P70" i="2" s="1"/>
  <c r="U70" i="2"/>
  <c r="V70" i="2" s="1"/>
  <c r="O70" i="2" s="1"/>
  <c r="T70" i="2"/>
  <c r="N70" i="2" s="1"/>
  <c r="T3" i="2"/>
  <c r="N3" i="2" s="1"/>
  <c r="G14" i="2" s="1"/>
  <c r="U3" i="2"/>
  <c r="V3" i="2" s="1"/>
  <c r="O3" i="2" s="1"/>
  <c r="T19" i="2"/>
  <c r="N19" i="2" s="1"/>
  <c r="U19" i="2"/>
  <c r="V19" i="2" s="1"/>
  <c r="O19" i="2" s="1"/>
  <c r="W19" i="2"/>
  <c r="P19" i="2" s="1"/>
  <c r="X19" i="2"/>
  <c r="Q19" i="2" s="1"/>
  <c r="W66" i="2"/>
  <c r="P66" i="2" s="1"/>
  <c r="U66" i="2"/>
  <c r="V66" i="2" s="1"/>
  <c r="O66" i="2" s="1"/>
  <c r="T66" i="2"/>
  <c r="N66" i="2" s="1"/>
  <c r="X66" i="2"/>
  <c r="Q66" i="2" s="1"/>
  <c r="U64" i="2"/>
  <c r="V64" i="2" s="1"/>
  <c r="O64" i="2" s="1"/>
  <c r="T64" i="2"/>
  <c r="N64" i="2" s="1"/>
  <c r="X64" i="2"/>
  <c r="Q64" i="2" s="1"/>
  <c r="W64" i="2"/>
  <c r="P64" i="2" s="1"/>
  <c r="X9" i="2"/>
  <c r="Q9" i="2" s="1"/>
  <c r="T9" i="2"/>
  <c r="N9" i="2" s="1"/>
  <c r="W9" i="2"/>
  <c r="P9" i="2" s="1"/>
  <c r="U9" i="2"/>
  <c r="V9" i="2" s="1"/>
  <c r="O9" i="2" s="1"/>
  <c r="X76" i="2"/>
  <c r="Q76" i="2" s="1"/>
  <c r="W76" i="2"/>
  <c r="P76" i="2" s="1"/>
  <c r="U76" i="2"/>
  <c r="V76" i="2" s="1"/>
  <c r="O76" i="2" s="1"/>
  <c r="T76" i="2"/>
  <c r="N76" i="2" s="1"/>
  <c r="U69" i="2"/>
  <c r="V69" i="2" s="1"/>
  <c r="O69" i="2" s="1"/>
  <c r="T69" i="2"/>
  <c r="N69" i="2" s="1"/>
  <c r="W69" i="2"/>
  <c r="P69" i="2" s="1"/>
  <c r="X69" i="2"/>
  <c r="Q69" i="2" s="1"/>
  <c r="T67" i="2"/>
  <c r="N67" i="2" s="1"/>
  <c r="X67" i="2"/>
  <c r="Q67" i="2" s="1"/>
  <c r="W67" i="2"/>
  <c r="P67" i="2" s="1"/>
  <c r="U67" i="2"/>
  <c r="V67" i="2" s="1"/>
  <c r="O67" i="2" s="1"/>
  <c r="X22" i="2"/>
  <c r="Q22" i="2" s="1"/>
  <c r="W22" i="2"/>
  <c r="P22" i="2" s="1"/>
  <c r="U22" i="2"/>
  <c r="V22" i="2" s="1"/>
  <c r="O22" i="2" s="1"/>
  <c r="T22" i="2"/>
  <c r="N22" i="2" s="1"/>
  <c r="X36" i="2"/>
  <c r="Q36" i="2" s="1"/>
  <c r="W36" i="2"/>
  <c r="P36" i="2" s="1"/>
  <c r="U36" i="2"/>
  <c r="V36" i="2" s="1"/>
  <c r="O36" i="2" s="1"/>
  <c r="T36" i="2"/>
  <c r="N36" i="2" s="1"/>
  <c r="U15" i="2"/>
  <c r="V15" i="2" s="1"/>
  <c r="O15" i="2" s="1"/>
  <c r="T15" i="2"/>
  <c r="N15" i="2" s="1"/>
  <c r="W15" i="2"/>
  <c r="P15" i="2" s="1"/>
  <c r="X15" i="2"/>
  <c r="Q15" i="2" s="1"/>
  <c r="X21" i="2"/>
  <c r="Q21" i="2" s="1"/>
  <c r="W21" i="2"/>
  <c r="P21" i="2" s="1"/>
  <c r="U21" i="2"/>
  <c r="V21" i="2" s="1"/>
  <c r="O21" i="2" s="1"/>
  <c r="T21" i="2"/>
  <c r="N21" i="2" s="1"/>
  <c r="X18" i="2"/>
  <c r="Q18" i="2" s="1"/>
  <c r="U18" i="2"/>
  <c r="V18" i="2" s="1"/>
  <c r="O18" i="2" s="1"/>
  <c r="W18" i="2"/>
  <c r="P18" i="2" s="1"/>
  <c r="T18" i="2"/>
  <c r="N18" i="2" s="1"/>
  <c r="X31" i="2"/>
  <c r="Q31" i="2" s="1"/>
  <c r="W31" i="2"/>
  <c r="P31" i="2" s="1"/>
  <c r="U31" i="2"/>
  <c r="V31" i="2" s="1"/>
  <c r="O31" i="2" s="1"/>
  <c r="T31" i="2"/>
  <c r="N31" i="2" s="1"/>
  <c r="W26" i="2"/>
  <c r="P26" i="2" s="1"/>
  <c r="U26" i="2"/>
  <c r="V26" i="2" s="1"/>
  <c r="O26" i="2" s="1"/>
  <c r="X26" i="2"/>
  <c r="Q26" i="2" s="1"/>
  <c r="T26" i="2"/>
  <c r="N26" i="2" s="1"/>
  <c r="W90" i="2"/>
  <c r="P90" i="2" s="1"/>
  <c r="U90" i="2"/>
  <c r="V90" i="2" s="1"/>
  <c r="O90" i="2" s="1"/>
  <c r="T90" i="2"/>
  <c r="N90" i="2" s="1"/>
  <c r="X90" i="2"/>
  <c r="Q90" i="2" s="1"/>
  <c r="U85" i="2"/>
  <c r="V85" i="2" s="1"/>
  <c r="O85" i="2" s="1"/>
  <c r="T85" i="2"/>
  <c r="N85" i="2" s="1"/>
  <c r="W85" i="2"/>
  <c r="P85" i="2" s="1"/>
  <c r="X85" i="2"/>
  <c r="Q85" i="2" s="1"/>
  <c r="U88" i="2"/>
  <c r="V88" i="2" s="1"/>
  <c r="O88" i="2" s="1"/>
  <c r="T88" i="2"/>
  <c r="N88" i="2" s="1"/>
  <c r="X88" i="2"/>
  <c r="Q88" i="2" s="1"/>
  <c r="W88" i="2"/>
  <c r="P88" i="2" s="1"/>
  <c r="T83" i="2"/>
  <c r="N83" i="2" s="1"/>
  <c r="X83" i="2"/>
  <c r="Q83" i="2" s="1"/>
  <c r="W83" i="2"/>
  <c r="P83" i="2" s="1"/>
  <c r="U83" i="2"/>
  <c r="V83" i="2" s="1"/>
  <c r="O83" i="2" s="1"/>
  <c r="X78" i="2"/>
  <c r="Q78" i="2" s="1"/>
  <c r="W78" i="2"/>
  <c r="P78" i="2" s="1"/>
  <c r="U78" i="2"/>
  <c r="V78" i="2" s="1"/>
  <c r="O78" i="2" s="1"/>
  <c r="T78" i="2"/>
  <c r="N78" i="2" s="1"/>
  <c r="X73" i="2"/>
  <c r="Q73" i="2" s="1"/>
  <c r="W73" i="2"/>
  <c r="P73" i="2" s="1"/>
  <c r="U73" i="2"/>
  <c r="V73" i="2" s="1"/>
  <c r="O73" i="2" s="1"/>
  <c r="T73" i="2"/>
  <c r="N73" i="2" s="1"/>
  <c r="X71" i="2"/>
  <c r="Q71" i="2" s="1"/>
  <c r="W71" i="2"/>
  <c r="P71" i="2" s="1"/>
  <c r="U71" i="2"/>
  <c r="V71" i="2" s="1"/>
  <c r="O71" i="2" s="1"/>
  <c r="T71" i="2"/>
  <c r="N71" i="2" s="1"/>
  <c r="T59" i="2"/>
  <c r="N59" i="2" s="1"/>
  <c r="X59" i="2"/>
  <c r="Q59" i="2" s="1"/>
  <c r="W59" i="2"/>
  <c r="P59" i="2" s="1"/>
  <c r="U59" i="2"/>
  <c r="V59" i="2" s="1"/>
  <c r="O59" i="2" s="1"/>
  <c r="U10" i="2"/>
  <c r="V10" i="2" s="1"/>
  <c r="O10" i="2" s="1"/>
  <c r="T10" i="2"/>
  <c r="N10" i="2" s="1"/>
  <c r="W10" i="2"/>
  <c r="P10" i="2" s="1"/>
  <c r="X10" i="2"/>
  <c r="Q10" i="2" s="1"/>
  <c r="T23" i="2"/>
  <c r="N23" i="2" s="1"/>
  <c r="W23" i="2"/>
  <c r="P23" i="2" s="1"/>
  <c r="X23" i="2"/>
  <c r="Q23" i="2" s="1"/>
  <c r="U23" i="2"/>
  <c r="V23" i="2" s="1"/>
  <c r="O23" i="2" s="1"/>
  <c r="W74" i="2"/>
  <c r="P74" i="2" s="1"/>
  <c r="U74" i="2"/>
  <c r="V74" i="2" s="1"/>
  <c r="O74" i="2" s="1"/>
  <c r="T74" i="2"/>
  <c r="N74" i="2" s="1"/>
  <c r="X74" i="2"/>
  <c r="Q74" i="2" s="1"/>
  <c r="X62" i="2"/>
  <c r="Q62" i="2" s="1"/>
  <c r="W62" i="2"/>
  <c r="P62" i="2" s="1"/>
  <c r="U62" i="2"/>
  <c r="V62" i="2" s="1"/>
  <c r="O62" i="2" s="1"/>
  <c r="T62" i="2"/>
  <c r="N62" i="2" s="1"/>
  <c r="X33" i="2"/>
  <c r="Q33" i="2" s="1"/>
  <c r="W33" i="2"/>
  <c r="P33" i="2" s="1"/>
  <c r="U33" i="2"/>
  <c r="V33" i="2" s="1"/>
  <c r="O33" i="2" s="1"/>
  <c r="T33" i="2"/>
  <c r="N33" i="2" s="1"/>
  <c r="G18" i="2" s="1"/>
  <c r="X52" i="2"/>
  <c r="Q52" i="2" s="1"/>
  <c r="W52" i="2"/>
  <c r="P52" i="2" s="1"/>
  <c r="U52" i="2"/>
  <c r="V52" i="2" s="1"/>
  <c r="O52" i="2" s="1"/>
  <c r="T52" i="2"/>
  <c r="N52" i="2" s="1"/>
  <c r="U20" i="2"/>
  <c r="V20" i="2" s="1"/>
  <c r="O20" i="2" s="1"/>
  <c r="T20" i="2"/>
  <c r="N20" i="2" s="1"/>
  <c r="W20" i="2"/>
  <c r="P20" i="2" s="1"/>
  <c r="X20" i="2"/>
  <c r="Q20" i="2" s="1"/>
  <c r="U6" i="2"/>
  <c r="V6" i="2" s="1"/>
  <c r="O6" i="2" s="1"/>
  <c r="T6" i="2"/>
  <c r="N6" i="2" s="1"/>
  <c r="X6" i="2"/>
  <c r="Q6" i="2" s="1"/>
  <c r="W6" i="2"/>
  <c r="P6" i="2" s="1"/>
  <c r="X25" i="2"/>
  <c r="Q25" i="2" s="1"/>
  <c r="U25" i="2"/>
  <c r="V25" i="2" s="1"/>
  <c r="O25" i="2" s="1"/>
  <c r="W25" i="2"/>
  <c r="P25" i="2" s="1"/>
  <c r="T25" i="2"/>
  <c r="N25" i="2" s="1"/>
  <c r="X39" i="2"/>
  <c r="Q39" i="2" s="1"/>
  <c r="W39" i="2"/>
  <c r="P39" i="2" s="1"/>
  <c r="U39" i="2"/>
  <c r="V39" i="2" s="1"/>
  <c r="O39" i="2" s="1"/>
  <c r="T39" i="2"/>
  <c r="N39" i="2" s="1"/>
  <c r="W34" i="2"/>
  <c r="P34" i="2" s="1"/>
  <c r="U34" i="2"/>
  <c r="V34" i="2" s="1"/>
  <c r="O34" i="2" s="1"/>
  <c r="T34" i="2"/>
  <c r="N34" i="2" s="1"/>
  <c r="X34" i="2"/>
  <c r="Q34" i="2" s="1"/>
  <c r="U29" i="2"/>
  <c r="V29" i="2" s="1"/>
  <c r="O29" i="2" s="1"/>
  <c r="T29" i="2"/>
  <c r="N29" i="2" s="1"/>
  <c r="X29" i="2"/>
  <c r="Q29" i="2" s="1"/>
  <c r="W29" i="2"/>
  <c r="P29" i="2" s="1"/>
  <c r="U32" i="2"/>
  <c r="V32" i="2" s="1"/>
  <c r="O32" i="2" s="1"/>
  <c r="T32" i="2"/>
  <c r="N32" i="2" s="1"/>
  <c r="X32" i="2"/>
  <c r="Q32" i="2" s="1"/>
  <c r="W32" i="2"/>
  <c r="P32" i="2" s="1"/>
  <c r="T27" i="2"/>
  <c r="N27" i="2" s="1"/>
  <c r="X27" i="2"/>
  <c r="Q27" i="2" s="1"/>
  <c r="W27" i="2"/>
  <c r="P27" i="2" s="1"/>
  <c r="U27" i="2"/>
  <c r="V27" i="2" s="1"/>
  <c r="O27" i="2" s="1"/>
  <c r="T91" i="2"/>
  <c r="N91" i="2" s="1"/>
  <c r="X91" i="2"/>
  <c r="Q91" i="2" s="1"/>
  <c r="W91" i="2"/>
  <c r="P91" i="2" s="1"/>
  <c r="U91" i="2"/>
  <c r="V91" i="2" s="1"/>
  <c r="O91" i="2" s="1"/>
  <c r="X86" i="2"/>
  <c r="Q86" i="2" s="1"/>
  <c r="W86" i="2"/>
  <c r="P86" i="2" s="1"/>
  <c r="T86" i="2"/>
  <c r="N86" i="2" s="1"/>
  <c r="U86" i="2"/>
  <c r="V86" i="2" s="1"/>
  <c r="O86" i="2" s="1"/>
  <c r="S86" i="1"/>
  <c r="S78" i="1"/>
  <c r="S70" i="1"/>
  <c r="S62" i="1"/>
  <c r="S54" i="1"/>
  <c r="S46" i="1"/>
  <c r="S38" i="1"/>
  <c r="S30" i="1"/>
  <c r="S91" i="1"/>
  <c r="S83" i="1"/>
  <c r="S75" i="1"/>
  <c r="S67" i="1"/>
  <c r="S59" i="1"/>
  <c r="S51" i="1"/>
  <c r="S43" i="1"/>
  <c r="S35" i="1"/>
  <c r="S27" i="1"/>
  <c r="S88" i="1"/>
  <c r="S80" i="1"/>
  <c r="S72" i="1"/>
  <c r="S64" i="1"/>
  <c r="S56" i="1"/>
  <c r="S48" i="1"/>
  <c r="S40" i="1"/>
  <c r="S32" i="1"/>
  <c r="S85" i="1"/>
  <c r="S77" i="1"/>
  <c r="S69" i="1"/>
  <c r="S61" i="1"/>
  <c r="S90" i="1"/>
  <c r="S82" i="1"/>
  <c r="S74" i="1"/>
  <c r="S66" i="1"/>
  <c r="S58" i="1"/>
  <c r="S50" i="1"/>
  <c r="S87" i="1"/>
  <c r="S79" i="1"/>
  <c r="S71" i="1"/>
  <c r="S63" i="1"/>
  <c r="S55" i="1"/>
  <c r="S47" i="1"/>
  <c r="S39" i="1"/>
  <c r="S31" i="1"/>
  <c r="S92" i="1"/>
  <c r="S84" i="1"/>
  <c r="S76" i="1"/>
  <c r="S68" i="1"/>
  <c r="S60" i="1"/>
  <c r="S52" i="1"/>
  <c r="S44" i="1"/>
  <c r="S36" i="1"/>
  <c r="S28" i="1"/>
  <c r="S49" i="1"/>
  <c r="S37" i="1"/>
  <c r="S24" i="1"/>
  <c r="S20" i="1"/>
  <c r="S15" i="1"/>
  <c r="S12" i="1"/>
  <c r="S10" i="1"/>
  <c r="S8" i="1"/>
  <c r="S4" i="1"/>
  <c r="S33" i="1"/>
  <c r="S11" i="1"/>
  <c r="S81" i="1"/>
  <c r="S42" i="1"/>
  <c r="S26" i="1"/>
  <c r="S16" i="1"/>
  <c r="S7" i="1"/>
  <c r="S53" i="1"/>
  <c r="S45" i="1"/>
  <c r="S25" i="1"/>
  <c r="S21" i="1"/>
  <c r="S17" i="1"/>
  <c r="S6" i="1"/>
  <c r="S73" i="1"/>
  <c r="S9" i="1"/>
  <c r="S3" i="1"/>
  <c r="S22" i="1"/>
  <c r="S18" i="1"/>
  <c r="S5" i="1"/>
  <c r="S65" i="1"/>
  <c r="S13" i="1"/>
  <c r="S89" i="1"/>
  <c r="S34" i="1"/>
  <c r="S41" i="1"/>
  <c r="S29" i="1"/>
  <c r="S23" i="1"/>
  <c r="S19" i="1"/>
  <c r="S14" i="1"/>
  <c r="S57" i="1"/>
  <c r="G16" i="2" l="1"/>
  <c r="G24" i="2"/>
  <c r="G22" i="2"/>
  <c r="G17" i="2"/>
  <c r="G21" i="2"/>
  <c r="G15" i="2"/>
  <c r="G19" i="2"/>
  <c r="G25" i="2"/>
  <c r="G23" i="2"/>
  <c r="W94" i="2"/>
  <c r="G6" i="2" s="1"/>
  <c r="P4" i="2"/>
  <c r="U21" i="1"/>
  <c r="V21" i="1" s="1"/>
  <c r="O21" i="1" s="1"/>
  <c r="T21" i="1"/>
  <c r="N21" i="1" s="1"/>
  <c r="X21" i="1"/>
  <c r="Q21" i="1" s="1"/>
  <c r="W21" i="1"/>
  <c r="P21" i="1" s="1"/>
  <c r="X60" i="1"/>
  <c r="Q60" i="1" s="1"/>
  <c r="W60" i="1"/>
  <c r="P60" i="1" s="1"/>
  <c r="U60" i="1"/>
  <c r="V60" i="1" s="1"/>
  <c r="O60" i="1" s="1"/>
  <c r="T60" i="1"/>
  <c r="N60" i="1" s="1"/>
  <c r="U40" i="1"/>
  <c r="V40" i="1" s="1"/>
  <c r="O40" i="1" s="1"/>
  <c r="T40" i="1"/>
  <c r="N40" i="1" s="1"/>
  <c r="X40" i="1"/>
  <c r="Q40" i="1" s="1"/>
  <c r="W40" i="1"/>
  <c r="P40" i="1" s="1"/>
  <c r="W18" i="1"/>
  <c r="P18" i="1" s="1"/>
  <c r="U18" i="1"/>
  <c r="V18" i="1" s="1"/>
  <c r="O18" i="1" s="1"/>
  <c r="T18" i="1"/>
  <c r="N18" i="1" s="1"/>
  <c r="X18" i="1"/>
  <c r="Q18" i="1" s="1"/>
  <c r="W24" i="1"/>
  <c r="P24" i="1" s="1"/>
  <c r="X24" i="1"/>
  <c r="Q24" i="1" s="1"/>
  <c r="T24" i="1"/>
  <c r="N24" i="1" s="1"/>
  <c r="U24" i="1"/>
  <c r="V24" i="1" s="1"/>
  <c r="O24" i="1" s="1"/>
  <c r="W82" i="1"/>
  <c r="P82" i="1" s="1"/>
  <c r="U82" i="1"/>
  <c r="V82" i="1" s="1"/>
  <c r="O82" i="1" s="1"/>
  <c r="T82" i="1"/>
  <c r="N82" i="1" s="1"/>
  <c r="X82" i="1"/>
  <c r="Q82" i="1" s="1"/>
  <c r="U38" i="1"/>
  <c r="V38" i="1" s="1"/>
  <c r="O38" i="1" s="1"/>
  <c r="X38" i="1"/>
  <c r="Q38" i="1" s="1"/>
  <c r="W38" i="1"/>
  <c r="P38" i="1" s="1"/>
  <c r="T38" i="1"/>
  <c r="N38" i="1" s="1"/>
  <c r="U29" i="1"/>
  <c r="V29" i="1" s="1"/>
  <c r="O29" i="1" s="1"/>
  <c r="T29" i="1"/>
  <c r="N29" i="1" s="1"/>
  <c r="X29" i="1"/>
  <c r="Q29" i="1" s="1"/>
  <c r="W29" i="1"/>
  <c r="P29" i="1" s="1"/>
  <c r="W22" i="1"/>
  <c r="P22" i="1" s="1"/>
  <c r="U22" i="1"/>
  <c r="V22" i="1" s="1"/>
  <c r="O22" i="1" s="1"/>
  <c r="T22" i="1"/>
  <c r="N22" i="1" s="1"/>
  <c r="G16" i="1" s="1"/>
  <c r="X22" i="1"/>
  <c r="Q22" i="1" s="1"/>
  <c r="U45" i="1"/>
  <c r="V45" i="1" s="1"/>
  <c r="O45" i="1" s="1"/>
  <c r="T45" i="1"/>
  <c r="N45" i="1" s="1"/>
  <c r="X45" i="1"/>
  <c r="Q45" i="1" s="1"/>
  <c r="W45" i="1"/>
  <c r="P45" i="1" s="1"/>
  <c r="X33" i="1"/>
  <c r="Q33" i="1" s="1"/>
  <c r="U33" i="1"/>
  <c r="V33" i="1" s="1"/>
  <c r="O33" i="1" s="1"/>
  <c r="T33" i="1"/>
  <c r="N33" i="1" s="1"/>
  <c r="G18" i="1" s="1"/>
  <c r="W33" i="1"/>
  <c r="P33" i="1" s="1"/>
  <c r="U37" i="1"/>
  <c r="V37" i="1" s="1"/>
  <c r="O37" i="1" s="1"/>
  <c r="T37" i="1"/>
  <c r="N37" i="1" s="1"/>
  <c r="X37" i="1"/>
  <c r="Q37" i="1" s="1"/>
  <c r="W37" i="1"/>
  <c r="P37" i="1" s="1"/>
  <c r="X76" i="1"/>
  <c r="Q76" i="1" s="1"/>
  <c r="W76" i="1"/>
  <c r="P76" i="1" s="1"/>
  <c r="U76" i="1"/>
  <c r="V76" i="1" s="1"/>
  <c r="O76" i="1" s="1"/>
  <c r="T76" i="1"/>
  <c r="N76" i="1" s="1"/>
  <c r="G23" i="1" s="1"/>
  <c r="X71" i="1"/>
  <c r="Q71" i="1" s="1"/>
  <c r="W71" i="1"/>
  <c r="P71" i="1" s="1"/>
  <c r="U71" i="1"/>
  <c r="V71" i="1" s="1"/>
  <c r="O71" i="1" s="1"/>
  <c r="T71" i="1"/>
  <c r="N71" i="1" s="1"/>
  <c r="W90" i="1"/>
  <c r="P90" i="1" s="1"/>
  <c r="U90" i="1"/>
  <c r="V90" i="1" s="1"/>
  <c r="O90" i="1" s="1"/>
  <c r="T90" i="1"/>
  <c r="N90" i="1" s="1"/>
  <c r="X90" i="1"/>
  <c r="Q90" i="1" s="1"/>
  <c r="U56" i="1"/>
  <c r="V56" i="1" s="1"/>
  <c r="O56" i="1" s="1"/>
  <c r="T56" i="1"/>
  <c r="N56" i="1" s="1"/>
  <c r="X56" i="1"/>
  <c r="Q56" i="1" s="1"/>
  <c r="W56" i="1"/>
  <c r="P56" i="1" s="1"/>
  <c r="T51" i="1"/>
  <c r="N51" i="1" s="1"/>
  <c r="X51" i="1"/>
  <c r="Q51" i="1" s="1"/>
  <c r="W51" i="1"/>
  <c r="P51" i="1" s="1"/>
  <c r="U51" i="1"/>
  <c r="V51" i="1" s="1"/>
  <c r="O51" i="1" s="1"/>
  <c r="U46" i="1"/>
  <c r="V46" i="1" s="1"/>
  <c r="O46" i="1" s="1"/>
  <c r="W46" i="1"/>
  <c r="P46" i="1" s="1"/>
  <c r="X46" i="1"/>
  <c r="Q46" i="1" s="1"/>
  <c r="T46" i="1"/>
  <c r="N46" i="1" s="1"/>
  <c r="W5" i="1"/>
  <c r="P5" i="1" s="1"/>
  <c r="U5" i="1"/>
  <c r="V5" i="1" s="1"/>
  <c r="O5" i="1" s="1"/>
  <c r="T5" i="1"/>
  <c r="N5" i="1" s="1"/>
  <c r="X5" i="1"/>
  <c r="Q5" i="1" s="1"/>
  <c r="X20" i="1"/>
  <c r="Q20" i="1" s="1"/>
  <c r="W20" i="1"/>
  <c r="P20" i="1" s="1"/>
  <c r="U20" i="1"/>
  <c r="V20" i="1" s="1"/>
  <c r="O20" i="1" s="1"/>
  <c r="T20" i="1"/>
  <c r="N20" i="1" s="1"/>
  <c r="T35" i="1"/>
  <c r="N35" i="1" s="1"/>
  <c r="W35" i="1"/>
  <c r="P35" i="1" s="1"/>
  <c r="X35" i="1"/>
  <c r="Q35" i="1" s="1"/>
  <c r="U35" i="1"/>
  <c r="V35" i="1" s="1"/>
  <c r="O35" i="1" s="1"/>
  <c r="X25" i="1"/>
  <c r="Q25" i="1" s="1"/>
  <c r="U25" i="1"/>
  <c r="V25" i="1" s="1"/>
  <c r="O25" i="1" s="1"/>
  <c r="T25" i="1"/>
  <c r="N25" i="1" s="1"/>
  <c r="W25" i="1"/>
  <c r="P25" i="1" s="1"/>
  <c r="X68" i="1"/>
  <c r="Q68" i="1" s="1"/>
  <c r="W68" i="1"/>
  <c r="P68" i="1" s="1"/>
  <c r="U68" i="1"/>
  <c r="V68" i="1" s="1"/>
  <c r="O68" i="1" s="1"/>
  <c r="T68" i="1"/>
  <c r="N68" i="1" s="1"/>
  <c r="G22" i="1" s="1"/>
  <c r="T43" i="1"/>
  <c r="N43" i="1" s="1"/>
  <c r="G19" i="1" s="1"/>
  <c r="W43" i="1"/>
  <c r="P43" i="1" s="1"/>
  <c r="X43" i="1"/>
  <c r="Q43" i="1" s="1"/>
  <c r="U43" i="1"/>
  <c r="V43" i="1" s="1"/>
  <c r="O43" i="1" s="1"/>
  <c r="X41" i="1"/>
  <c r="Q41" i="1" s="1"/>
  <c r="U41" i="1"/>
  <c r="V41" i="1" s="1"/>
  <c r="O41" i="1" s="1"/>
  <c r="T41" i="1"/>
  <c r="N41" i="1" s="1"/>
  <c r="W41" i="1"/>
  <c r="P41" i="1" s="1"/>
  <c r="U3" i="1"/>
  <c r="V3" i="1" s="1"/>
  <c r="O3" i="1" s="1"/>
  <c r="T3" i="1"/>
  <c r="N3" i="1" s="1"/>
  <c r="G14" i="1" s="1"/>
  <c r="U53" i="1"/>
  <c r="V53" i="1" s="1"/>
  <c r="O53" i="1" s="1"/>
  <c r="T53" i="1"/>
  <c r="N53" i="1" s="1"/>
  <c r="X53" i="1"/>
  <c r="Q53" i="1" s="1"/>
  <c r="W53" i="1"/>
  <c r="P53" i="1" s="1"/>
  <c r="W4" i="1"/>
  <c r="X4" i="1"/>
  <c r="Q4" i="1" s="1"/>
  <c r="U4" i="1"/>
  <c r="V4" i="1" s="1"/>
  <c r="O4" i="1" s="1"/>
  <c r="T4" i="1"/>
  <c r="N4" i="1" s="1"/>
  <c r="X49" i="1"/>
  <c r="Q49" i="1" s="1"/>
  <c r="U49" i="1"/>
  <c r="V49" i="1" s="1"/>
  <c r="O49" i="1" s="1"/>
  <c r="T49" i="1"/>
  <c r="N49" i="1" s="1"/>
  <c r="W49" i="1"/>
  <c r="P49" i="1" s="1"/>
  <c r="X84" i="1"/>
  <c r="Q84" i="1" s="1"/>
  <c r="W84" i="1"/>
  <c r="P84" i="1" s="1"/>
  <c r="U84" i="1"/>
  <c r="V84" i="1" s="1"/>
  <c r="O84" i="1" s="1"/>
  <c r="T84" i="1"/>
  <c r="N84" i="1" s="1"/>
  <c r="X79" i="1"/>
  <c r="Q79" i="1" s="1"/>
  <c r="W79" i="1"/>
  <c r="P79" i="1" s="1"/>
  <c r="U79" i="1"/>
  <c r="V79" i="1" s="1"/>
  <c r="O79" i="1" s="1"/>
  <c r="T79" i="1"/>
  <c r="N79" i="1" s="1"/>
  <c r="U61" i="1"/>
  <c r="V61" i="1" s="1"/>
  <c r="O61" i="1" s="1"/>
  <c r="T61" i="1"/>
  <c r="N61" i="1" s="1"/>
  <c r="X61" i="1"/>
  <c r="Q61" i="1" s="1"/>
  <c r="W61" i="1"/>
  <c r="P61" i="1" s="1"/>
  <c r="U64" i="1"/>
  <c r="V64" i="1" s="1"/>
  <c r="O64" i="1" s="1"/>
  <c r="T64" i="1"/>
  <c r="N64" i="1" s="1"/>
  <c r="X64" i="1"/>
  <c r="Q64" i="1" s="1"/>
  <c r="W64" i="1"/>
  <c r="P64" i="1" s="1"/>
  <c r="T59" i="1"/>
  <c r="N59" i="1" s="1"/>
  <c r="X59" i="1"/>
  <c r="Q59" i="1" s="1"/>
  <c r="W59" i="1"/>
  <c r="P59" i="1" s="1"/>
  <c r="U59" i="1"/>
  <c r="V59" i="1" s="1"/>
  <c r="O59" i="1" s="1"/>
  <c r="W54" i="1"/>
  <c r="P54" i="1" s="1"/>
  <c r="U54" i="1"/>
  <c r="V54" i="1" s="1"/>
  <c r="O54" i="1" s="1"/>
  <c r="X54" i="1"/>
  <c r="Q54" i="1" s="1"/>
  <c r="T54" i="1"/>
  <c r="N54" i="1" s="1"/>
  <c r="X19" i="1"/>
  <c r="Q19" i="1" s="1"/>
  <c r="W19" i="1"/>
  <c r="P19" i="1" s="1"/>
  <c r="U19" i="1"/>
  <c r="V19" i="1" s="1"/>
  <c r="O19" i="1" s="1"/>
  <c r="T19" i="1"/>
  <c r="N19" i="1" s="1"/>
  <c r="X81" i="1"/>
  <c r="Q81" i="1" s="1"/>
  <c r="W81" i="1"/>
  <c r="P81" i="1" s="1"/>
  <c r="U81" i="1"/>
  <c r="V81" i="1" s="1"/>
  <c r="O81" i="1" s="1"/>
  <c r="T81" i="1"/>
  <c r="N81" i="1" s="1"/>
  <c r="U30" i="1"/>
  <c r="V30" i="1" s="1"/>
  <c r="O30" i="1" s="1"/>
  <c r="W30" i="1"/>
  <c r="P30" i="1" s="1"/>
  <c r="T30" i="1"/>
  <c r="N30" i="1" s="1"/>
  <c r="G17" i="1" s="1"/>
  <c r="X30" i="1"/>
  <c r="Q30" i="1" s="1"/>
  <c r="U23" i="1"/>
  <c r="V23" i="1" s="1"/>
  <c r="O23" i="1" s="1"/>
  <c r="X23" i="1"/>
  <c r="Q23" i="1" s="1"/>
  <c r="W23" i="1"/>
  <c r="P23" i="1" s="1"/>
  <c r="T23" i="1"/>
  <c r="N23" i="1" s="1"/>
  <c r="W11" i="1"/>
  <c r="P11" i="1" s="1"/>
  <c r="U11" i="1"/>
  <c r="V11" i="1" s="1"/>
  <c r="O11" i="1" s="1"/>
  <c r="T11" i="1"/>
  <c r="N11" i="1" s="1"/>
  <c r="X11" i="1"/>
  <c r="Q11" i="1" s="1"/>
  <c r="X63" i="1"/>
  <c r="Q63" i="1" s="1"/>
  <c r="W63" i="1"/>
  <c r="P63" i="1" s="1"/>
  <c r="U63" i="1"/>
  <c r="V63" i="1" s="1"/>
  <c r="O63" i="1" s="1"/>
  <c r="T63" i="1"/>
  <c r="N63" i="1" s="1"/>
  <c r="U48" i="1"/>
  <c r="V48" i="1" s="1"/>
  <c r="O48" i="1" s="1"/>
  <c r="T48" i="1"/>
  <c r="N48" i="1" s="1"/>
  <c r="G20" i="1" s="1"/>
  <c r="X48" i="1"/>
  <c r="Q48" i="1" s="1"/>
  <c r="W48" i="1"/>
  <c r="P48" i="1" s="1"/>
  <c r="W34" i="1"/>
  <c r="P34" i="1" s="1"/>
  <c r="U34" i="1"/>
  <c r="V34" i="1" s="1"/>
  <c r="O34" i="1" s="1"/>
  <c r="X34" i="1"/>
  <c r="Q34" i="1" s="1"/>
  <c r="T34" i="1"/>
  <c r="N34" i="1" s="1"/>
  <c r="U9" i="1"/>
  <c r="V9" i="1" s="1"/>
  <c r="O9" i="1" s="1"/>
  <c r="T9" i="1"/>
  <c r="N9" i="1" s="1"/>
  <c r="W9" i="1"/>
  <c r="P9" i="1" s="1"/>
  <c r="X9" i="1"/>
  <c r="Q9" i="1" s="1"/>
  <c r="W7" i="1"/>
  <c r="P7" i="1" s="1"/>
  <c r="U7" i="1"/>
  <c r="V7" i="1" s="1"/>
  <c r="O7" i="1" s="1"/>
  <c r="T7" i="1"/>
  <c r="N7" i="1" s="1"/>
  <c r="X7" i="1"/>
  <c r="Q7" i="1" s="1"/>
  <c r="W8" i="1"/>
  <c r="P8" i="1" s="1"/>
  <c r="X8" i="1"/>
  <c r="Q8" i="1" s="1"/>
  <c r="U8" i="1"/>
  <c r="V8" i="1" s="1"/>
  <c r="O8" i="1" s="1"/>
  <c r="T8" i="1"/>
  <c r="N8" i="1" s="1"/>
  <c r="X28" i="1"/>
  <c r="Q28" i="1" s="1"/>
  <c r="W28" i="1"/>
  <c r="P28" i="1" s="1"/>
  <c r="U28" i="1"/>
  <c r="V28" i="1" s="1"/>
  <c r="O28" i="1" s="1"/>
  <c r="T28" i="1"/>
  <c r="N28" i="1" s="1"/>
  <c r="X92" i="1"/>
  <c r="Q92" i="1" s="1"/>
  <c r="W92" i="1"/>
  <c r="P92" i="1" s="1"/>
  <c r="U92" i="1"/>
  <c r="V92" i="1" s="1"/>
  <c r="O92" i="1" s="1"/>
  <c r="T92" i="1"/>
  <c r="N92" i="1" s="1"/>
  <c r="G25" i="1" s="1"/>
  <c r="X87" i="1"/>
  <c r="Q87" i="1" s="1"/>
  <c r="W87" i="1"/>
  <c r="P87" i="1" s="1"/>
  <c r="U87" i="1"/>
  <c r="V87" i="1" s="1"/>
  <c r="O87" i="1" s="1"/>
  <c r="T87" i="1"/>
  <c r="N87" i="1" s="1"/>
  <c r="U69" i="1"/>
  <c r="V69" i="1" s="1"/>
  <c r="O69" i="1" s="1"/>
  <c r="T69" i="1"/>
  <c r="N69" i="1" s="1"/>
  <c r="X69" i="1"/>
  <c r="Q69" i="1" s="1"/>
  <c r="W69" i="1"/>
  <c r="P69" i="1" s="1"/>
  <c r="U72" i="1"/>
  <c r="V72" i="1" s="1"/>
  <c r="O72" i="1" s="1"/>
  <c r="T72" i="1"/>
  <c r="N72" i="1" s="1"/>
  <c r="X72" i="1"/>
  <c r="Q72" i="1" s="1"/>
  <c r="W72" i="1"/>
  <c r="P72" i="1" s="1"/>
  <c r="T67" i="1"/>
  <c r="N67" i="1" s="1"/>
  <c r="X67" i="1"/>
  <c r="Q67" i="1" s="1"/>
  <c r="W67" i="1"/>
  <c r="P67" i="1" s="1"/>
  <c r="U67" i="1"/>
  <c r="V67" i="1" s="1"/>
  <c r="O67" i="1" s="1"/>
  <c r="X62" i="1"/>
  <c r="Q62" i="1" s="1"/>
  <c r="W62" i="1"/>
  <c r="P62" i="1" s="1"/>
  <c r="U62" i="1"/>
  <c r="V62" i="1" s="1"/>
  <c r="O62" i="1" s="1"/>
  <c r="T62" i="1"/>
  <c r="N62" i="1" s="1"/>
  <c r="W74" i="1"/>
  <c r="P74" i="1" s="1"/>
  <c r="U74" i="1"/>
  <c r="V74" i="1" s="1"/>
  <c r="O74" i="1" s="1"/>
  <c r="T74" i="1"/>
  <c r="N74" i="1" s="1"/>
  <c r="X74" i="1"/>
  <c r="Q74" i="1" s="1"/>
  <c r="X73" i="1"/>
  <c r="Q73" i="1" s="1"/>
  <c r="W73" i="1"/>
  <c r="P73" i="1" s="1"/>
  <c r="U73" i="1"/>
  <c r="V73" i="1" s="1"/>
  <c r="O73" i="1" s="1"/>
  <c r="T73" i="1"/>
  <c r="N73" i="1" s="1"/>
  <c r="X10" i="1"/>
  <c r="Q10" i="1" s="1"/>
  <c r="W10" i="1"/>
  <c r="P10" i="1" s="1"/>
  <c r="U10" i="1"/>
  <c r="V10" i="1" s="1"/>
  <c r="O10" i="1" s="1"/>
  <c r="T10" i="1"/>
  <c r="N10" i="1" s="1"/>
  <c r="X31" i="1"/>
  <c r="Q31" i="1" s="1"/>
  <c r="W31" i="1"/>
  <c r="P31" i="1" s="1"/>
  <c r="U31" i="1"/>
  <c r="V31" i="1" s="1"/>
  <c r="O31" i="1" s="1"/>
  <c r="T31" i="1"/>
  <c r="N31" i="1" s="1"/>
  <c r="U77" i="1"/>
  <c r="V77" i="1" s="1"/>
  <c r="O77" i="1" s="1"/>
  <c r="T77" i="1"/>
  <c r="N77" i="1" s="1"/>
  <c r="X77" i="1"/>
  <c r="Q77" i="1" s="1"/>
  <c r="W77" i="1"/>
  <c r="P77" i="1" s="1"/>
  <c r="X70" i="1"/>
  <c r="Q70" i="1" s="1"/>
  <c r="W70" i="1"/>
  <c r="P70" i="1" s="1"/>
  <c r="U70" i="1"/>
  <c r="V70" i="1" s="1"/>
  <c r="O70" i="1" s="1"/>
  <c r="T70" i="1"/>
  <c r="N70" i="1" s="1"/>
  <c r="X57" i="1"/>
  <c r="Q57" i="1" s="1"/>
  <c r="W57" i="1"/>
  <c r="P57" i="1" s="1"/>
  <c r="U57" i="1"/>
  <c r="V57" i="1" s="1"/>
  <c r="O57" i="1" s="1"/>
  <c r="T57" i="1"/>
  <c r="N57" i="1" s="1"/>
  <c r="X13" i="1"/>
  <c r="Q13" i="1" s="1"/>
  <c r="W13" i="1"/>
  <c r="P13" i="1" s="1"/>
  <c r="T13" i="1"/>
  <c r="N13" i="1" s="1"/>
  <c r="U13" i="1"/>
  <c r="V13" i="1" s="1"/>
  <c r="O13" i="1" s="1"/>
  <c r="X6" i="1"/>
  <c r="Q6" i="1" s="1"/>
  <c r="W6" i="1"/>
  <c r="P6" i="1" s="1"/>
  <c r="U6" i="1"/>
  <c r="V6" i="1" s="1"/>
  <c r="O6" i="1" s="1"/>
  <c r="T6" i="1"/>
  <c r="N6" i="1" s="1"/>
  <c r="W26" i="1"/>
  <c r="P26" i="1" s="1"/>
  <c r="U26" i="1"/>
  <c r="V26" i="1" s="1"/>
  <c r="O26" i="1" s="1"/>
  <c r="T26" i="1"/>
  <c r="N26" i="1" s="1"/>
  <c r="X26" i="1"/>
  <c r="Q26" i="1" s="1"/>
  <c r="W12" i="1"/>
  <c r="P12" i="1" s="1"/>
  <c r="X12" i="1"/>
  <c r="Q12" i="1" s="1"/>
  <c r="T12" i="1"/>
  <c r="N12" i="1" s="1"/>
  <c r="G15" i="1" s="1"/>
  <c r="U12" i="1"/>
  <c r="V12" i="1" s="1"/>
  <c r="O12" i="1" s="1"/>
  <c r="X44" i="1"/>
  <c r="Q44" i="1" s="1"/>
  <c r="W44" i="1"/>
  <c r="P44" i="1" s="1"/>
  <c r="T44" i="1"/>
  <c r="N44" i="1" s="1"/>
  <c r="U44" i="1"/>
  <c r="V44" i="1" s="1"/>
  <c r="O44" i="1" s="1"/>
  <c r="X39" i="1"/>
  <c r="Q39" i="1" s="1"/>
  <c r="W39" i="1"/>
  <c r="P39" i="1" s="1"/>
  <c r="U39" i="1"/>
  <c r="V39" i="1" s="1"/>
  <c r="O39" i="1" s="1"/>
  <c r="T39" i="1"/>
  <c r="N39" i="1" s="1"/>
  <c r="W58" i="1"/>
  <c r="P58" i="1" s="1"/>
  <c r="U58" i="1"/>
  <c r="V58" i="1" s="1"/>
  <c r="O58" i="1" s="1"/>
  <c r="T58" i="1"/>
  <c r="N58" i="1" s="1"/>
  <c r="X58" i="1"/>
  <c r="Q58" i="1" s="1"/>
  <c r="U85" i="1"/>
  <c r="V85" i="1" s="1"/>
  <c r="O85" i="1" s="1"/>
  <c r="T85" i="1"/>
  <c r="N85" i="1" s="1"/>
  <c r="G24" i="1" s="1"/>
  <c r="X85" i="1"/>
  <c r="Q85" i="1" s="1"/>
  <c r="W85" i="1"/>
  <c r="P85" i="1" s="1"/>
  <c r="U88" i="1"/>
  <c r="V88" i="1" s="1"/>
  <c r="O88" i="1" s="1"/>
  <c r="T88" i="1"/>
  <c r="N88" i="1" s="1"/>
  <c r="X88" i="1"/>
  <c r="Q88" i="1" s="1"/>
  <c r="W88" i="1"/>
  <c r="P88" i="1" s="1"/>
  <c r="T83" i="1"/>
  <c r="N83" i="1" s="1"/>
  <c r="X83" i="1"/>
  <c r="Q83" i="1" s="1"/>
  <c r="W83" i="1"/>
  <c r="P83" i="1" s="1"/>
  <c r="U83" i="1"/>
  <c r="V83" i="1" s="1"/>
  <c r="O83" i="1" s="1"/>
  <c r="X78" i="1"/>
  <c r="Q78" i="1" s="1"/>
  <c r="W78" i="1"/>
  <c r="P78" i="1" s="1"/>
  <c r="U78" i="1"/>
  <c r="V78" i="1" s="1"/>
  <c r="O78" i="1" s="1"/>
  <c r="T78" i="1"/>
  <c r="N78" i="1" s="1"/>
  <c r="X55" i="1"/>
  <c r="Q55" i="1" s="1"/>
  <c r="W55" i="1"/>
  <c r="P55" i="1" s="1"/>
  <c r="U55" i="1"/>
  <c r="V55" i="1" s="1"/>
  <c r="O55" i="1" s="1"/>
  <c r="T55" i="1"/>
  <c r="N55" i="1" s="1"/>
  <c r="G21" i="1" s="1"/>
  <c r="X89" i="1"/>
  <c r="Q89" i="1" s="1"/>
  <c r="W89" i="1"/>
  <c r="P89" i="1" s="1"/>
  <c r="U89" i="1"/>
  <c r="V89" i="1" s="1"/>
  <c r="O89" i="1" s="1"/>
  <c r="T89" i="1"/>
  <c r="N89" i="1" s="1"/>
  <c r="T16" i="1"/>
  <c r="N16" i="1" s="1"/>
  <c r="X16" i="1"/>
  <c r="Q16" i="1" s="1"/>
  <c r="W16" i="1"/>
  <c r="P16" i="1" s="1"/>
  <c r="U16" i="1"/>
  <c r="V16" i="1" s="1"/>
  <c r="O16" i="1" s="1"/>
  <c r="X36" i="1"/>
  <c r="Q36" i="1" s="1"/>
  <c r="W36" i="1"/>
  <c r="P36" i="1" s="1"/>
  <c r="T36" i="1"/>
  <c r="N36" i="1" s="1"/>
  <c r="U36" i="1"/>
  <c r="V36" i="1" s="1"/>
  <c r="O36" i="1" s="1"/>
  <c r="W50" i="1"/>
  <c r="P50" i="1" s="1"/>
  <c r="U50" i="1"/>
  <c r="V50" i="1" s="1"/>
  <c r="O50" i="1" s="1"/>
  <c r="X50" i="1"/>
  <c r="Q50" i="1" s="1"/>
  <c r="T50" i="1"/>
  <c r="N50" i="1" s="1"/>
  <c r="U80" i="1"/>
  <c r="V80" i="1" s="1"/>
  <c r="O80" i="1" s="1"/>
  <c r="T80" i="1"/>
  <c r="N80" i="1" s="1"/>
  <c r="X80" i="1"/>
  <c r="Q80" i="1" s="1"/>
  <c r="W80" i="1"/>
  <c r="P80" i="1" s="1"/>
  <c r="T75" i="1"/>
  <c r="N75" i="1" s="1"/>
  <c r="X75" i="1"/>
  <c r="Q75" i="1" s="1"/>
  <c r="W75" i="1"/>
  <c r="P75" i="1" s="1"/>
  <c r="U75" i="1"/>
  <c r="V75" i="1" s="1"/>
  <c r="O75" i="1" s="1"/>
  <c r="X14" i="1"/>
  <c r="Q14" i="1" s="1"/>
  <c r="W14" i="1"/>
  <c r="P14" i="1" s="1"/>
  <c r="U14" i="1"/>
  <c r="V14" i="1" s="1"/>
  <c r="O14" i="1" s="1"/>
  <c r="T14" i="1"/>
  <c r="N14" i="1" s="1"/>
  <c r="X65" i="1"/>
  <c r="Q65" i="1" s="1"/>
  <c r="W65" i="1"/>
  <c r="P65" i="1" s="1"/>
  <c r="U65" i="1"/>
  <c r="V65" i="1" s="1"/>
  <c r="O65" i="1" s="1"/>
  <c r="T65" i="1"/>
  <c r="N65" i="1" s="1"/>
  <c r="U17" i="1"/>
  <c r="V17" i="1" s="1"/>
  <c r="O17" i="1" s="1"/>
  <c r="T17" i="1"/>
  <c r="N17" i="1" s="1"/>
  <c r="X17" i="1"/>
  <c r="Q17" i="1" s="1"/>
  <c r="W17" i="1"/>
  <c r="P17" i="1" s="1"/>
  <c r="W42" i="1"/>
  <c r="P42" i="1" s="1"/>
  <c r="U42" i="1"/>
  <c r="V42" i="1" s="1"/>
  <c r="O42" i="1" s="1"/>
  <c r="T42" i="1"/>
  <c r="N42" i="1" s="1"/>
  <c r="X42" i="1"/>
  <c r="Q42" i="1" s="1"/>
  <c r="W15" i="1"/>
  <c r="P15" i="1" s="1"/>
  <c r="X15" i="1"/>
  <c r="Q15" i="1" s="1"/>
  <c r="T15" i="1"/>
  <c r="N15" i="1" s="1"/>
  <c r="U15" i="1"/>
  <c r="V15" i="1" s="1"/>
  <c r="O15" i="1" s="1"/>
  <c r="X52" i="1"/>
  <c r="Q52" i="1" s="1"/>
  <c r="W52" i="1"/>
  <c r="P52" i="1" s="1"/>
  <c r="U52" i="1"/>
  <c r="V52" i="1" s="1"/>
  <c r="O52" i="1" s="1"/>
  <c r="T52" i="1"/>
  <c r="N52" i="1" s="1"/>
  <c r="X47" i="1"/>
  <c r="Q47" i="1" s="1"/>
  <c r="W47" i="1"/>
  <c r="P47" i="1" s="1"/>
  <c r="T47" i="1"/>
  <c r="N47" i="1" s="1"/>
  <c r="U47" i="1"/>
  <c r="V47" i="1" s="1"/>
  <c r="O47" i="1" s="1"/>
  <c r="W66" i="1"/>
  <c r="P66" i="1" s="1"/>
  <c r="U66" i="1"/>
  <c r="V66" i="1" s="1"/>
  <c r="O66" i="1" s="1"/>
  <c r="T66" i="1"/>
  <c r="N66" i="1" s="1"/>
  <c r="X66" i="1"/>
  <c r="Q66" i="1" s="1"/>
  <c r="U32" i="1"/>
  <c r="V32" i="1" s="1"/>
  <c r="O32" i="1" s="1"/>
  <c r="T32" i="1"/>
  <c r="N32" i="1" s="1"/>
  <c r="X32" i="1"/>
  <c r="Q32" i="1" s="1"/>
  <c r="W32" i="1"/>
  <c r="P32" i="1" s="1"/>
  <c r="T27" i="1"/>
  <c r="N27" i="1" s="1"/>
  <c r="X27" i="1"/>
  <c r="Q27" i="1" s="1"/>
  <c r="W27" i="1"/>
  <c r="P27" i="1" s="1"/>
  <c r="U27" i="1"/>
  <c r="V27" i="1" s="1"/>
  <c r="O27" i="1" s="1"/>
  <c r="T91" i="1"/>
  <c r="N91" i="1" s="1"/>
  <c r="X91" i="1"/>
  <c r="Q91" i="1" s="1"/>
  <c r="W91" i="1"/>
  <c r="P91" i="1" s="1"/>
  <c r="U91" i="1"/>
  <c r="V91" i="1" s="1"/>
  <c r="O91" i="1" s="1"/>
  <c r="X86" i="1"/>
  <c r="Q86" i="1" s="1"/>
  <c r="W86" i="1"/>
  <c r="P86" i="1" s="1"/>
  <c r="U86" i="1"/>
  <c r="V86" i="1" s="1"/>
  <c r="O86" i="1" s="1"/>
  <c r="T86" i="1"/>
  <c r="N86" i="1" s="1"/>
  <c r="W94" i="1" l="1"/>
  <c r="G6" i="1" s="1"/>
  <c r="P4" i="1"/>
</calcChain>
</file>

<file path=xl/comments1.xml><?xml version="1.0" encoding="utf-8"?>
<comments xmlns="http://schemas.openxmlformats.org/spreadsheetml/2006/main">
  <authors>
    <author/>
  </authors>
  <commentList>
    <comment ref="H1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Andrew Collier:
</t>
        </r>
        <r>
          <rPr>
            <sz val="9"/>
            <color rgb="FF000000"/>
            <rFont val="Tahoma"/>
            <family val="2"/>
            <charset val="1"/>
          </rPr>
          <t>A few of these are only approximate. If anyone can provide me with more accurate distances, I would be very grateful!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Andrew Collier:
</t>
        </r>
        <r>
          <rPr>
            <sz val="9"/>
            <color rgb="FF000000"/>
            <rFont val="Tahoma"/>
            <family val="2"/>
            <charset val="1"/>
          </rPr>
          <t>Hours of projected finishing time.</t>
        </r>
      </text>
    </comment>
    <comment ref="D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Andrew Collier:
</t>
        </r>
        <r>
          <rPr>
            <sz val="9"/>
            <color rgb="FF000000"/>
            <rFont val="Tahoma"/>
            <family val="2"/>
            <charset val="1"/>
          </rPr>
          <t>Minutes of projected finishing time.</t>
        </r>
      </text>
    </comment>
    <comment ref="C1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Andrew Collier:
</t>
        </r>
        <r>
          <rPr>
            <sz val="9"/>
            <color rgb="FF000000"/>
            <rFont val="Tahoma"/>
            <family val="2"/>
            <charset val="1"/>
          </rPr>
          <t>Rate at which your pace will slow down during the race. For example, a value of 5% would indicate that you think you will be running 5% slower at the finish than at the start.</t>
        </r>
      </text>
    </comment>
    <comment ref="H1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Andrew Collier:
</t>
        </r>
        <r>
          <rPr>
            <sz val="9"/>
            <color rgb="FF000000"/>
            <rFont val="Tahoma"/>
            <family val="2"/>
            <charset val="1"/>
          </rPr>
          <t>A few of these are only approximate. If anyone can provide me with more accurate distances, I would be very grateful!</t>
        </r>
      </text>
    </comment>
  </commentList>
</comments>
</file>

<file path=xl/sharedStrings.xml><?xml version="1.0" encoding="utf-8"?>
<sst xmlns="http://schemas.openxmlformats.org/spreadsheetml/2006/main" count="122" uniqueCount="52">
  <si>
    <t>Distance</t>
  </si>
  <si>
    <t>Time</t>
  </si>
  <si>
    <t>Pace</t>
  </si>
  <si>
    <t>Time Options</t>
  </si>
  <si>
    <t>km</t>
  </si>
  <si>
    <t>Pacing Summary</t>
  </si>
  <si>
    <t>km to go</t>
  </si>
  <si>
    <t>Race</t>
  </si>
  <si>
    <t>Day</t>
  </si>
  <si>
    <t>Instant</t>
  </si>
  <si>
    <t>Average</t>
  </si>
  <si>
    <t>race min</t>
  </si>
  <si>
    <t>race hr</t>
  </si>
  <si>
    <t>day min</t>
  </si>
  <si>
    <t>day hr</t>
  </si>
  <si>
    <t>HH</t>
  </si>
  <si>
    <t>Hours</t>
  </si>
  <si>
    <t>Minutes</t>
  </si>
  <si>
    <t>MM</t>
  </si>
  <si>
    <t>Race Goal</t>
  </si>
  <si>
    <t>Starting Pace (MM:SS)</t>
  </si>
  <si>
    <t>Finishing Pace (MM:SS)</t>
  </si>
  <si>
    <t>Time [minutes]</t>
  </si>
  <si>
    <t>Average Pace (MM:SS)</t>
  </si>
  <si>
    <t>Time (HH:MM)</t>
  </si>
  <si>
    <t>Minutes to cross start line</t>
  </si>
  <si>
    <t>Initial Speed (km/hour)</t>
  </si>
  <si>
    <t>Slowing Down (fraction)</t>
  </si>
  <si>
    <t>Final Speed (km/hour)</t>
  </si>
  <si>
    <t>Slowing Down (%)</t>
  </si>
  <si>
    <t>Initial Speed (km/min)</t>
  </si>
  <si>
    <t>Milestones</t>
  </si>
  <si>
    <t>Final Speed (km/min)</t>
  </si>
  <si>
    <t>index</t>
  </si>
  <si>
    <t>Acceleration</t>
  </si>
  <si>
    <t>Start Line</t>
  </si>
  <si>
    <t>Polly Shortts</t>
  </si>
  <si>
    <t>Initial Pace</t>
  </si>
  <si>
    <t>Umlaas Road</t>
  </si>
  <si>
    <t>Final Pace</t>
  </si>
  <si>
    <t>Camperdown</t>
  </si>
  <si>
    <t>Cato Ridge</t>
  </si>
  <si>
    <t>Inchanga</t>
  </si>
  <si>
    <t>Drummond</t>
  </si>
  <si>
    <t>Botha's Hill</t>
  </si>
  <si>
    <t>Fields Hill</t>
  </si>
  <si>
    <t>Cowies Hill</t>
  </si>
  <si>
    <t>45th Cutting</t>
  </si>
  <si>
    <t>Finsh Line</t>
  </si>
  <si>
    <t>Mean</t>
  </si>
  <si>
    <t>Start Minutes</t>
  </si>
  <si>
    <t>Slowing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</si>
</sst>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.0"/>
    <numFmt numFmtId="166" formatCode="0.000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B7DEE8"/>
      </patternFill>
    </fill>
    <fill>
      <patternFill patternType="solid">
        <fgColor rgb="FFB7DEE8"/>
        <bgColor rgb="FF99CCFF"/>
      </patternFill>
    </fill>
    <fill>
      <patternFill patternType="solid">
        <fgColor rgb="FF00B0F0"/>
        <bgColor rgb="FF33CCCC"/>
      </patternFill>
    </fill>
    <fill>
      <patternFill patternType="solid">
        <fgColor rgb="FFE6B9B8"/>
        <bgColor rgb="FFFFCC99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9" fontId="4" fillId="0" borderId="0"/>
  </cellStyleXfs>
  <cellXfs count="41">
    <xf numFmtId="0" fontId="0" fillId="0" borderId="0" xfId="0"/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Border="1"/>
    <xf numFmtId="0" fontId="0" fillId="0" borderId="7" xfId="0" applyFont="1" applyBorder="1" applyAlignment="1">
      <alignment horizontal="center"/>
    </xf>
    <xf numFmtId="0" fontId="0" fillId="4" borderId="0" xfId="0" applyFill="1" applyBorder="1"/>
    <xf numFmtId="164" fontId="0" fillId="4" borderId="7" xfId="0" applyNumberFormat="1" applyFill="1" applyBorder="1"/>
    <xf numFmtId="165" fontId="0" fillId="0" borderId="7" xfId="0" applyNumberFormat="1" applyBorder="1"/>
    <xf numFmtId="166" fontId="0" fillId="0" borderId="0" xfId="0" applyNumberFormat="1"/>
    <xf numFmtId="0" fontId="0" fillId="0" borderId="3" xfId="0" applyFont="1" applyBorder="1"/>
    <xf numFmtId="165" fontId="0" fillId="0" borderId="5" xfId="0" applyNumberFormat="1" applyBorder="1"/>
    <xf numFmtId="9" fontId="0" fillId="4" borderId="4" xfId="1" applyFont="1" applyFill="1" applyBorder="1" applyAlignment="1" applyProtection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0" fillId="0" borderId="0" xfId="0" applyNumberFormat="1"/>
    <xf numFmtId="0" fontId="0" fillId="0" borderId="6" xfId="0" applyFont="1" applyBorder="1"/>
    <xf numFmtId="9" fontId="0" fillId="0" borderId="0" xfId="1" applyFont="1" applyBorder="1" applyAlignment="1" applyProtection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horizontal="right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78787"/>
      <rgbColor rgb="009999FF"/>
      <rgbColor rgb="00BE4B48"/>
      <rgbColor rgb="00FFFFCC"/>
      <rgbColor rgb="00CCFFFF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4A7EBB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Race Time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'2015'!$L$3:$L$92</c:f>
              <c:numCache>
                <c:formatCode>General</c:formatCode>
                <c:ptCount val="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</c:numCache>
            </c:numRef>
          </c:xVal>
          <c:yVal>
            <c:numRef>
              <c:f>'2015'!$T$3:$T$92</c:f>
              <c:numCache>
                <c:formatCode>General</c:formatCode>
                <c:ptCount val="90"/>
                <c:pt idx="0">
                  <c:v>0.05</c:v>
                </c:pt>
                <c:pt idx="1">
                  <c:v>0.16119506113300766</c:v>
                </c:pt>
                <c:pt idx="2">
                  <c:v>0.27256816944406759</c:v>
                </c:pt>
                <c:pt idx="3">
                  <c:v>0.3841201829573766</c:v>
                </c:pt>
                <c:pt idx="4">
                  <c:v>0.4958519666108539</c:v>
                </c:pt>
                <c:pt idx="5">
                  <c:v>0.60776439233432178</c:v>
                </c:pt>
                <c:pt idx="6">
                  <c:v>0.71985833912898733</c:v>
                </c:pt>
                <c:pt idx="7">
                  <c:v>0.83213469314790378</c:v>
                </c:pt>
                <c:pt idx="8">
                  <c:v>0.94459434777778617</c:v>
                </c:pt>
                <c:pt idx="9">
                  <c:v>1.0572382037218448</c:v>
                </c:pt>
                <c:pt idx="10">
                  <c:v>1.1700671690840616</c:v>
                </c:pt>
                <c:pt idx="11">
                  <c:v>1.2830821594545134</c:v>
                </c:pt>
                <c:pt idx="12">
                  <c:v>1.3962840979961222</c:v>
                </c:pt>
                <c:pt idx="13">
                  <c:v>1.5096739155325929</c:v>
                </c:pt>
                <c:pt idx="14">
                  <c:v>1.6232525506377082</c:v>
                </c:pt>
                <c:pt idx="15">
                  <c:v>1.7370209497260207</c:v>
                </c:pt>
                <c:pt idx="16">
                  <c:v>1.8509800671448036</c:v>
                </c:pt>
                <c:pt idx="17">
                  <c:v>1.9651308652674779</c:v>
                </c:pt>
                <c:pt idx="18">
                  <c:v>2.0794743145884218</c:v>
                </c:pt>
                <c:pt idx="19">
                  <c:v>2.1940113938192747</c:v>
                </c:pt>
                <c:pt idx="20">
                  <c:v>2.3087430899866073</c:v>
                </c:pt>
                <c:pt idx="21">
                  <c:v>2.4236703985311912</c:v>
                </c:pt>
                <c:pt idx="22">
                  <c:v>2.5387943234087991</c:v>
                </c:pt>
                <c:pt idx="23">
                  <c:v>2.6541158771924804</c:v>
                </c:pt>
                <c:pt idx="24">
                  <c:v>2.7696360811764804</c:v>
                </c:pt>
                <c:pt idx="25">
                  <c:v>2.8853559654817369</c:v>
                </c:pt>
                <c:pt idx="26">
                  <c:v>3.0012765691631529</c:v>
                </c:pt>
                <c:pt idx="27">
                  <c:v>3.1173989403183282</c:v>
                </c:pt>
                <c:pt idx="28">
                  <c:v>3.233724136198155</c:v>
                </c:pt>
                <c:pt idx="29">
                  <c:v>3.3502532233191888</c:v>
                </c:pt>
                <c:pt idx="30">
                  <c:v>3.4669872775776347</c:v>
                </c:pt>
                <c:pt idx="31">
                  <c:v>3.5839273843653201</c:v>
                </c:pt>
                <c:pt idx="32">
                  <c:v>3.7010746386874147</c:v>
                </c:pt>
                <c:pt idx="33">
                  <c:v>3.8184301452820217</c:v>
                </c:pt>
                <c:pt idx="34">
                  <c:v>3.9359950187417914</c:v>
                </c:pt>
                <c:pt idx="35">
                  <c:v>4.0537703836373788</c:v>
                </c:pt>
                <c:pt idx="36">
                  <c:v>4.1717573746429499</c:v>
                </c:pt>
                <c:pt idx="37">
                  <c:v>4.2899571366637792</c:v>
                </c:pt>
                <c:pt idx="38">
                  <c:v>4.4083708249657754</c:v>
                </c:pt>
                <c:pt idx="39">
                  <c:v>4.5269996053073083</c:v>
                </c:pt>
                <c:pt idx="40">
                  <c:v>4.6458446540730653</c:v>
                </c:pt>
                <c:pt idx="41">
                  <c:v>4.7649071584101446</c:v>
                </c:pt>
                <c:pt idx="42">
                  <c:v>4.8841883163664486</c:v>
                </c:pt>
                <c:pt idx="43">
                  <c:v>5.0036893370313056</c:v>
                </c:pt>
                <c:pt idx="44">
                  <c:v>5.1234114406784332</c:v>
                </c:pt>
                <c:pt idx="45">
                  <c:v>5.2433558589114098</c:v>
                </c:pt>
                <c:pt idx="46">
                  <c:v>5.3635238348113949</c:v>
                </c:pt>
                <c:pt idx="47">
                  <c:v>5.4839166230875014</c:v>
                </c:pt>
                <c:pt idx="48">
                  <c:v>5.6045354902295905</c:v>
                </c:pt>
                <c:pt idx="49">
                  <c:v>5.7253817146637962</c:v>
                </c:pt>
                <c:pt idx="50">
                  <c:v>5.8464565869105263</c:v>
                </c:pt>
                <c:pt idx="51">
                  <c:v>5.9677614097452789</c:v>
                </c:pt>
                <c:pt idx="52">
                  <c:v>6.0892974983622592</c:v>
                </c:pt>
                <c:pt idx="53">
                  <c:v>6.2110661805406577</c:v>
                </c:pt>
                <c:pt idx="54">
                  <c:v>6.3330687968139054</c:v>
                </c:pt>
                <c:pt idx="55">
                  <c:v>6.4553067006419234</c:v>
                </c:pt>
                <c:pt idx="56">
                  <c:v>6.5777812585862314</c:v>
                </c:pt>
                <c:pt idx="57">
                  <c:v>6.700493850488213</c:v>
                </c:pt>
                <c:pt idx="58">
                  <c:v>6.8234458696505351</c:v>
                </c:pt>
                <c:pt idx="59">
                  <c:v>6.9466387230216409</c:v>
                </c:pt>
                <c:pt idx="60">
                  <c:v>7.0700738313836649</c:v>
                </c:pt>
                <c:pt idx="61">
                  <c:v>7.1937526295435452</c:v>
                </c:pt>
                <c:pt idx="62">
                  <c:v>7.3176765665276919</c:v>
                </c:pt>
                <c:pt idx="63">
                  <c:v>7.4418471057799609</c:v>
                </c:pt>
                <c:pt idx="64">
                  <c:v>7.5662657253633849</c:v>
                </c:pt>
                <c:pt idx="65">
                  <c:v>7.6909339181653795</c:v>
                </c:pt>
                <c:pt idx="66">
                  <c:v>7.8158531921067391</c:v>
                </c:pt>
                <c:pt idx="67">
                  <c:v>7.9410250703544811</c:v>
                </c:pt>
                <c:pt idx="68">
                  <c:v>8.0664510915385463</c:v>
                </c:pt>
                <c:pt idx="69">
                  <c:v>8.1921328099723585</c:v>
                </c:pt>
                <c:pt idx="70">
                  <c:v>8.3180717958776444</c:v>
                </c:pt>
                <c:pt idx="71">
                  <c:v>8.4442696356133169</c:v>
                </c:pt>
                <c:pt idx="72">
                  <c:v>8.5707279319085767</c:v>
                </c:pt>
                <c:pt idx="73">
                  <c:v>8.6974483041004085</c:v>
                </c:pt>
                <c:pt idx="74">
                  <c:v>8.8244323883754827</c:v>
                </c:pt>
                <c:pt idx="75">
                  <c:v>8.9516818380167589</c:v>
                </c:pt>
                <c:pt idx="76">
                  <c:v>9.0791983236544507</c:v>
                </c:pt>
                <c:pt idx="77">
                  <c:v>9.2069835335220773</c:v>
                </c:pt>
                <c:pt idx="78">
                  <c:v>9.3350391737171439</c:v>
                </c:pt>
                <c:pt idx="79">
                  <c:v>9.4633669684669606</c:v>
                </c:pt>
                <c:pt idx="80">
                  <c:v>9.5919686603994929</c:v>
                </c:pt>
                <c:pt idx="81">
                  <c:v>9.7208460108194625</c:v>
                </c:pt>
                <c:pt idx="82">
                  <c:v>9.850000799989763</c:v>
                </c:pt>
                <c:pt idx="83">
                  <c:v>9.9794348274184355</c:v>
                </c:pt>
                <c:pt idx="84">
                  <c:v>10.109149912151157</c:v>
                </c:pt>
                <c:pt idx="85">
                  <c:v>10.239147893069518</c:v>
                </c:pt>
                <c:pt idx="86">
                  <c:v>10.369430629195165</c:v>
                </c:pt>
                <c:pt idx="87">
                  <c:v>10.5</c:v>
                </c:pt>
                <c:pt idx="88">
                  <c:v>10.630857905722499</c:v>
                </c:pt>
                <c:pt idx="89">
                  <c:v>10.762006267690399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314944"/>
        <c:axId val="273316864"/>
      </c:scatterChart>
      <c:valAx>
        <c:axId val="273314944"/>
        <c:scaling>
          <c:orientation val="minMax"/>
          <c:max val="9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Distance [km]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3316864"/>
        <c:crosses val="autoZero"/>
        <c:crossBetween val="midCat"/>
      </c:valAx>
      <c:valAx>
        <c:axId val="273316864"/>
        <c:scaling>
          <c:orientation val="minMax"/>
          <c:max val="1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ZA"/>
                  <a:t>Race Time [hours]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3314944"/>
        <c:crosses val="autoZero"/>
        <c:crossBetween val="midCat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Pace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'2015'!$L$3:$L$92</c:f>
              <c:numCache>
                <c:formatCode>General</c:formatCode>
                <c:ptCount val="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</c:numCache>
            </c:numRef>
          </c:xVal>
          <c:yVal>
            <c:numRef>
              <c:f>'2015'!$W$3:$W$92</c:f>
              <c:numCache>
                <c:formatCode>General</c:formatCode>
                <c:ptCount val="90"/>
                <c:pt idx="1">
                  <c:v>6.6717036679804593</c:v>
                </c:pt>
                <c:pt idx="2">
                  <c:v>6.6823864986635968</c:v>
                </c:pt>
                <c:pt idx="3">
                  <c:v>6.6931208107985398</c:v>
                </c:pt>
                <c:pt idx="4">
                  <c:v>6.7039070192086392</c:v>
                </c:pt>
                <c:pt idx="5">
                  <c:v>6.7147455434080747</c:v>
                </c:pt>
                <c:pt idx="6">
                  <c:v>6.7256368076799333</c:v>
                </c:pt>
                <c:pt idx="7">
                  <c:v>6.736581241134985</c:v>
                </c:pt>
                <c:pt idx="8">
                  <c:v>6.7475792777929442</c:v>
                </c:pt>
                <c:pt idx="9">
                  <c:v>6.7586313566435123</c:v>
                </c:pt>
                <c:pt idx="10">
                  <c:v>6.769737921733018</c:v>
                </c:pt>
                <c:pt idx="11">
                  <c:v>6.7808994222271082</c:v>
                </c:pt>
                <c:pt idx="12">
                  <c:v>6.7921163124965176</c:v>
                </c:pt>
                <c:pt idx="13">
                  <c:v>6.8033890521882512</c:v>
                </c:pt>
                <c:pt idx="14">
                  <c:v>6.8147181063069127</c:v>
                </c:pt>
                <c:pt idx="15">
                  <c:v>6.8261039452987546</c:v>
                </c:pt>
                <c:pt idx="16">
                  <c:v>6.8375470451269678</c:v>
                </c:pt>
                <c:pt idx="17">
                  <c:v>6.8490478873604559</c:v>
                </c:pt>
                <c:pt idx="18">
                  <c:v>6.8606069592566286</c:v>
                </c:pt>
                <c:pt idx="19">
                  <c:v>6.8722247538511851</c:v>
                </c:pt>
                <c:pt idx="20">
                  <c:v>6.8839017700399552</c:v>
                </c:pt>
                <c:pt idx="21">
                  <c:v>6.8956385126750206</c:v>
                </c:pt>
                <c:pt idx="22">
                  <c:v>6.9074354926564752</c:v>
                </c:pt>
                <c:pt idx="23">
                  <c:v>6.9192932270208871</c:v>
                </c:pt>
                <c:pt idx="24">
                  <c:v>6.9312122390400077</c:v>
                </c:pt>
                <c:pt idx="25">
                  <c:v>6.9431930583153871</c:v>
                </c:pt>
                <c:pt idx="26">
                  <c:v>6.9552362208849559</c:v>
                </c:pt>
                <c:pt idx="27">
                  <c:v>6.9673422693105067</c:v>
                </c:pt>
                <c:pt idx="28">
                  <c:v>6.9795117527896195</c:v>
                </c:pt>
                <c:pt idx="29">
                  <c:v>6.9917452272620437</c:v>
                </c:pt>
                <c:pt idx="30">
                  <c:v>7.0040432555067298</c:v>
                </c:pt>
                <c:pt idx="31">
                  <c:v>7.0164064072611438</c:v>
                </c:pt>
                <c:pt idx="32">
                  <c:v>7.0288352593256604</c:v>
                </c:pt>
                <c:pt idx="33">
                  <c:v>7.0413303956764253</c:v>
                </c:pt>
                <c:pt idx="34">
                  <c:v>7.0538924075861758</c:v>
                </c:pt>
                <c:pt idx="35">
                  <c:v>7.0665218937352563</c:v>
                </c:pt>
                <c:pt idx="36">
                  <c:v>7.079219460334258</c:v>
                </c:pt>
                <c:pt idx="37">
                  <c:v>7.0919857212497845</c:v>
                </c:pt>
                <c:pt idx="38">
                  <c:v>7.1048212981197594</c:v>
                </c:pt>
                <c:pt idx="39">
                  <c:v>7.1177268204919528</c:v>
                </c:pt>
                <c:pt idx="40">
                  <c:v>7.1307029259454566</c:v>
                </c:pt>
                <c:pt idx="41">
                  <c:v>7.1437502602247491</c:v>
                </c:pt>
                <c:pt idx="42">
                  <c:v>7.1568694773782227</c:v>
                </c:pt>
                <c:pt idx="43">
                  <c:v>7.1700612398914245</c:v>
                </c:pt>
                <c:pt idx="44">
                  <c:v>7.1833262188276308</c:v>
                </c:pt>
                <c:pt idx="45">
                  <c:v>7.196665093978595</c:v>
                </c:pt>
                <c:pt idx="46">
                  <c:v>7.2100785539991534</c:v>
                </c:pt>
                <c:pt idx="47">
                  <c:v>7.2235672965663866</c:v>
                </c:pt>
                <c:pt idx="48">
                  <c:v>7.2371320285253091</c:v>
                </c:pt>
                <c:pt idx="49">
                  <c:v>7.2507734660523511</c:v>
                </c:pt>
                <c:pt idx="50">
                  <c:v>7.2644923348038333</c:v>
                </c:pt>
                <c:pt idx="51">
                  <c:v>7.2782893700851332</c:v>
                </c:pt>
                <c:pt idx="52">
                  <c:v>7.2921653170188279</c:v>
                </c:pt>
                <c:pt idx="53">
                  <c:v>7.3061209307039121</c:v>
                </c:pt>
                <c:pt idx="54">
                  <c:v>7.3201569763948555</c:v>
                </c:pt>
                <c:pt idx="55">
                  <c:v>7.334274229681057</c:v>
                </c:pt>
                <c:pt idx="56">
                  <c:v>7.348473476658512</c:v>
                </c:pt>
                <c:pt idx="57">
                  <c:v>7.3627555141188736</c:v>
                </c:pt>
                <c:pt idx="58">
                  <c:v>7.3771211497393097</c:v>
                </c:pt>
                <c:pt idx="59">
                  <c:v>7.3915712022663911</c:v>
                </c:pt>
                <c:pt idx="60">
                  <c:v>7.4061065017214105</c:v>
                </c:pt>
                <c:pt idx="61">
                  <c:v>7.4207278895928539</c:v>
                </c:pt>
                <c:pt idx="62">
                  <c:v>7.4354362190487677</c:v>
                </c:pt>
                <c:pt idx="63">
                  <c:v>7.4502323551361656</c:v>
                </c:pt>
                <c:pt idx="64">
                  <c:v>7.4651171750054459</c:v>
                </c:pt>
                <c:pt idx="65">
                  <c:v>7.4800915681196329</c:v>
                </c:pt>
                <c:pt idx="66">
                  <c:v>7.4951564364815795</c:v>
                </c:pt>
                <c:pt idx="67">
                  <c:v>7.510312694864524</c:v>
                </c:pt>
                <c:pt idx="68">
                  <c:v>7.525561271043955</c:v>
                </c:pt>
                <c:pt idx="69">
                  <c:v>7.5409031060286793</c:v>
                </c:pt>
                <c:pt idx="70">
                  <c:v>7.5563391543171861</c:v>
                </c:pt>
                <c:pt idx="71">
                  <c:v>7.5718703841403681</c:v>
                </c:pt>
                <c:pt idx="72">
                  <c:v>7.587497777715555</c:v>
                </c:pt>
                <c:pt idx="73">
                  <c:v>7.603222331509869</c:v>
                </c:pt>
                <c:pt idx="74">
                  <c:v>7.6190450565045467</c:v>
                </c:pt>
                <c:pt idx="75">
                  <c:v>7.634966978476541</c:v>
                </c:pt>
                <c:pt idx="76">
                  <c:v>7.6509891382614796</c:v>
                </c:pt>
                <c:pt idx="77">
                  <c:v>7.667112592057606</c:v>
                </c:pt>
                <c:pt idx="78">
                  <c:v>7.6833384117039714</c:v>
                </c:pt>
                <c:pt idx="79">
                  <c:v>7.6996676849889809</c:v>
                </c:pt>
                <c:pt idx="80">
                  <c:v>7.7161015159520048</c:v>
                </c:pt>
                <c:pt idx="81">
                  <c:v>7.732641025198177</c:v>
                </c:pt>
                <c:pt idx="82">
                  <c:v>7.7492873502179691</c:v>
                </c:pt>
                <c:pt idx="83">
                  <c:v>7.7660416457204064</c:v>
                </c:pt>
                <c:pt idx="84">
                  <c:v>7.7829050839632146</c:v>
                </c:pt>
                <c:pt idx="85">
                  <c:v>7.7998788551017242</c:v>
                </c:pt>
                <c:pt idx="86">
                  <c:v>7.8169641675387993</c:v>
                </c:pt>
                <c:pt idx="87">
                  <c:v>7.834162248290113</c:v>
                </c:pt>
                <c:pt idx="88">
                  <c:v>7.8514743433498779</c:v>
                </c:pt>
                <c:pt idx="89">
                  <c:v>7.8689017180740848</c:v>
                </c:pt>
              </c:numCache>
            </c:numRef>
          </c:yVal>
          <c:smooth val="1"/>
        </c:ser>
        <c:ser>
          <c:idx val="1"/>
          <c:order val="1"/>
          <c:tx>
            <c:v>Average Pace</c:v>
          </c:tx>
          <c:marker>
            <c:symbol val="none"/>
          </c:marker>
          <c:xVal>
            <c:numRef>
              <c:f>'2015'!$L$3:$L$92</c:f>
              <c:numCache>
                <c:formatCode>General</c:formatCode>
                <c:ptCount val="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</c:numCache>
            </c:numRef>
          </c:xVal>
          <c:yVal>
            <c:numRef>
              <c:f>'2015'!$X$3:$X$92</c:f>
              <c:numCache>
                <c:formatCode>General</c:formatCode>
                <c:ptCount val="90"/>
                <c:pt idx="1">
                  <c:v>9.6717036679804593</c:v>
                </c:pt>
                <c:pt idx="2">
                  <c:v>8.1770450833220281</c:v>
                </c:pt>
                <c:pt idx="3">
                  <c:v>7.682403659147532</c:v>
                </c:pt>
                <c:pt idx="4">
                  <c:v>7.4377794991628088</c:v>
                </c:pt>
                <c:pt idx="5">
                  <c:v>7.2931727080118618</c:v>
                </c:pt>
                <c:pt idx="6">
                  <c:v>7.1985833912898736</c:v>
                </c:pt>
                <c:pt idx="7">
                  <c:v>7.1325830841248896</c:v>
                </c:pt>
                <c:pt idx="8">
                  <c:v>7.0844576083333965</c:v>
                </c:pt>
                <c:pt idx="9">
                  <c:v>7.0482546914789648</c:v>
                </c:pt>
                <c:pt idx="10">
                  <c:v>7.0204030145043701</c:v>
                </c:pt>
                <c:pt idx="11">
                  <c:v>6.998629960660983</c:v>
                </c:pt>
                <c:pt idx="12">
                  <c:v>6.9814204899806107</c:v>
                </c:pt>
                <c:pt idx="13">
                  <c:v>6.9677257639965831</c:v>
                </c:pt>
                <c:pt idx="14">
                  <c:v>6.9567966455901784</c:v>
                </c:pt>
                <c:pt idx="15">
                  <c:v>6.9480837989040829</c:v>
                </c:pt>
                <c:pt idx="16">
                  <c:v>6.9411752517930134</c:v>
                </c:pt>
                <c:pt idx="17">
                  <c:v>6.9357559950616867</c:v>
                </c:pt>
                <c:pt idx="18">
                  <c:v>6.9315810486280718</c:v>
                </c:pt>
                <c:pt idx="19">
                  <c:v>6.9284570331134994</c:v>
                </c:pt>
                <c:pt idx="20">
                  <c:v>6.9262292699598218</c:v>
                </c:pt>
                <c:pt idx="21">
                  <c:v>6.9247725672319742</c:v>
                </c:pt>
                <c:pt idx="22">
                  <c:v>6.9239845183876332</c:v>
                </c:pt>
                <c:pt idx="23">
                  <c:v>6.9237805491977751</c:v>
                </c:pt>
                <c:pt idx="24">
                  <c:v>6.9240902029412013</c:v>
                </c:pt>
                <c:pt idx="25">
                  <c:v>6.9248543171561687</c:v>
                </c:pt>
                <c:pt idx="26">
                  <c:v>6.9260228519149685</c:v>
                </c:pt>
                <c:pt idx="27">
                  <c:v>6.9275532007073952</c:v>
                </c:pt>
                <c:pt idx="28">
                  <c:v>6.9294088632817603</c:v>
                </c:pt>
                <c:pt idx="29">
                  <c:v>6.9315583930741846</c:v>
                </c:pt>
                <c:pt idx="30">
                  <c:v>6.9339745551552694</c:v>
                </c:pt>
                <c:pt idx="31">
                  <c:v>6.9366336471586845</c:v>
                </c:pt>
                <c:pt idx="32">
                  <c:v>6.9395149475389024</c:v>
                </c:pt>
                <c:pt idx="33">
                  <c:v>6.9426002641491307</c:v>
                </c:pt>
                <c:pt idx="34">
                  <c:v>6.9458735624855139</c:v>
                </c:pt>
                <c:pt idx="35">
                  <c:v>6.949320657664078</c:v>
                </c:pt>
                <c:pt idx="36">
                  <c:v>6.9529289577382496</c:v>
                </c:pt>
                <c:pt idx="37">
                  <c:v>6.9566872486439673</c:v>
                </c:pt>
                <c:pt idx="38">
                  <c:v>6.9605855131038563</c:v>
                </c:pt>
                <c:pt idx="39">
                  <c:v>6.9646147773958589</c:v>
                </c:pt>
                <c:pt idx="40">
                  <c:v>6.9687669811095985</c:v>
                </c:pt>
                <c:pt idx="41">
                  <c:v>6.9730348659660661</c:v>
                </c:pt>
                <c:pt idx="42">
                  <c:v>6.9774118805234977</c:v>
                </c:pt>
                <c:pt idx="43">
                  <c:v>6.9818920981832173</c:v>
                </c:pt>
                <c:pt idx="44">
                  <c:v>6.9864701463796814</c:v>
                </c:pt>
                <c:pt idx="45">
                  <c:v>6.991141145215213</c:v>
                </c:pt>
                <c:pt idx="46">
                  <c:v>6.9959006541018196</c:v>
                </c:pt>
                <c:pt idx="47">
                  <c:v>7.0007446252180872</c:v>
                </c:pt>
                <c:pt idx="48">
                  <c:v>7.0056693627869882</c:v>
                </c:pt>
                <c:pt idx="49">
                  <c:v>7.0106714873434237</c:v>
                </c:pt>
                <c:pt idx="50">
                  <c:v>7.0157479042926321</c:v>
                </c:pt>
                <c:pt idx="51">
                  <c:v>7.0208957761709163</c:v>
                </c:pt>
                <c:pt idx="52">
                  <c:v>7.0261124981102991</c:v>
                </c:pt>
                <c:pt idx="53">
                  <c:v>7.0313956760837639</c:v>
                </c:pt>
                <c:pt idx="54">
                  <c:v>7.0367431075710059</c:v>
                </c:pt>
                <c:pt idx="55">
                  <c:v>7.0421527643366435</c:v>
                </c:pt>
                <c:pt idx="56">
                  <c:v>7.0476227770566764</c:v>
                </c:pt>
                <c:pt idx="57">
                  <c:v>7.0531514215665396</c:v>
                </c:pt>
                <c:pt idx="58">
                  <c:v>7.0587371065350357</c:v>
                </c:pt>
                <c:pt idx="59">
                  <c:v>7.0643783623948897</c:v>
                </c:pt>
                <c:pt idx="60">
                  <c:v>7.0700738313836649</c:v>
                </c:pt>
                <c:pt idx="61">
                  <c:v>7.0758222585674222</c:v>
                </c:pt>
                <c:pt idx="62">
                  <c:v>7.0816224837364761</c:v>
                </c:pt>
                <c:pt idx="63">
                  <c:v>7.0874734340761538</c:v>
                </c:pt>
                <c:pt idx="64">
                  <c:v>7.0933741175281737</c:v>
                </c:pt>
                <c:pt idx="65">
                  <c:v>7.099323616768042</c:v>
                </c:pt>
                <c:pt idx="66">
                  <c:v>7.1053210837333989</c:v>
                </c:pt>
                <c:pt idx="67">
                  <c:v>7.1113657346458039</c:v>
                </c:pt>
                <c:pt idx="68">
                  <c:v>7.1174568454751883</c:v>
                </c:pt>
                <c:pt idx="69">
                  <c:v>7.1235937478020501</c:v>
                </c:pt>
                <c:pt idx="70">
                  <c:v>7.1297758250379815</c:v>
                </c:pt>
                <c:pt idx="71">
                  <c:v>7.1360025089690007</c:v>
                </c:pt>
                <c:pt idx="72">
                  <c:v>7.1422732765904806</c:v>
                </c:pt>
                <c:pt idx="73">
                  <c:v>7.1485876472058143</c:v>
                </c:pt>
                <c:pt idx="74">
                  <c:v>7.1549451797639056</c:v>
                </c:pt>
                <c:pt idx="75">
                  <c:v>7.1613454704134076</c:v>
                </c:pt>
                <c:pt idx="76">
                  <c:v>7.1677881502535135</c:v>
                </c:pt>
                <c:pt idx="77">
                  <c:v>7.1742728832639564</c:v>
                </c:pt>
                <c:pt idx="78">
                  <c:v>7.180799364397803</c:v>
                </c:pt>
                <c:pt idx="79">
                  <c:v>7.1873673178230071</c:v>
                </c:pt>
                <c:pt idx="80">
                  <c:v>7.1939764952996201</c:v>
                </c:pt>
                <c:pt idx="81">
                  <c:v>7.2006266746810832</c:v>
                </c:pt>
                <c:pt idx="82">
                  <c:v>7.2073176585290941</c:v>
                </c:pt>
                <c:pt idx="83">
                  <c:v>7.2140492728326038</c:v>
                </c:pt>
                <c:pt idx="84">
                  <c:v>7.2208213658222542</c:v>
                </c:pt>
                <c:pt idx="85">
                  <c:v>7.2276338068726007</c:v>
                </c:pt>
                <c:pt idx="86">
                  <c:v>7.2344864854849984</c:v>
                </c:pt>
                <c:pt idx="87">
                  <c:v>7.2413793103448274</c:v>
                </c:pt>
                <c:pt idx="88">
                  <c:v>7.2483122084471576</c:v>
                </c:pt>
                <c:pt idx="89">
                  <c:v>7.2552851242856624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691264"/>
        <c:axId val="475719936"/>
      </c:scatterChart>
      <c:valAx>
        <c:axId val="475691264"/>
        <c:scaling>
          <c:orientation val="minMax"/>
          <c:max val="9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Distance [km]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5719936"/>
        <c:crosses val="autoZero"/>
        <c:crossBetween val="midCat"/>
      </c:valAx>
      <c:valAx>
        <c:axId val="475719936"/>
        <c:scaling>
          <c:orientation val="minMax"/>
          <c:max val="1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ZA"/>
                  <a:t>minutes</a:t>
                </a:r>
                <a:r>
                  <a:rPr lang="en-ZA" baseline="0"/>
                  <a:t> / km</a:t>
                </a:r>
                <a:endParaRPr lang="en-Z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5691264"/>
        <c:crosses val="autoZero"/>
        <c:crossBetween val="midCat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Pace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'2014'!$L$3:$L$92</c:f>
              <c:numCache>
                <c:formatCode>General</c:formatCode>
                <c:ptCount val="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</c:numCache>
            </c:numRef>
          </c:xVal>
          <c:yVal>
            <c:numRef>
              <c:f>'2014'!$W$3:$W$92</c:f>
              <c:numCache>
                <c:formatCode>General</c:formatCode>
                <c:ptCount val="90"/>
                <c:pt idx="1">
                  <c:v>6.5216606003332256</c:v>
                </c:pt>
                <c:pt idx="2">
                  <c:v>6.5318675960745072</c:v>
                </c:pt>
                <c:pt idx="3">
                  <c:v>6.5421226670078383</c:v>
                </c:pt>
                <c:pt idx="4">
                  <c:v>6.5524261917128257</c:v>
                </c:pt>
                <c:pt idx="5">
                  <c:v>6.5627785529582852</c:v>
                </c:pt>
                <c:pt idx="6">
                  <c:v>6.5731801377589889</c:v>
                </c:pt>
                <c:pt idx="7">
                  <c:v>6.5836313374375948</c:v>
                </c:pt>
                <c:pt idx="8">
                  <c:v>6.5941325476859589</c:v>
                </c:pt>
                <c:pt idx="9">
                  <c:v>6.6046841686271023</c:v>
                </c:pt>
                <c:pt idx="10">
                  <c:v>6.6152866048824563</c:v>
                </c:pt>
                <c:pt idx="11">
                  <c:v>6.6259402656324227</c:v>
                </c:pt>
                <c:pt idx="12">
                  <c:v>6.6366455646858782</c:v>
                </c:pt>
                <c:pt idx="13">
                  <c:v>6.6474029205467247</c:v>
                </c:pt>
                <c:pt idx="14">
                  <c:v>6.6582127564864209</c:v>
                </c:pt>
                <c:pt idx="15">
                  <c:v>6.6690755006038387</c:v>
                </c:pt>
                <c:pt idx="16">
                  <c:v>6.6799915859074872</c:v>
                </c:pt>
                <c:pt idx="17">
                  <c:v>6.6909614503829857</c:v>
                </c:pt>
                <c:pt idx="18">
                  <c:v>6.7019855370654824</c:v>
                </c:pt>
                <c:pt idx="19">
                  <c:v>6.7130642941184249</c:v>
                </c:pt>
                <c:pt idx="20">
                  <c:v>6.7241981749074853</c:v>
                </c:pt>
                <c:pt idx="21">
                  <c:v>6.7353876380817042</c:v>
                </c:pt>
                <c:pt idx="22">
                  <c:v>6.7466331476450137</c:v>
                </c:pt>
                <c:pt idx="23">
                  <c:v>6.7579351730487645</c:v>
                </c:pt>
                <c:pt idx="24">
                  <c:v>6.7692941892647696</c:v>
                </c:pt>
                <c:pt idx="25">
                  <c:v>6.7807106768710526</c:v>
                </c:pt>
                <c:pt idx="26">
                  <c:v>6.7921851221415466</c:v>
                </c:pt>
                <c:pt idx="27">
                  <c:v>6.8037180171255898</c:v>
                </c:pt>
                <c:pt idx="28">
                  <c:v>6.8153098597470319</c:v>
                </c:pt>
                <c:pt idx="29">
                  <c:v>6.8269611538820527</c:v>
                </c:pt>
                <c:pt idx="30">
                  <c:v>6.8386724094617932</c:v>
                </c:pt>
                <c:pt idx="31">
                  <c:v>6.8504441425582456</c:v>
                </c:pt>
                <c:pt idx="32">
                  <c:v>6.8622768754880212</c:v>
                </c:pt>
                <c:pt idx="33">
                  <c:v>6.8741711369005714</c:v>
                </c:pt>
                <c:pt idx="34">
                  <c:v>6.8861274618836035</c:v>
                </c:pt>
                <c:pt idx="35">
                  <c:v>6.8981463920625288</c:v>
                </c:pt>
                <c:pt idx="36">
                  <c:v>6.910228475703633</c:v>
                </c:pt>
                <c:pt idx="37">
                  <c:v>6.9223742678179292</c:v>
                </c:pt>
                <c:pt idx="38">
                  <c:v>6.9345843302684784</c:v>
                </c:pt>
                <c:pt idx="39">
                  <c:v>6.9468592318829678</c:v>
                </c:pt>
                <c:pt idx="40">
                  <c:v>6.9591995485610028</c:v>
                </c:pt>
                <c:pt idx="41">
                  <c:v>6.9716058633862872</c:v>
                </c:pt>
                <c:pt idx="42">
                  <c:v>6.984078766750315</c:v>
                </c:pt>
                <c:pt idx="43">
                  <c:v>6.9966188564605432</c:v>
                </c:pt>
                <c:pt idx="44">
                  <c:v>7.0092267378652764</c:v>
                </c:pt>
                <c:pt idx="45">
                  <c:v>7.021903023979803</c:v>
                </c:pt>
                <c:pt idx="46">
                  <c:v>7.0346483356051408</c:v>
                </c:pt>
                <c:pt idx="47">
                  <c:v>7.0474633014603683</c:v>
                </c:pt>
                <c:pt idx="48">
                  <c:v>7.0603485583087036</c:v>
                </c:pt>
                <c:pt idx="49">
                  <c:v>7.0733047510977372</c:v>
                </c:pt>
                <c:pt idx="50">
                  <c:v>7.086332533084601</c:v>
                </c:pt>
                <c:pt idx="51">
                  <c:v>7.0994325659834203</c:v>
                </c:pt>
                <c:pt idx="52">
                  <c:v>7.1126055201015674</c:v>
                </c:pt>
                <c:pt idx="53">
                  <c:v>7.1258520744871703</c:v>
                </c:pt>
                <c:pt idx="54">
                  <c:v>7.1391729170708231</c:v>
                </c:pt>
                <c:pt idx="55">
                  <c:v>7.1525687448232702</c:v>
                </c:pt>
                <c:pt idx="56">
                  <c:v>7.1660402638988785</c:v>
                </c:pt>
                <c:pt idx="57">
                  <c:v>7.1795881898026437</c:v>
                </c:pt>
                <c:pt idx="58">
                  <c:v>7.1932132475402</c:v>
                </c:pt>
                <c:pt idx="59">
                  <c:v>7.2069161717881798</c:v>
                </c:pt>
                <c:pt idx="60">
                  <c:v>7.2206977070565586</c:v>
                </c:pt>
                <c:pt idx="61">
                  <c:v>7.2345586078583324</c:v>
                </c:pt>
                <c:pt idx="62">
                  <c:v>7.2484996388866421</c:v>
                </c:pt>
                <c:pt idx="63">
                  <c:v>7.2625215751863266</c:v>
                </c:pt>
                <c:pt idx="64">
                  <c:v>7.2766252023424158</c:v>
                </c:pt>
                <c:pt idx="65">
                  <c:v>7.2908113166564021</c:v>
                </c:pt>
                <c:pt idx="66">
                  <c:v>7.3050807253407015</c:v>
                </c:pt>
                <c:pt idx="67">
                  <c:v>7.319434246712774</c:v>
                </c:pt>
                <c:pt idx="68">
                  <c:v>7.3338727103857764</c:v>
                </c:pt>
                <c:pt idx="69">
                  <c:v>7.3483969574779167</c:v>
                </c:pt>
                <c:pt idx="70">
                  <c:v>7.3630078408112922</c:v>
                </c:pt>
                <c:pt idx="71">
                  <c:v>7.3777062251243137</c:v>
                </c:pt>
                <c:pt idx="72">
                  <c:v>7.3924929872926555</c:v>
                </c:pt>
                <c:pt idx="73">
                  <c:v>7.4073690165375865</c:v>
                </c:pt>
                <c:pt idx="74">
                  <c:v>7.4223352146620982</c:v>
                </c:pt>
                <c:pt idx="75">
                  <c:v>7.4373924962711726</c:v>
                </c:pt>
                <c:pt idx="76">
                  <c:v>7.4525417890148447</c:v>
                </c:pt>
                <c:pt idx="77">
                  <c:v>7.467784033819953</c:v>
                </c:pt>
                <c:pt idx="78">
                  <c:v>7.4831201851416154</c:v>
                </c:pt>
                <c:pt idx="79">
                  <c:v>7.4985512112126571</c:v>
                </c:pt>
                <c:pt idx="80">
                  <c:v>7.5140780943002028</c:v>
                </c:pt>
                <c:pt idx="81">
                  <c:v>7.5297018309672694</c:v>
                </c:pt>
                <c:pt idx="82">
                  <c:v>7.5454234323428864</c:v>
                </c:pt>
                <c:pt idx="83">
                  <c:v>7.5612439243973313</c:v>
                </c:pt>
                <c:pt idx="84">
                  <c:v>7.5771643482203217</c:v>
                </c:pt>
                <c:pt idx="85">
                  <c:v>7.593185760311485</c:v>
                </c:pt>
                <c:pt idx="86">
                  <c:v>7.609309232876285</c:v>
                </c:pt>
                <c:pt idx="87">
                  <c:v>7.625535854123541</c:v>
                </c:pt>
                <c:pt idx="88">
                  <c:v>7.641866728575792</c:v>
                </c:pt>
                <c:pt idx="89">
                  <c:v>7.6583029773855742</c:v>
                </c:pt>
              </c:numCache>
            </c:numRef>
          </c:yVal>
          <c:smooth val="1"/>
        </c:ser>
        <c:ser>
          <c:idx val="1"/>
          <c:order val="1"/>
          <c:tx>
            <c:v>Average Pace</c:v>
          </c:tx>
          <c:marker>
            <c:symbol val="none"/>
          </c:marker>
          <c:xVal>
            <c:numRef>
              <c:f>'2014'!$L$3:$L$92</c:f>
              <c:numCache>
                <c:formatCode>General</c:formatCode>
                <c:ptCount val="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</c:numCache>
            </c:numRef>
          </c:xVal>
          <c:yVal>
            <c:numRef>
              <c:f>'2014'!$X$3:$X$92</c:f>
              <c:numCache>
                <c:formatCode>General</c:formatCode>
                <c:ptCount val="90"/>
                <c:pt idx="1">
                  <c:v>9.5216606003332256</c:v>
                </c:pt>
                <c:pt idx="2">
                  <c:v>8.0267640982038664</c:v>
                </c:pt>
                <c:pt idx="3">
                  <c:v>7.5318836211385234</c:v>
                </c:pt>
                <c:pt idx="4">
                  <c:v>7.2870192637820992</c:v>
                </c:pt>
                <c:pt idx="5">
                  <c:v>7.142171121617336</c:v>
                </c:pt>
                <c:pt idx="6">
                  <c:v>7.0473392909742785</c:v>
                </c:pt>
                <c:pt idx="7">
                  <c:v>6.981095297611895</c:v>
                </c:pt>
                <c:pt idx="8">
                  <c:v>6.9327249538711531</c:v>
                </c:pt>
                <c:pt idx="9">
                  <c:v>6.896275977732925</c:v>
                </c:pt>
                <c:pt idx="10">
                  <c:v>6.8681770404478781</c:v>
                </c:pt>
                <c:pt idx="11">
                  <c:v>6.8461555154646554</c:v>
                </c:pt>
                <c:pt idx="12">
                  <c:v>6.8286963528997573</c:v>
                </c:pt>
                <c:pt idx="13">
                  <c:v>6.8147507042572162</c:v>
                </c:pt>
                <c:pt idx="14">
                  <c:v>6.8035694222735881</c:v>
                </c:pt>
                <c:pt idx="15">
                  <c:v>6.7946031608289381</c:v>
                </c:pt>
                <c:pt idx="16">
                  <c:v>6.7874399373963472</c:v>
                </c:pt>
                <c:pt idx="17">
                  <c:v>6.7817647322779138</c:v>
                </c:pt>
                <c:pt idx="18">
                  <c:v>6.7773325547661125</c:v>
                </c:pt>
                <c:pt idx="19">
                  <c:v>6.7739500147320237</c:v>
                </c:pt>
                <c:pt idx="20">
                  <c:v>6.7714624227407967</c:v>
                </c:pt>
                <c:pt idx="21">
                  <c:v>6.7697445758522683</c:v>
                </c:pt>
                <c:pt idx="22">
                  <c:v>6.768694056388302</c:v>
                </c:pt>
                <c:pt idx="23">
                  <c:v>6.7682262788518006</c:v>
                </c:pt>
                <c:pt idx="24">
                  <c:v>6.7682707751190074</c:v>
                </c:pt>
                <c:pt idx="25">
                  <c:v>6.7687683711890898</c:v>
                </c:pt>
                <c:pt idx="26">
                  <c:v>6.7696690154564916</c:v>
                </c:pt>
                <c:pt idx="27">
                  <c:v>6.7709300895923841</c:v>
                </c:pt>
                <c:pt idx="28">
                  <c:v>6.7725150813836219</c:v>
                </c:pt>
                <c:pt idx="29">
                  <c:v>6.77439253215943</c:v>
                </c:pt>
                <c:pt idx="30">
                  <c:v>6.7765351947361747</c:v>
                </c:pt>
                <c:pt idx="31">
                  <c:v>6.7789193543433388</c:v>
                </c:pt>
                <c:pt idx="32">
                  <c:v>6.78152427687911</c:v>
                </c:pt>
                <c:pt idx="33">
                  <c:v>6.7843317574858206</c:v>
                </c:pt>
                <c:pt idx="34">
                  <c:v>6.7873257487916376</c:v>
                </c:pt>
                <c:pt idx="35">
                  <c:v>6.7904920528850923</c:v>
                </c:pt>
                <c:pt idx="36">
                  <c:v>6.7938180646300514</c:v>
                </c:pt>
                <c:pt idx="37">
                  <c:v>6.7972925566081024</c:v>
                </c:pt>
                <c:pt idx="38">
                  <c:v>6.8009054980202173</c:v>
                </c:pt>
                <c:pt idx="39">
                  <c:v>6.8046479014525953</c:v>
                </c:pt>
                <c:pt idx="40">
                  <c:v>6.8085116926303062</c:v>
                </c:pt>
                <c:pt idx="41">
                  <c:v>6.8124895992341106</c:v>
                </c:pt>
                <c:pt idx="42">
                  <c:v>6.8165750556035434</c:v>
                </c:pt>
                <c:pt idx="43">
                  <c:v>6.8207621207397526</c:v>
                </c:pt>
                <c:pt idx="44">
                  <c:v>6.8250454074926061</c:v>
                </c:pt>
                <c:pt idx="45">
                  <c:v>6.8294200211923215</c:v>
                </c:pt>
                <c:pt idx="46">
                  <c:v>6.8338815062882521</c:v>
                </c:pt>
                <c:pt idx="47">
                  <c:v>6.8384257998025522</c:v>
                </c:pt>
                <c:pt idx="48">
                  <c:v>6.8430491906047637</c:v>
                </c:pt>
                <c:pt idx="49">
                  <c:v>6.847748283676049</c:v>
                </c:pt>
                <c:pt idx="50">
                  <c:v>6.85251996866422</c:v>
                </c:pt>
                <c:pt idx="51">
                  <c:v>6.8573613921410672</c:v>
                </c:pt>
                <c:pt idx="52">
                  <c:v>6.8622699330633843</c:v>
                </c:pt>
                <c:pt idx="53">
                  <c:v>6.8672431810147767</c:v>
                </c:pt>
                <c:pt idx="54">
                  <c:v>6.8722789168676668</c:v>
                </c:pt>
                <c:pt idx="55">
                  <c:v>6.8773750955577686</c:v>
                </c:pt>
                <c:pt idx="56">
                  <c:v>6.8825298307067166</c:v>
                </c:pt>
                <c:pt idx="57">
                  <c:v>6.8877413808662942</c:v>
                </c:pt>
                <c:pt idx="58">
                  <c:v>6.8930081371882581</c:v>
                </c:pt>
                <c:pt idx="59">
                  <c:v>6.8983286123509693</c:v>
                </c:pt>
                <c:pt idx="60">
                  <c:v>6.9037014305960618</c:v>
                </c:pt>
                <c:pt idx="61">
                  <c:v>6.9091253187479023</c:v>
                </c:pt>
                <c:pt idx="62">
                  <c:v>6.9145990981049792</c:v>
                </c:pt>
                <c:pt idx="63">
                  <c:v>6.9201216771062706</c:v>
                </c:pt>
                <c:pt idx="64">
                  <c:v>6.925692044688085</c:v>
                </c:pt>
                <c:pt idx="65">
                  <c:v>6.9313092642568286</c:v>
                </c:pt>
                <c:pt idx="66">
                  <c:v>6.9369724682126446</c:v>
                </c:pt>
                <c:pt idx="67">
                  <c:v>6.9426808529663777</c:v>
                </c:pt>
                <c:pt idx="68">
                  <c:v>6.9484336743990163</c:v>
                </c:pt>
                <c:pt idx="69">
                  <c:v>6.9542302437190004</c:v>
                </c:pt>
                <c:pt idx="70">
                  <c:v>6.9600699236774615</c:v>
                </c:pt>
                <c:pt idx="71">
                  <c:v>6.9659521251062904</c:v>
                </c:pt>
                <c:pt idx="72">
                  <c:v>6.9718763037477673</c:v>
                </c:pt>
                <c:pt idx="73">
                  <c:v>6.9778419573476285</c:v>
                </c:pt>
                <c:pt idx="74">
                  <c:v>6.9838486229870131</c:v>
                </c:pt>
                <c:pt idx="75">
                  <c:v>6.9898958746308013</c:v>
                </c:pt>
                <c:pt idx="76">
                  <c:v>6.9959833208726971</c:v>
                </c:pt>
                <c:pt idx="77">
                  <c:v>7.002110602859025</c:v>
                </c:pt>
                <c:pt idx="78">
                  <c:v>7.0082773923754687</c:v>
                </c:pt>
                <c:pt idx="79">
                  <c:v>7.0144833900822681</c:v>
                </c:pt>
                <c:pt idx="80">
                  <c:v>7.0207283238849927</c:v>
                </c:pt>
                <c:pt idx="81">
                  <c:v>7.0270119474292185</c:v>
                </c:pt>
                <c:pt idx="82">
                  <c:v>7.0333340387086531</c:v>
                </c:pt>
                <c:pt idx="83">
                  <c:v>7.0396943987771916</c:v>
                </c:pt>
                <c:pt idx="84">
                  <c:v>7.0460928505562759</c:v>
                </c:pt>
                <c:pt idx="85">
                  <c:v>7.0525292377298667</c:v>
                </c:pt>
                <c:pt idx="86">
                  <c:v>7.0590034237199415</c:v>
                </c:pt>
                <c:pt idx="87">
                  <c:v>7.0655152907360748</c:v>
                </c:pt>
                <c:pt idx="88">
                  <c:v>7.0720647388933449</c:v>
                </c:pt>
                <c:pt idx="89">
                  <c:v>7.0786516853932575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355776"/>
        <c:axId val="451311872"/>
      </c:scatterChart>
      <c:valAx>
        <c:axId val="451355776"/>
        <c:scaling>
          <c:orientation val="minMax"/>
          <c:max val="9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Distance [km]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1311872"/>
        <c:crosses val="autoZero"/>
        <c:crossBetween val="midCat"/>
      </c:valAx>
      <c:valAx>
        <c:axId val="451311872"/>
        <c:scaling>
          <c:orientation val="minMax"/>
          <c:max val="1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ZA"/>
                  <a:t>minutes</a:t>
                </a:r>
                <a:r>
                  <a:rPr lang="en-ZA" baseline="0"/>
                  <a:t> / km</a:t>
                </a:r>
                <a:endParaRPr lang="en-Z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1355776"/>
        <c:crosses val="autoZero"/>
        <c:crossBetween val="midCat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Race Time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'2014'!$L$3:$L$92</c:f>
              <c:numCache>
                <c:formatCode>General</c:formatCode>
                <c:ptCount val="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</c:numCache>
            </c:numRef>
          </c:xVal>
          <c:yVal>
            <c:numRef>
              <c:f>'2014'!$T$3:$T$92</c:f>
              <c:numCache>
                <c:formatCode>General</c:formatCode>
                <c:ptCount val="90"/>
                <c:pt idx="0">
                  <c:v>0.05</c:v>
                </c:pt>
                <c:pt idx="1">
                  <c:v>0.1586943433388871</c:v>
                </c:pt>
                <c:pt idx="2">
                  <c:v>0.26755880327346221</c:v>
                </c:pt>
                <c:pt idx="3">
                  <c:v>0.37659418105692616</c:v>
                </c:pt>
                <c:pt idx="4">
                  <c:v>0.48580128425213992</c:v>
                </c:pt>
                <c:pt idx="5">
                  <c:v>0.59518092680144474</c:v>
                </c:pt>
                <c:pt idx="6">
                  <c:v>0.70473392909742782</c:v>
                </c:pt>
                <c:pt idx="7">
                  <c:v>0.8144611180547211</c:v>
                </c:pt>
                <c:pt idx="8">
                  <c:v>0.92436332718282044</c:v>
                </c:pt>
                <c:pt idx="9">
                  <c:v>1.0344413966599388</c:v>
                </c:pt>
                <c:pt idx="10">
                  <c:v>1.1446961734079797</c:v>
                </c:pt>
                <c:pt idx="11">
                  <c:v>1.2551285111685202</c:v>
                </c:pt>
                <c:pt idx="12">
                  <c:v>1.3657392705799514</c:v>
                </c:pt>
                <c:pt idx="13">
                  <c:v>1.4765293192557301</c:v>
                </c:pt>
                <c:pt idx="14">
                  <c:v>1.5874995318638372</c:v>
                </c:pt>
                <c:pt idx="15">
                  <c:v>1.6986507902072345</c:v>
                </c:pt>
                <c:pt idx="16">
                  <c:v>1.8099839833056925</c:v>
                </c:pt>
                <c:pt idx="17">
                  <c:v>1.9215000074787423</c:v>
                </c:pt>
                <c:pt idx="18">
                  <c:v>2.0331997664298336</c:v>
                </c:pt>
                <c:pt idx="19">
                  <c:v>2.1450841713318076</c:v>
                </c:pt>
                <c:pt idx="20">
                  <c:v>2.2571541409135989</c:v>
                </c:pt>
                <c:pt idx="21">
                  <c:v>2.3694106015482941</c:v>
                </c:pt>
                <c:pt idx="22">
                  <c:v>2.4818544873423773</c:v>
                </c:pt>
                <c:pt idx="23">
                  <c:v>2.5944867402265235</c:v>
                </c:pt>
                <c:pt idx="24">
                  <c:v>2.707308310047603</c:v>
                </c:pt>
                <c:pt idx="25">
                  <c:v>2.8203201546621206</c:v>
                </c:pt>
                <c:pt idx="26">
                  <c:v>2.9335232400311466</c:v>
                </c:pt>
                <c:pt idx="27">
                  <c:v>3.0469185403165731</c:v>
                </c:pt>
                <c:pt idx="28">
                  <c:v>3.1605070379790234</c:v>
                </c:pt>
                <c:pt idx="29">
                  <c:v>3.2742897238770579</c:v>
                </c:pt>
                <c:pt idx="30">
                  <c:v>3.3882675973680874</c:v>
                </c:pt>
                <c:pt idx="31">
                  <c:v>3.502441666410725</c:v>
                </c:pt>
                <c:pt idx="32">
                  <c:v>3.6168129476688589</c:v>
                </c:pt>
                <c:pt idx="33">
                  <c:v>3.7313824666172013</c:v>
                </c:pt>
                <c:pt idx="34">
                  <c:v>3.8461512576485948</c:v>
                </c:pt>
                <c:pt idx="35">
                  <c:v>3.9611203641829702</c:v>
                </c:pt>
                <c:pt idx="36">
                  <c:v>4.0762908387780312</c:v>
                </c:pt>
                <c:pt idx="37">
                  <c:v>4.191663743241663</c:v>
                </c:pt>
                <c:pt idx="38">
                  <c:v>4.3072401487461374</c:v>
                </c:pt>
                <c:pt idx="39">
                  <c:v>4.4230211359441869</c:v>
                </c:pt>
                <c:pt idx="40">
                  <c:v>4.5390077950868708</c:v>
                </c:pt>
                <c:pt idx="41">
                  <c:v>4.6552012261433084</c:v>
                </c:pt>
                <c:pt idx="42">
                  <c:v>4.7716025389224805</c:v>
                </c:pt>
                <c:pt idx="43">
                  <c:v>4.8882128531968227</c:v>
                </c:pt>
                <c:pt idx="44">
                  <c:v>5.0050332988279109</c:v>
                </c:pt>
                <c:pt idx="45">
                  <c:v>5.1220650158942407</c:v>
                </c:pt>
                <c:pt idx="46">
                  <c:v>5.2393091548209929</c:v>
                </c:pt>
                <c:pt idx="47">
                  <c:v>5.3567668765119993</c:v>
                </c:pt>
                <c:pt idx="48">
                  <c:v>5.4744393524838113</c:v>
                </c:pt>
                <c:pt idx="49">
                  <c:v>5.592327765002107</c:v>
                </c:pt>
                <c:pt idx="50">
                  <c:v>5.7104333072201836</c:v>
                </c:pt>
                <c:pt idx="51">
                  <c:v>5.8287571833199072</c:v>
                </c:pt>
                <c:pt idx="52">
                  <c:v>5.9473006086549329</c:v>
                </c:pt>
                <c:pt idx="53">
                  <c:v>6.0660648098963863</c:v>
                </c:pt>
                <c:pt idx="54">
                  <c:v>6.1850510251808997</c:v>
                </c:pt>
                <c:pt idx="55">
                  <c:v>6.304260504261288</c:v>
                </c:pt>
                <c:pt idx="56">
                  <c:v>6.4236945086596027</c:v>
                </c:pt>
                <c:pt idx="57">
                  <c:v>6.5433543118229798</c:v>
                </c:pt>
                <c:pt idx="58">
                  <c:v>6.6632411992819831</c:v>
                </c:pt>
                <c:pt idx="59">
                  <c:v>6.7833564688117862</c:v>
                </c:pt>
                <c:pt idx="60">
                  <c:v>6.9037014305960618</c:v>
                </c:pt>
                <c:pt idx="61">
                  <c:v>7.0242774073937007</c:v>
                </c:pt>
                <c:pt idx="62">
                  <c:v>7.145085734708478</c:v>
                </c:pt>
                <c:pt idx="63">
                  <c:v>7.2661277609615835</c:v>
                </c:pt>
                <c:pt idx="64">
                  <c:v>7.3874048476672902</c:v>
                </c:pt>
                <c:pt idx="65">
                  <c:v>7.508918369611564</c:v>
                </c:pt>
                <c:pt idx="66">
                  <c:v>7.6306697150339087</c:v>
                </c:pt>
                <c:pt idx="67">
                  <c:v>7.7526602858124551</c:v>
                </c:pt>
                <c:pt idx="68">
                  <c:v>7.874891497652218</c:v>
                </c:pt>
                <c:pt idx="69">
                  <c:v>7.9973647802768504</c:v>
                </c:pt>
                <c:pt idx="70">
                  <c:v>8.1200815776237043</c:v>
                </c:pt>
                <c:pt idx="71">
                  <c:v>8.243043348042443</c:v>
                </c:pt>
                <c:pt idx="72">
                  <c:v>8.3662515644973219</c:v>
                </c:pt>
                <c:pt idx="73">
                  <c:v>8.4897077147729476</c:v>
                </c:pt>
                <c:pt idx="74">
                  <c:v>8.6134133016839822</c:v>
                </c:pt>
                <c:pt idx="75">
                  <c:v>8.7373698432885014</c:v>
                </c:pt>
                <c:pt idx="76">
                  <c:v>8.861578873105417</c:v>
                </c:pt>
                <c:pt idx="77">
                  <c:v>8.986041940335749</c:v>
                </c:pt>
                <c:pt idx="78">
                  <c:v>9.1107606100881089</c:v>
                </c:pt>
                <c:pt idx="79">
                  <c:v>9.2357364636083208</c:v>
                </c:pt>
                <c:pt idx="80">
                  <c:v>9.360971098513323</c:v>
                </c:pt>
                <c:pt idx="81">
                  <c:v>9.486466129029445</c:v>
                </c:pt>
                <c:pt idx="82">
                  <c:v>9.612223186235159</c:v>
                </c:pt>
                <c:pt idx="83">
                  <c:v>9.7382439183084486</c:v>
                </c:pt>
                <c:pt idx="84">
                  <c:v>9.8645299907787862</c:v>
                </c:pt>
                <c:pt idx="85">
                  <c:v>9.9910830867839788</c:v>
                </c:pt>
                <c:pt idx="86">
                  <c:v>10.117904907331916</c:v>
                </c:pt>
                <c:pt idx="87">
                  <c:v>10.244997171567309</c:v>
                </c:pt>
                <c:pt idx="88">
                  <c:v>10.372361617043572</c:v>
                </c:pt>
                <c:pt idx="89">
                  <c:v>10.499999999999998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904384"/>
        <c:axId val="250721792"/>
      </c:scatterChart>
      <c:valAx>
        <c:axId val="233904384"/>
        <c:scaling>
          <c:orientation val="minMax"/>
          <c:max val="9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Distance [km]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0721792"/>
        <c:crosses val="autoZero"/>
        <c:crossBetween val="midCat"/>
      </c:valAx>
      <c:valAx>
        <c:axId val="250721792"/>
        <c:scaling>
          <c:orientation val="minMax"/>
          <c:max val="1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ZA"/>
                  <a:t>Race Time [hours]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3904384"/>
        <c:crosses val="autoZero"/>
        <c:crossBetween val="midCat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2</xdr:row>
      <xdr:rowOff>9525</xdr:rowOff>
    </xdr:from>
    <xdr:to>
      <xdr:col>47</xdr:col>
      <xdr:colOff>175638</xdr:colOff>
      <xdr:row>25</xdr:row>
      <xdr:rowOff>123300</xdr:rowOff>
    </xdr:to>
    <xdr:pic>
      <xdr:nvPicPr>
        <xdr:cNvPr id="6" name="Picture 5" descr="http://talkfeed.co.za/wp-content/uploads/2014/07/ComradesUpRout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372975" y="352425"/>
          <a:ext cx="8100438" cy="389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6</xdr:col>
      <xdr:colOff>352425</xdr:colOff>
      <xdr:row>43</xdr:row>
      <xdr:rowOff>152400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46</xdr:row>
      <xdr:rowOff>0</xdr:rowOff>
    </xdr:from>
    <xdr:to>
      <xdr:col>6</xdr:col>
      <xdr:colOff>352425</xdr:colOff>
      <xdr:row>62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31</xdr:col>
      <xdr:colOff>776745</xdr:colOff>
      <xdr:row>1</xdr:row>
      <xdr:rowOff>960</xdr:rowOff>
    </xdr:from>
    <xdr:to>
      <xdr:col>43</xdr:col>
      <xdr:colOff>652335</xdr:colOff>
      <xdr:row>24</xdr:row>
      <xdr:rowOff>114810</xdr:rowOff>
    </xdr:to>
    <xdr:pic>
      <xdr:nvPicPr>
        <xdr:cNvPr id="4" name="Picture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7670" y="172410"/>
          <a:ext cx="9248190" cy="3895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28575</xdr:colOff>
      <xdr:row>58</xdr:row>
      <xdr:rowOff>57150</xdr:rowOff>
    </xdr:to>
    <xdr:sp macro="" textlink="">
      <xdr:nvSpPr>
        <xdr:cNvPr id="1032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28575</xdr:colOff>
      <xdr:row>58</xdr:row>
      <xdr:rowOff>57150</xdr:rowOff>
    </xdr:to>
    <xdr:sp macro="" textlink="">
      <xdr:nvSpPr>
        <xdr:cNvPr id="1030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28575</xdr:colOff>
      <xdr:row>58</xdr:row>
      <xdr:rowOff>57150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28575</xdr:colOff>
      <xdr:row>58</xdr:row>
      <xdr:rowOff>57150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46</xdr:row>
      <xdr:rowOff>4762</xdr:rowOff>
    </xdr:from>
    <xdr:to>
      <xdr:col>5</xdr:col>
      <xdr:colOff>771525</xdr:colOff>
      <xdr:row>62</xdr:row>
      <xdr:rowOff>157162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590550</xdr:colOff>
      <xdr:row>27</xdr:row>
      <xdr:rowOff>9525</xdr:rowOff>
    </xdr:from>
    <xdr:to>
      <xdr:col>5</xdr:col>
      <xdr:colOff>762000</xdr:colOff>
      <xdr:row>44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65536"/>
  <sheetViews>
    <sheetView tabSelected="1" zoomScaleNormal="100" workbookViewId="0">
      <selection activeCell="AH2" sqref="AH2"/>
    </sheetView>
  </sheetViews>
  <sheetFormatPr defaultRowHeight="12.75" x14ac:dyDescent="0.2"/>
  <cols>
    <col min="1" max="1" width="9.140625" style="20"/>
    <col min="2" max="2" width="23" style="20" bestFit="1" customWidth="1"/>
    <col min="3" max="3" width="4.7109375" style="20" bestFit="1" customWidth="1"/>
    <col min="4" max="4" width="4.7109375" style="20" customWidth="1"/>
    <col min="5" max="5" width="9.140625" style="20"/>
    <col min="6" max="6" width="21.7109375" style="20" bestFit="1" customWidth="1"/>
    <col min="7" max="7" width="9.140625" style="20"/>
    <col min="8" max="8" width="9.140625" style="6"/>
    <col min="9" max="10" width="0" style="20" hidden="1" customWidth="1"/>
    <col min="11" max="11" width="9.140625" style="20"/>
    <col min="12" max="13" width="9.140625" style="6"/>
    <col min="14" max="18" width="9.140625" style="7"/>
    <col min="19" max="25" width="9.140625" style="20" hidden="1" customWidth="1"/>
    <col min="26" max="26" width="20.5703125" style="20" hidden="1" customWidth="1"/>
    <col min="27" max="27" width="13.140625" style="20" hidden="1" customWidth="1"/>
    <col min="28" max="28" width="3.5703125" style="20" hidden="1" customWidth="1"/>
    <col min="29" max="33" width="9.140625" style="20" hidden="1" customWidth="1"/>
    <col min="34" max="16384" width="9.140625" style="20"/>
  </cols>
  <sheetData>
    <row r="1" spans="2:33" ht="13.5" customHeight="1" thickBot="1" x14ac:dyDescent="0.25">
      <c r="L1" s="5" t="s">
        <v>0</v>
      </c>
      <c r="M1" s="5"/>
      <c r="N1" s="5" t="s">
        <v>1</v>
      </c>
      <c r="O1" s="5"/>
      <c r="P1" s="5" t="s">
        <v>2</v>
      </c>
      <c r="Q1" s="5"/>
      <c r="R1" s="31"/>
      <c r="W1" s="4" t="s">
        <v>2</v>
      </c>
      <c r="X1" s="4"/>
      <c r="AD1" s="4" t="s">
        <v>3</v>
      </c>
      <c r="AE1" s="4"/>
      <c r="AF1" s="8"/>
      <c r="AG1" s="8"/>
    </row>
    <row r="2" spans="2:33" ht="13.5" customHeight="1" thickTop="1" thickBot="1" x14ac:dyDescent="0.25">
      <c r="B2" s="20" t="s">
        <v>0</v>
      </c>
      <c r="C2" s="7">
        <v>87</v>
      </c>
      <c r="D2" s="9" t="s">
        <v>4</v>
      </c>
      <c r="F2" s="3" t="s">
        <v>5</v>
      </c>
      <c r="G2" s="3"/>
      <c r="L2" s="10" t="s">
        <v>4</v>
      </c>
      <c r="M2" s="11" t="s">
        <v>6</v>
      </c>
      <c r="N2" s="10" t="s">
        <v>7</v>
      </c>
      <c r="O2" s="12" t="s">
        <v>8</v>
      </c>
      <c r="P2" s="10" t="s">
        <v>9</v>
      </c>
      <c r="Q2" s="12" t="s">
        <v>10</v>
      </c>
      <c r="R2" s="31"/>
      <c r="S2" s="20" t="s">
        <v>11</v>
      </c>
      <c r="T2" s="20" t="s">
        <v>12</v>
      </c>
      <c r="U2" s="20" t="s">
        <v>13</v>
      </c>
      <c r="V2" s="20" t="s">
        <v>14</v>
      </c>
      <c r="X2" s="20" t="s">
        <v>10</v>
      </c>
      <c r="Z2" s="20" t="s">
        <v>1</v>
      </c>
      <c r="AA2" s="20" t="s">
        <v>15</v>
      </c>
      <c r="AB2" s="20">
        <f>C7</f>
        <v>10</v>
      </c>
      <c r="AD2" s="20" t="s">
        <v>16</v>
      </c>
      <c r="AE2" s="20" t="s">
        <v>17</v>
      </c>
      <c r="AF2" s="20" t="s">
        <v>50</v>
      </c>
      <c r="AG2" s="20" t="s">
        <v>51</v>
      </c>
    </row>
    <row r="3" spans="2:33" ht="13.5" customHeight="1" thickTop="1" thickBot="1" x14ac:dyDescent="0.25">
      <c r="F3" s="13"/>
      <c r="G3" s="14"/>
      <c r="L3" s="15">
        <v>0</v>
      </c>
      <c r="M3" s="6">
        <f t="shared" ref="M3:M66" si="0">C$2-L3</f>
        <v>87</v>
      </c>
      <c r="N3" s="16" t="str">
        <f t="shared" ref="N3:N66" si="1">CONCATENATE(TEXT(TRUNC(T3),"00"),":",TEXT(TRUNC(MOD(S3,60)),"00"),":",TEXT(TRUNC(MOD(S3,1)*60),"00"))</f>
        <v>00:03:00</v>
      </c>
      <c r="O3" s="17" t="str">
        <f t="shared" ref="O3:O66" si="2">CONCATENATE(TEXT(TRUNC(V3),"00"),":",TEXT(TRUNC(MOD(U3,60)),"00"),":",TEXT(TRUNC(MOD(U3,1)*60),"00"))</f>
        <v>05:33:00</v>
      </c>
      <c r="P3" s="18"/>
      <c r="Q3" s="17"/>
      <c r="R3" s="39"/>
      <c r="S3" s="19">
        <f t="shared" ref="S3:S66" si="3">IF(AA$13=0,L3/AA$10,(-AA$10+SQRT(AA$10*AA$10+2*AA$13*L3))/AA$13)+D$8</f>
        <v>3</v>
      </c>
      <c r="T3" s="20">
        <f t="shared" ref="T3:T66" si="4">S3/60</f>
        <v>0.05</v>
      </c>
      <c r="U3" s="20">
        <f t="shared" ref="U3:U66" si="5">S3+5.5*60</f>
        <v>333</v>
      </c>
      <c r="V3" s="20">
        <f t="shared" ref="V3:V66" si="6">U3/60</f>
        <v>5.55</v>
      </c>
      <c r="AA3" s="20" t="s">
        <v>18</v>
      </c>
      <c r="AB3" s="19">
        <f>D7-D8</f>
        <v>27</v>
      </c>
      <c r="AD3" s="20">
        <v>5</v>
      </c>
      <c r="AE3" s="20">
        <v>0</v>
      </c>
      <c r="AF3" s="20">
        <v>0</v>
      </c>
      <c r="AG3" s="40">
        <v>0</v>
      </c>
    </row>
    <row r="4" spans="2:33" ht="13.5" customHeight="1" thickTop="1" thickBot="1" x14ac:dyDescent="0.25">
      <c r="B4" s="2" t="s">
        <v>19</v>
      </c>
      <c r="C4" s="2"/>
      <c r="D4" s="2"/>
      <c r="F4" s="13" t="s">
        <v>20</v>
      </c>
      <c r="G4" s="17" t="str">
        <f>CONCATENATE(TRUNC(AA15),":",TEXT(TRUNC(MOD(AA15,1)*60),"00"))</f>
        <v>6:39</v>
      </c>
      <c r="L4" s="15">
        <v>1</v>
      </c>
      <c r="M4" s="6">
        <f t="shared" si="0"/>
        <v>86</v>
      </c>
      <c r="N4" s="16" t="str">
        <f t="shared" si="1"/>
        <v>00:09:40</v>
      </c>
      <c r="O4" s="17" t="str">
        <f t="shared" si="2"/>
        <v>05:39:40</v>
      </c>
      <c r="P4" s="18" t="str">
        <f t="shared" ref="P4:Q35" si="7">CONCATENATE(TRUNC(W4),":",TEXT(TRUNC(MOD(W4,1)*60),"00"))</f>
        <v>6:40</v>
      </c>
      <c r="Q4" s="17" t="str">
        <f t="shared" si="7"/>
        <v>9:40</v>
      </c>
      <c r="R4" s="39"/>
      <c r="S4" s="19">
        <f t="shared" si="3"/>
        <v>9.6717036679804593</v>
      </c>
      <c r="T4" s="20">
        <f t="shared" si="4"/>
        <v>0.16119506113300766</v>
      </c>
      <c r="U4" s="20">
        <f t="shared" si="5"/>
        <v>339.67170366798047</v>
      </c>
      <c r="V4" s="20">
        <f t="shared" si="6"/>
        <v>5.6611950611330082</v>
      </c>
      <c r="W4" s="20">
        <f t="shared" ref="W4:W67" si="8">S4-S3</f>
        <v>6.6717036679804593</v>
      </c>
      <c r="X4" s="20">
        <f t="shared" ref="X4:X67" si="9">S4/L4</f>
        <v>9.6717036679804593</v>
      </c>
      <c r="AD4" s="20">
        <v>6</v>
      </c>
      <c r="AE4" s="20">
        <v>5</v>
      </c>
      <c r="AF4" s="20">
        <v>1</v>
      </c>
      <c r="AG4" s="40">
        <v>0.01</v>
      </c>
    </row>
    <row r="5" spans="2:33" ht="12.75" customHeight="1" thickTop="1" x14ac:dyDescent="0.2">
      <c r="B5" s="13"/>
      <c r="C5" s="21"/>
      <c r="D5" s="14"/>
      <c r="F5" s="13" t="s">
        <v>21</v>
      </c>
      <c r="G5" s="17" t="str">
        <f>CONCATENATE(TRUNC(AA16),":",TEXT(TRUNC(MOD(AA16,1)*60),"00"))</f>
        <v>7:50</v>
      </c>
      <c r="L5" s="15">
        <v>2</v>
      </c>
      <c r="M5" s="6">
        <f t="shared" si="0"/>
        <v>85</v>
      </c>
      <c r="N5" s="16" t="str">
        <f t="shared" si="1"/>
        <v>00:16:21</v>
      </c>
      <c r="O5" s="17" t="str">
        <f t="shared" si="2"/>
        <v>05:46:21</v>
      </c>
      <c r="P5" s="18" t="str">
        <f t="shared" si="7"/>
        <v>6:40</v>
      </c>
      <c r="Q5" s="17" t="str">
        <f t="shared" si="7"/>
        <v>8:10</v>
      </c>
      <c r="R5" s="39"/>
      <c r="S5" s="19">
        <f t="shared" si="3"/>
        <v>16.354090166644056</v>
      </c>
      <c r="T5" s="20">
        <f t="shared" si="4"/>
        <v>0.27256816944406759</v>
      </c>
      <c r="U5" s="20">
        <f t="shared" si="5"/>
        <v>346.35409016664403</v>
      </c>
      <c r="V5" s="20">
        <f t="shared" si="6"/>
        <v>5.7725681694440674</v>
      </c>
      <c r="W5" s="20">
        <f t="shared" si="8"/>
        <v>6.6823864986635968</v>
      </c>
      <c r="X5" s="20">
        <f t="shared" si="9"/>
        <v>8.1770450833220281</v>
      </c>
      <c r="Z5" s="20" t="s">
        <v>22</v>
      </c>
      <c r="AA5" s="20">
        <f>AB2*60+AB3</f>
        <v>627</v>
      </c>
      <c r="AD5" s="20">
        <v>7</v>
      </c>
      <c r="AE5" s="20">
        <v>10</v>
      </c>
      <c r="AF5" s="20">
        <v>2</v>
      </c>
      <c r="AG5" s="40">
        <v>0.02</v>
      </c>
    </row>
    <row r="6" spans="2:33" ht="12.75" customHeight="1" x14ac:dyDescent="0.2">
      <c r="B6" s="13"/>
      <c r="C6" s="8" t="s">
        <v>15</v>
      </c>
      <c r="D6" s="22" t="s">
        <v>18</v>
      </c>
      <c r="F6" s="13" t="s">
        <v>23</v>
      </c>
      <c r="G6" s="17" t="str">
        <f>CONCATENATE(TRUNC(W94),":",TEXT(TRUNC(MOD(W94,1)*60),"00"))</f>
        <v>7:13</v>
      </c>
      <c r="L6" s="15">
        <v>3</v>
      </c>
      <c r="M6" s="6">
        <f t="shared" si="0"/>
        <v>84</v>
      </c>
      <c r="N6" s="16" t="str">
        <f t="shared" si="1"/>
        <v>00:23:02</v>
      </c>
      <c r="O6" s="17" t="str">
        <f t="shared" si="2"/>
        <v>05:53:02</v>
      </c>
      <c r="P6" s="18" t="str">
        <f t="shared" si="7"/>
        <v>6:41</v>
      </c>
      <c r="Q6" s="17" t="str">
        <f t="shared" si="7"/>
        <v>7:40</v>
      </c>
      <c r="R6" s="39"/>
      <c r="S6" s="19">
        <f t="shared" si="3"/>
        <v>23.047210977442596</v>
      </c>
      <c r="T6" s="20">
        <f t="shared" si="4"/>
        <v>0.3841201829573766</v>
      </c>
      <c r="U6" s="20">
        <f t="shared" si="5"/>
        <v>353.0472109774426</v>
      </c>
      <c r="V6" s="20">
        <f t="shared" si="6"/>
        <v>5.8841201829573766</v>
      </c>
      <c r="W6" s="20">
        <f t="shared" si="8"/>
        <v>6.6931208107985398</v>
      </c>
      <c r="X6" s="20">
        <f t="shared" si="9"/>
        <v>7.682403659147532</v>
      </c>
      <c r="AD6" s="20">
        <v>8</v>
      </c>
      <c r="AE6" s="20">
        <v>15</v>
      </c>
      <c r="AF6" s="20">
        <v>3</v>
      </c>
      <c r="AG6" s="40">
        <v>0.03</v>
      </c>
    </row>
    <row r="7" spans="2:33" ht="12.75" customHeight="1" x14ac:dyDescent="0.2">
      <c r="B7" s="13" t="s">
        <v>24</v>
      </c>
      <c r="C7" s="23">
        <v>10</v>
      </c>
      <c r="D7" s="24">
        <v>30</v>
      </c>
      <c r="F7" s="13"/>
      <c r="G7" s="14"/>
      <c r="L7" s="15">
        <v>4</v>
      </c>
      <c r="M7" s="6">
        <f t="shared" si="0"/>
        <v>83</v>
      </c>
      <c r="N7" s="16" t="str">
        <f t="shared" si="1"/>
        <v>00:29:45</v>
      </c>
      <c r="O7" s="17" t="str">
        <f t="shared" si="2"/>
        <v>05:59:45</v>
      </c>
      <c r="P7" s="18" t="str">
        <f t="shared" si="7"/>
        <v>6:42</v>
      </c>
      <c r="Q7" s="17" t="str">
        <f t="shared" si="7"/>
        <v>7:26</v>
      </c>
      <c r="R7" s="39"/>
      <c r="S7" s="19">
        <f t="shared" si="3"/>
        <v>29.751117996651235</v>
      </c>
      <c r="T7" s="20">
        <f t="shared" si="4"/>
        <v>0.4958519666108539</v>
      </c>
      <c r="U7" s="20">
        <f t="shared" si="5"/>
        <v>359.75111799665126</v>
      </c>
      <c r="V7" s="20">
        <f t="shared" si="6"/>
        <v>5.9958519666108545</v>
      </c>
      <c r="W7" s="20">
        <f t="shared" si="8"/>
        <v>6.7039070192086392</v>
      </c>
      <c r="X7" s="20">
        <f t="shared" si="9"/>
        <v>7.4377794991628088</v>
      </c>
      <c r="AD7" s="20">
        <v>9</v>
      </c>
      <c r="AE7" s="20">
        <v>20</v>
      </c>
      <c r="AF7" s="20">
        <v>4</v>
      </c>
      <c r="AG7" s="40">
        <v>0.04</v>
      </c>
    </row>
    <row r="8" spans="2:33" ht="12.75" customHeight="1" x14ac:dyDescent="0.2">
      <c r="B8" s="13" t="s">
        <v>25</v>
      </c>
      <c r="D8" s="24">
        <v>3</v>
      </c>
      <c r="F8" s="13" t="s">
        <v>26</v>
      </c>
      <c r="G8" s="25">
        <f>AA10*60</f>
        <v>9.0003879477563693</v>
      </c>
      <c r="L8" s="15">
        <v>5</v>
      </c>
      <c r="M8" s="6">
        <f t="shared" si="0"/>
        <v>82</v>
      </c>
      <c r="N8" s="16" t="str">
        <f t="shared" si="1"/>
        <v>00:36:27</v>
      </c>
      <c r="O8" s="17" t="str">
        <f t="shared" si="2"/>
        <v>06:06:27</v>
      </c>
      <c r="P8" s="18" t="str">
        <f t="shared" si="7"/>
        <v>6:42</v>
      </c>
      <c r="Q8" s="17" t="str">
        <f t="shared" si="7"/>
        <v>7:17</v>
      </c>
      <c r="R8" s="39"/>
      <c r="S8" s="19">
        <f t="shared" si="3"/>
        <v>36.46586354005931</v>
      </c>
      <c r="T8" s="20">
        <f t="shared" si="4"/>
        <v>0.60776439233432178</v>
      </c>
      <c r="U8" s="20">
        <f t="shared" si="5"/>
        <v>366.46586354005933</v>
      </c>
      <c r="V8" s="20">
        <f t="shared" si="6"/>
        <v>6.1077643923343219</v>
      </c>
      <c r="W8" s="20">
        <f t="shared" si="8"/>
        <v>6.7147455434080747</v>
      </c>
      <c r="X8" s="20">
        <f t="shared" si="9"/>
        <v>7.2931727080118618</v>
      </c>
      <c r="Z8" s="20" t="s">
        <v>27</v>
      </c>
      <c r="AA8" s="26">
        <f>C10</f>
        <v>0.15</v>
      </c>
      <c r="AD8" s="20">
        <v>10</v>
      </c>
      <c r="AE8" s="20">
        <v>25</v>
      </c>
      <c r="AF8" s="20">
        <v>5</v>
      </c>
      <c r="AG8" s="40">
        <v>0.05</v>
      </c>
    </row>
    <row r="9" spans="2:33" ht="13.5" customHeight="1" thickBot="1" x14ac:dyDescent="0.25">
      <c r="B9" s="13"/>
      <c r="C9" s="21"/>
      <c r="D9" s="14"/>
      <c r="F9" s="27" t="s">
        <v>28</v>
      </c>
      <c r="G9" s="28">
        <f>AA11*60</f>
        <v>7.6503297555929137</v>
      </c>
      <c r="L9" s="15">
        <v>6</v>
      </c>
      <c r="M9" s="6">
        <f t="shared" si="0"/>
        <v>81</v>
      </c>
      <c r="N9" s="16" t="str">
        <f t="shared" si="1"/>
        <v>00:43:11</v>
      </c>
      <c r="O9" s="17" t="str">
        <f t="shared" si="2"/>
        <v>06:13:11</v>
      </c>
      <c r="P9" s="18" t="str">
        <f t="shared" si="7"/>
        <v>6:43</v>
      </c>
      <c r="Q9" s="17" t="str">
        <f t="shared" si="7"/>
        <v>7:11</v>
      </c>
      <c r="R9" s="39"/>
      <c r="S9" s="19">
        <f t="shared" si="3"/>
        <v>43.191500347739243</v>
      </c>
      <c r="T9" s="20">
        <f t="shared" si="4"/>
        <v>0.71985833912898733</v>
      </c>
      <c r="U9" s="20">
        <f t="shared" si="5"/>
        <v>373.19150034773924</v>
      </c>
      <c r="V9" s="20">
        <f t="shared" si="6"/>
        <v>6.2198583391289874</v>
      </c>
      <c r="W9" s="20">
        <f t="shared" si="8"/>
        <v>6.7256368076799333</v>
      </c>
      <c r="X9" s="20">
        <f t="shared" si="9"/>
        <v>7.1985833912898736</v>
      </c>
      <c r="AD9" s="20">
        <v>11</v>
      </c>
      <c r="AE9" s="20">
        <v>30</v>
      </c>
      <c r="AF9" s="20">
        <v>6</v>
      </c>
      <c r="AG9" s="40">
        <v>0.06</v>
      </c>
    </row>
    <row r="10" spans="2:33" ht="13.5" customHeight="1" thickTop="1" thickBot="1" x14ac:dyDescent="0.25">
      <c r="B10" s="27" t="s">
        <v>29</v>
      </c>
      <c r="C10" s="29">
        <v>0.15</v>
      </c>
      <c r="D10" s="30"/>
      <c r="L10" s="15">
        <v>7</v>
      </c>
      <c r="M10" s="6">
        <f t="shared" si="0"/>
        <v>80</v>
      </c>
      <c r="N10" s="16" t="str">
        <f t="shared" si="1"/>
        <v>00:49:55</v>
      </c>
      <c r="O10" s="17" t="str">
        <f t="shared" si="2"/>
        <v>06:19:55</v>
      </c>
      <c r="P10" s="18" t="str">
        <f t="shared" si="7"/>
        <v>6:44</v>
      </c>
      <c r="Q10" s="17" t="str">
        <f t="shared" si="7"/>
        <v>7:07</v>
      </c>
      <c r="R10" s="39"/>
      <c r="S10" s="19">
        <f t="shared" si="3"/>
        <v>49.928081588874228</v>
      </c>
      <c r="T10" s="20">
        <f t="shared" si="4"/>
        <v>0.83213469314790378</v>
      </c>
      <c r="U10" s="20">
        <f t="shared" si="5"/>
        <v>379.92808158887425</v>
      </c>
      <c r="V10" s="20">
        <f t="shared" si="6"/>
        <v>6.3321346931479043</v>
      </c>
      <c r="W10" s="20">
        <f t="shared" si="8"/>
        <v>6.736581241134985</v>
      </c>
      <c r="X10" s="20">
        <f t="shared" si="9"/>
        <v>7.1325830841248896</v>
      </c>
      <c r="Z10" s="20" t="s">
        <v>30</v>
      </c>
      <c r="AA10" s="20">
        <f>C2/AA5/(1-0.5*AA8)</f>
        <v>0.15000646579593949</v>
      </c>
      <c r="AD10" s="20">
        <v>12</v>
      </c>
      <c r="AE10" s="20">
        <v>35</v>
      </c>
      <c r="AF10" s="20">
        <v>7</v>
      </c>
      <c r="AG10" s="40">
        <v>7.0000000000000007E-2</v>
      </c>
    </row>
    <row r="11" spans="2:33" ht="13.5" customHeight="1" thickTop="1" thickBot="1" x14ac:dyDescent="0.25">
      <c r="F11" s="1" t="s">
        <v>31</v>
      </c>
      <c r="G11" s="1"/>
      <c r="H11" s="1"/>
      <c r="L11" s="15">
        <v>8</v>
      </c>
      <c r="M11" s="6">
        <f t="shared" si="0"/>
        <v>79</v>
      </c>
      <c r="N11" s="16" t="str">
        <f t="shared" si="1"/>
        <v>00:56:40</v>
      </c>
      <c r="O11" s="17" t="str">
        <f t="shared" si="2"/>
        <v>06:26:40</v>
      </c>
      <c r="P11" s="18" t="str">
        <f t="shared" si="7"/>
        <v>6:44</v>
      </c>
      <c r="Q11" s="17" t="str">
        <f t="shared" si="7"/>
        <v>7:05</v>
      </c>
      <c r="R11" s="39"/>
      <c r="S11" s="19">
        <f t="shared" si="3"/>
        <v>56.675660866667172</v>
      </c>
      <c r="T11" s="20">
        <f t="shared" si="4"/>
        <v>0.94459434777778617</v>
      </c>
      <c r="U11" s="20">
        <f t="shared" si="5"/>
        <v>386.67566086666716</v>
      </c>
      <c r="V11" s="20">
        <f t="shared" si="6"/>
        <v>6.4445943477777856</v>
      </c>
      <c r="W11" s="20">
        <f t="shared" si="8"/>
        <v>6.7475792777929442</v>
      </c>
      <c r="X11" s="20">
        <f t="shared" si="9"/>
        <v>7.0844576083333965</v>
      </c>
      <c r="Z11" s="20" t="s">
        <v>32</v>
      </c>
      <c r="AA11" s="20">
        <f>AA10*(1-AA8)</f>
        <v>0.12750549592654856</v>
      </c>
      <c r="AE11" s="20">
        <v>40</v>
      </c>
      <c r="AF11" s="20">
        <v>8</v>
      </c>
      <c r="AG11" s="40">
        <v>0.08</v>
      </c>
    </row>
    <row r="12" spans="2:33" ht="12.75" customHeight="1" thickTop="1" x14ac:dyDescent="0.2">
      <c r="B12" s="38"/>
      <c r="F12" s="13"/>
      <c r="G12" s="21"/>
      <c r="H12" s="22"/>
      <c r="L12" s="15">
        <v>9</v>
      </c>
      <c r="M12" s="6">
        <f t="shared" si="0"/>
        <v>78</v>
      </c>
      <c r="N12" s="16" t="str">
        <f t="shared" si="1"/>
        <v>01:03:26</v>
      </c>
      <c r="O12" s="17" t="str">
        <f t="shared" si="2"/>
        <v>06:33:26</v>
      </c>
      <c r="P12" s="18" t="str">
        <f t="shared" si="7"/>
        <v>6:45</v>
      </c>
      <c r="Q12" s="17" t="str">
        <f t="shared" si="7"/>
        <v>7:02</v>
      </c>
      <c r="R12" s="39"/>
      <c r="S12" s="19">
        <f t="shared" si="3"/>
        <v>63.434292223310685</v>
      </c>
      <c r="T12" s="20">
        <f t="shared" si="4"/>
        <v>1.0572382037218448</v>
      </c>
      <c r="U12" s="20">
        <f t="shared" si="5"/>
        <v>393.43429222331071</v>
      </c>
      <c r="V12" s="20">
        <f t="shared" si="6"/>
        <v>6.5572382037218455</v>
      </c>
      <c r="W12" s="20">
        <f t="shared" si="8"/>
        <v>6.7586313566435123</v>
      </c>
      <c r="X12" s="20">
        <f t="shared" si="9"/>
        <v>7.0482546914789648</v>
      </c>
      <c r="AE12" s="20">
        <v>45</v>
      </c>
      <c r="AF12" s="20">
        <v>9</v>
      </c>
      <c r="AG12" s="40">
        <v>0.09</v>
      </c>
    </row>
    <row r="13" spans="2:33" ht="12.75" customHeight="1" x14ac:dyDescent="0.2">
      <c r="B13" s="38"/>
      <c r="F13" s="13"/>
      <c r="G13" s="31" t="s">
        <v>1</v>
      </c>
      <c r="H13" s="32" t="s">
        <v>6</v>
      </c>
      <c r="I13" s="6" t="s">
        <v>33</v>
      </c>
      <c r="J13" s="20" t="s">
        <v>4</v>
      </c>
      <c r="L13" s="15">
        <v>10</v>
      </c>
      <c r="M13" s="6">
        <f t="shared" si="0"/>
        <v>77</v>
      </c>
      <c r="N13" s="16" t="str">
        <f t="shared" si="1"/>
        <v>01:10:12</v>
      </c>
      <c r="O13" s="17" t="str">
        <f t="shared" si="2"/>
        <v>06:40:12</v>
      </c>
      <c r="P13" s="18" t="str">
        <f t="shared" si="7"/>
        <v>6:46</v>
      </c>
      <c r="Q13" s="17" t="str">
        <f t="shared" si="7"/>
        <v>7:01</v>
      </c>
      <c r="R13" s="39"/>
      <c r="S13" s="19">
        <f t="shared" si="3"/>
        <v>70.204030145043703</v>
      </c>
      <c r="T13" s="20">
        <f t="shared" si="4"/>
        <v>1.1700671690840616</v>
      </c>
      <c r="U13" s="20">
        <f t="shared" si="5"/>
        <v>400.2040301450437</v>
      </c>
      <c r="V13" s="20">
        <f t="shared" si="6"/>
        <v>6.6700671690840618</v>
      </c>
      <c r="W13" s="20">
        <f t="shared" si="8"/>
        <v>6.769737921733018</v>
      </c>
      <c r="X13" s="20">
        <f t="shared" si="9"/>
        <v>7.0204030145043701</v>
      </c>
      <c r="Z13" s="20" t="s">
        <v>34</v>
      </c>
      <c r="AA13" s="20">
        <f>(AA11-AA10)/AA5</f>
        <v>-3.5886714305248693E-5</v>
      </c>
      <c r="AE13" s="20">
        <v>50</v>
      </c>
      <c r="AF13" s="20">
        <v>10</v>
      </c>
      <c r="AG13" s="40">
        <v>0.1</v>
      </c>
    </row>
    <row r="14" spans="2:33" ht="12.75" customHeight="1" x14ac:dyDescent="0.2">
      <c r="B14" s="38"/>
      <c r="F14" s="13" t="s">
        <v>35</v>
      </c>
      <c r="G14" s="21" t="str">
        <f t="shared" ref="G14:G25" si="10">IF(I14="","",INDEX(N$3:N$92,I14))</f>
        <v>00:03:00</v>
      </c>
      <c r="H14" s="22">
        <f t="shared" ref="H14:H25" si="11">IF(I14="","",INDEX(M$3:M$92,I14))</f>
        <v>87</v>
      </c>
      <c r="I14" s="20">
        <f t="shared" ref="I14:I25" si="12">IF(J14="","",MATCH(J14,L$3:L$92))</f>
        <v>1</v>
      </c>
      <c r="J14" s="20">
        <v>0</v>
      </c>
      <c r="L14" s="15">
        <v>11</v>
      </c>
      <c r="M14" s="6">
        <f t="shared" si="0"/>
        <v>76</v>
      </c>
      <c r="N14" s="16" t="str">
        <f t="shared" si="1"/>
        <v>01:16:59</v>
      </c>
      <c r="O14" s="17" t="str">
        <f t="shared" si="2"/>
        <v>06:46:59</v>
      </c>
      <c r="P14" s="18" t="str">
        <f t="shared" si="7"/>
        <v>6:46</v>
      </c>
      <c r="Q14" s="17" t="str">
        <f t="shared" si="7"/>
        <v>6:59</v>
      </c>
      <c r="R14" s="39"/>
      <c r="S14" s="19">
        <f t="shared" si="3"/>
        <v>76.984929567270811</v>
      </c>
      <c r="T14" s="20">
        <f t="shared" si="4"/>
        <v>1.2830821594545134</v>
      </c>
      <c r="U14" s="20">
        <f t="shared" si="5"/>
        <v>406.9849295672708</v>
      </c>
      <c r="V14" s="20">
        <f t="shared" si="6"/>
        <v>6.783082159454513</v>
      </c>
      <c r="W14" s="20">
        <f t="shared" si="8"/>
        <v>6.7808994222271082</v>
      </c>
      <c r="X14" s="20">
        <f t="shared" si="9"/>
        <v>6.998629960660983</v>
      </c>
      <c r="AE14" s="20">
        <v>55</v>
      </c>
      <c r="AG14" s="40">
        <v>0.11</v>
      </c>
    </row>
    <row r="15" spans="2:33" ht="12.75" customHeight="1" x14ac:dyDescent="0.2">
      <c r="B15" s="38"/>
      <c r="F15" s="34" t="s">
        <v>47</v>
      </c>
      <c r="G15" s="21" t="str">
        <f t="shared" si="10"/>
        <v>00:56:40</v>
      </c>
      <c r="H15" s="22">
        <f t="shared" si="11"/>
        <v>79</v>
      </c>
      <c r="I15" s="20">
        <f t="shared" si="12"/>
        <v>9</v>
      </c>
      <c r="J15" s="20">
        <v>8</v>
      </c>
      <c r="L15" s="15">
        <v>12</v>
      </c>
      <c r="M15" s="6">
        <f t="shared" si="0"/>
        <v>75</v>
      </c>
      <c r="N15" s="16" t="str">
        <f t="shared" si="1"/>
        <v>01:23:46</v>
      </c>
      <c r="O15" s="17" t="str">
        <f t="shared" si="2"/>
        <v>06:53:46</v>
      </c>
      <c r="P15" s="18" t="str">
        <f t="shared" si="7"/>
        <v>6:47</v>
      </c>
      <c r="Q15" s="17" t="str">
        <f t="shared" si="7"/>
        <v>6:58</v>
      </c>
      <c r="R15" s="39"/>
      <c r="S15" s="19">
        <f t="shared" si="3"/>
        <v>83.777045879767329</v>
      </c>
      <c r="T15" s="20">
        <f t="shared" si="4"/>
        <v>1.3962840979961222</v>
      </c>
      <c r="U15" s="20">
        <f t="shared" si="5"/>
        <v>413.77704587976734</v>
      </c>
      <c r="V15" s="20">
        <f t="shared" si="6"/>
        <v>6.896284097996122</v>
      </c>
      <c r="W15" s="20">
        <f t="shared" si="8"/>
        <v>6.7921163124965176</v>
      </c>
      <c r="X15" s="20">
        <f t="shared" si="9"/>
        <v>6.9814204899806107</v>
      </c>
      <c r="Z15" s="20" t="s">
        <v>37</v>
      </c>
      <c r="AA15" s="33">
        <f>1/AA10</f>
        <v>6.6663793103448272</v>
      </c>
      <c r="AG15" s="40">
        <v>0.12</v>
      </c>
    </row>
    <row r="16" spans="2:33" ht="12.75" customHeight="1" x14ac:dyDescent="0.2">
      <c r="B16" s="38"/>
      <c r="F16" s="34" t="s">
        <v>46</v>
      </c>
      <c r="G16" s="21" t="str">
        <f t="shared" si="10"/>
        <v>02:04:46</v>
      </c>
      <c r="H16" s="22">
        <f t="shared" si="11"/>
        <v>69</v>
      </c>
      <c r="I16" s="20">
        <f t="shared" si="12"/>
        <v>19</v>
      </c>
      <c r="J16" s="20">
        <v>18</v>
      </c>
      <c r="L16" s="15">
        <v>13</v>
      </c>
      <c r="M16" s="6">
        <f t="shared" si="0"/>
        <v>74</v>
      </c>
      <c r="N16" s="16" t="str">
        <f t="shared" si="1"/>
        <v>01:30:34</v>
      </c>
      <c r="O16" s="17" t="str">
        <f t="shared" si="2"/>
        <v>07:00:34</v>
      </c>
      <c r="P16" s="18" t="str">
        <f t="shared" si="7"/>
        <v>6:48</v>
      </c>
      <c r="Q16" s="17" t="str">
        <f t="shared" si="7"/>
        <v>6:58</v>
      </c>
      <c r="R16" s="39"/>
      <c r="S16" s="19">
        <f t="shared" si="3"/>
        <v>90.58043493195558</v>
      </c>
      <c r="T16" s="20">
        <f t="shared" si="4"/>
        <v>1.5096739155325929</v>
      </c>
      <c r="U16" s="20">
        <f t="shared" si="5"/>
        <v>420.58043493195555</v>
      </c>
      <c r="V16" s="20">
        <f t="shared" si="6"/>
        <v>7.0096739155325922</v>
      </c>
      <c r="W16" s="20">
        <f t="shared" si="8"/>
        <v>6.8033890521882512</v>
      </c>
      <c r="X16" s="20">
        <f t="shared" si="9"/>
        <v>6.9677257639965831</v>
      </c>
      <c r="Z16" s="20" t="s">
        <v>39</v>
      </c>
      <c r="AA16" s="33">
        <f>1/AA11</f>
        <v>7.8427991886409734</v>
      </c>
      <c r="AG16" s="40">
        <v>0.13</v>
      </c>
    </row>
    <row r="17" spans="2:36" ht="12.75" customHeight="1" x14ac:dyDescent="0.2">
      <c r="B17" s="38"/>
      <c r="E17" s="33"/>
      <c r="F17" s="34" t="s">
        <v>45</v>
      </c>
      <c r="G17" s="21" t="str">
        <f t="shared" si="10"/>
        <v>02:32:19</v>
      </c>
      <c r="H17" s="22">
        <f t="shared" si="11"/>
        <v>65</v>
      </c>
      <c r="I17" s="20">
        <f t="shared" si="12"/>
        <v>23</v>
      </c>
      <c r="J17" s="20">
        <v>22</v>
      </c>
      <c r="L17" s="15">
        <v>14</v>
      </c>
      <c r="M17" s="6">
        <f t="shared" si="0"/>
        <v>73</v>
      </c>
      <c r="N17" s="16" t="str">
        <f t="shared" si="1"/>
        <v>01:37:23</v>
      </c>
      <c r="O17" s="17" t="str">
        <f t="shared" si="2"/>
        <v>07:07:23</v>
      </c>
      <c r="P17" s="18" t="str">
        <f t="shared" si="7"/>
        <v>6:48</v>
      </c>
      <c r="Q17" s="17" t="str">
        <f t="shared" si="7"/>
        <v>6:57</v>
      </c>
      <c r="R17" s="39"/>
      <c r="S17" s="19">
        <f t="shared" si="3"/>
        <v>97.395153038262492</v>
      </c>
      <c r="T17" s="20">
        <f t="shared" si="4"/>
        <v>1.6232525506377082</v>
      </c>
      <c r="U17" s="20">
        <f t="shared" si="5"/>
        <v>427.39515303826249</v>
      </c>
      <c r="V17" s="20">
        <f t="shared" si="6"/>
        <v>7.1232525506377078</v>
      </c>
      <c r="W17" s="20">
        <f t="shared" si="8"/>
        <v>6.8147181063069127</v>
      </c>
      <c r="X17" s="20">
        <f t="shared" si="9"/>
        <v>6.9567966455901784</v>
      </c>
      <c r="AG17" s="40">
        <v>0.14000000000000001</v>
      </c>
    </row>
    <row r="18" spans="2:36" ht="12.75" customHeight="1" x14ac:dyDescent="0.2">
      <c r="B18" s="38"/>
      <c r="F18" s="34" t="s">
        <v>44</v>
      </c>
      <c r="G18" s="21" t="str">
        <f t="shared" si="10"/>
        <v>04:17:23</v>
      </c>
      <c r="H18" s="22">
        <f t="shared" si="11"/>
        <v>50</v>
      </c>
      <c r="I18" s="20">
        <f t="shared" si="12"/>
        <v>38</v>
      </c>
      <c r="J18" s="20">
        <v>37</v>
      </c>
      <c r="L18" s="15">
        <v>15</v>
      </c>
      <c r="M18" s="6">
        <f t="shared" si="0"/>
        <v>72</v>
      </c>
      <c r="N18" s="16" t="str">
        <f t="shared" si="1"/>
        <v>01:44:13</v>
      </c>
      <c r="O18" s="17" t="str">
        <f t="shared" si="2"/>
        <v>07:14:13</v>
      </c>
      <c r="P18" s="18" t="str">
        <f t="shared" si="7"/>
        <v>6:49</v>
      </c>
      <c r="Q18" s="17" t="str">
        <f t="shared" si="7"/>
        <v>6:56</v>
      </c>
      <c r="R18" s="39"/>
      <c r="S18" s="19">
        <f t="shared" si="3"/>
        <v>104.22125698356125</v>
      </c>
      <c r="T18" s="20">
        <f t="shared" si="4"/>
        <v>1.7370209497260207</v>
      </c>
      <c r="U18" s="20">
        <f t="shared" si="5"/>
        <v>434.22125698356126</v>
      </c>
      <c r="V18" s="20">
        <f t="shared" si="6"/>
        <v>7.2370209497260207</v>
      </c>
      <c r="W18" s="20">
        <f t="shared" si="8"/>
        <v>6.8261039452987546</v>
      </c>
      <c r="X18" s="20">
        <f t="shared" si="9"/>
        <v>6.9480837989040829</v>
      </c>
      <c r="AG18" s="40">
        <v>0.15</v>
      </c>
    </row>
    <row r="19" spans="2:36" ht="12.75" customHeight="1" x14ac:dyDescent="0.2">
      <c r="B19" s="38"/>
      <c r="F19" s="34" t="s">
        <v>43</v>
      </c>
      <c r="G19" s="21" t="str">
        <f t="shared" si="10"/>
        <v>05:00:13</v>
      </c>
      <c r="H19" s="22">
        <f t="shared" si="11"/>
        <v>44</v>
      </c>
      <c r="I19" s="20">
        <f t="shared" si="12"/>
        <v>44</v>
      </c>
      <c r="J19" s="20">
        <v>43</v>
      </c>
      <c r="L19" s="15">
        <v>16</v>
      </c>
      <c r="M19" s="6">
        <f t="shared" si="0"/>
        <v>71</v>
      </c>
      <c r="N19" s="16" t="str">
        <f t="shared" si="1"/>
        <v>01:51:03</v>
      </c>
      <c r="O19" s="17" t="str">
        <f t="shared" si="2"/>
        <v>07:21:03</v>
      </c>
      <c r="P19" s="18" t="str">
        <f t="shared" si="7"/>
        <v>6:50</v>
      </c>
      <c r="Q19" s="17" t="str">
        <f t="shared" si="7"/>
        <v>6:56</v>
      </c>
      <c r="R19" s="39"/>
      <c r="S19" s="19">
        <f t="shared" si="3"/>
        <v>111.05880402868821</v>
      </c>
      <c r="T19" s="20">
        <f t="shared" si="4"/>
        <v>1.8509800671448036</v>
      </c>
      <c r="U19" s="20">
        <f t="shared" si="5"/>
        <v>441.0588040286882</v>
      </c>
      <c r="V19" s="20">
        <f t="shared" si="6"/>
        <v>7.3509800671448033</v>
      </c>
      <c r="W19" s="20">
        <f t="shared" si="8"/>
        <v>6.8375470451269678</v>
      </c>
      <c r="X19" s="20">
        <f t="shared" si="9"/>
        <v>6.9411752517930134</v>
      </c>
      <c r="AG19" s="40">
        <v>0.16</v>
      </c>
    </row>
    <row r="20" spans="2:36" ht="12.75" customHeight="1" x14ac:dyDescent="0.2">
      <c r="B20" s="38"/>
      <c r="C20" s="35"/>
      <c r="E20" s="33"/>
      <c r="F20" s="34" t="s">
        <v>42</v>
      </c>
      <c r="G20" s="21" t="str">
        <f t="shared" si="10"/>
        <v>05:14:36</v>
      </c>
      <c r="H20" s="22">
        <f t="shared" si="11"/>
        <v>42</v>
      </c>
      <c r="I20" s="20">
        <f t="shared" si="12"/>
        <v>46</v>
      </c>
      <c r="J20" s="20">
        <v>45</v>
      </c>
      <c r="L20" s="15">
        <v>17</v>
      </c>
      <c r="M20" s="6">
        <f t="shared" si="0"/>
        <v>70</v>
      </c>
      <c r="N20" s="16" t="str">
        <f t="shared" si="1"/>
        <v>01:57:54</v>
      </c>
      <c r="O20" s="17" t="str">
        <f t="shared" si="2"/>
        <v>07:27:54</v>
      </c>
      <c r="P20" s="18" t="str">
        <f t="shared" si="7"/>
        <v>6:50</v>
      </c>
      <c r="Q20" s="17" t="str">
        <f t="shared" si="7"/>
        <v>6:56</v>
      </c>
      <c r="R20" s="39"/>
      <c r="S20" s="19">
        <f t="shared" si="3"/>
        <v>117.90785191604867</v>
      </c>
      <c r="T20" s="20">
        <f t="shared" si="4"/>
        <v>1.9651308652674779</v>
      </c>
      <c r="U20" s="20">
        <f t="shared" si="5"/>
        <v>447.90785191604868</v>
      </c>
      <c r="V20" s="20">
        <f t="shared" si="6"/>
        <v>7.4651308652674784</v>
      </c>
      <c r="W20" s="20">
        <f t="shared" si="8"/>
        <v>6.8490478873604559</v>
      </c>
      <c r="X20" s="20">
        <f t="shared" si="9"/>
        <v>6.9357559950616867</v>
      </c>
      <c r="AG20" s="40">
        <v>0.17</v>
      </c>
    </row>
    <row r="21" spans="2:36" ht="12.75" customHeight="1" x14ac:dyDescent="0.2">
      <c r="B21" s="38"/>
      <c r="F21" s="34" t="s">
        <v>41</v>
      </c>
      <c r="G21" s="21" t="str">
        <f t="shared" si="10"/>
        <v>07:04:12</v>
      </c>
      <c r="H21" s="22">
        <f t="shared" si="11"/>
        <v>27</v>
      </c>
      <c r="I21" s="20">
        <f t="shared" si="12"/>
        <v>61</v>
      </c>
      <c r="J21" s="20">
        <v>60</v>
      </c>
      <c r="L21" s="15">
        <v>18</v>
      </c>
      <c r="M21" s="6">
        <f t="shared" si="0"/>
        <v>69</v>
      </c>
      <c r="N21" s="16" t="str">
        <f t="shared" si="1"/>
        <v>02:04:46</v>
      </c>
      <c r="O21" s="17" t="str">
        <f t="shared" si="2"/>
        <v>07:34:46</v>
      </c>
      <c r="P21" s="18" t="str">
        <f t="shared" si="7"/>
        <v>6:51</v>
      </c>
      <c r="Q21" s="17" t="str">
        <f t="shared" si="7"/>
        <v>6:55</v>
      </c>
      <c r="R21" s="39"/>
      <c r="S21" s="19">
        <f t="shared" si="3"/>
        <v>124.7684588753053</v>
      </c>
      <c r="T21" s="20">
        <f t="shared" si="4"/>
        <v>2.0794743145884218</v>
      </c>
      <c r="U21" s="20">
        <f t="shared" si="5"/>
        <v>454.76845887530533</v>
      </c>
      <c r="V21" s="20">
        <f t="shared" si="6"/>
        <v>7.5794743145884222</v>
      </c>
      <c r="W21" s="20">
        <f t="shared" si="8"/>
        <v>6.8606069592566286</v>
      </c>
      <c r="X21" s="20">
        <f t="shared" si="9"/>
        <v>6.9315810486280718</v>
      </c>
      <c r="AG21" s="40">
        <v>0.18</v>
      </c>
    </row>
    <row r="22" spans="2:36" ht="12.75" customHeight="1" x14ac:dyDescent="0.2">
      <c r="B22" s="38"/>
      <c r="F22" s="34" t="s">
        <v>40</v>
      </c>
      <c r="G22" s="21" t="str">
        <f t="shared" si="10"/>
        <v>07:26:30</v>
      </c>
      <c r="H22" s="22">
        <f t="shared" si="11"/>
        <v>24</v>
      </c>
      <c r="I22" s="20">
        <f t="shared" si="12"/>
        <v>64</v>
      </c>
      <c r="J22" s="20">
        <v>63</v>
      </c>
      <c r="L22" s="15">
        <v>19</v>
      </c>
      <c r="M22" s="6">
        <f t="shared" si="0"/>
        <v>68</v>
      </c>
      <c r="N22" s="16" t="str">
        <f t="shared" si="1"/>
        <v>02:11:38</v>
      </c>
      <c r="O22" s="17" t="str">
        <f t="shared" si="2"/>
        <v>07:41:38</v>
      </c>
      <c r="P22" s="18" t="str">
        <f t="shared" si="7"/>
        <v>6:52</v>
      </c>
      <c r="Q22" s="17" t="str">
        <f t="shared" si="7"/>
        <v>6:55</v>
      </c>
      <c r="R22" s="39"/>
      <c r="S22" s="19">
        <f t="shared" si="3"/>
        <v>131.64068362915648</v>
      </c>
      <c r="T22" s="20">
        <f t="shared" si="4"/>
        <v>2.1940113938192747</v>
      </c>
      <c r="U22" s="20">
        <f t="shared" si="5"/>
        <v>461.64068362915646</v>
      </c>
      <c r="V22" s="20">
        <f t="shared" si="6"/>
        <v>7.6940113938192747</v>
      </c>
      <c r="W22" s="20">
        <f t="shared" si="8"/>
        <v>6.8722247538511851</v>
      </c>
      <c r="X22" s="20">
        <f t="shared" si="9"/>
        <v>6.9284570331134994</v>
      </c>
      <c r="AG22" s="40">
        <v>0.19</v>
      </c>
    </row>
    <row r="23" spans="2:36" ht="12.75" customHeight="1" x14ac:dyDescent="0.2">
      <c r="F23" s="34" t="s">
        <v>38</v>
      </c>
      <c r="G23" s="21" t="str">
        <f t="shared" si="10"/>
        <v>08:11:31</v>
      </c>
      <c r="H23" s="22">
        <f t="shared" si="11"/>
        <v>18</v>
      </c>
      <c r="I23" s="20">
        <f t="shared" si="12"/>
        <v>70</v>
      </c>
      <c r="J23" s="20">
        <v>69</v>
      </c>
      <c r="L23" s="15">
        <v>20</v>
      </c>
      <c r="M23" s="6">
        <f t="shared" si="0"/>
        <v>67</v>
      </c>
      <c r="N23" s="16" t="str">
        <f t="shared" si="1"/>
        <v>02:18:31</v>
      </c>
      <c r="O23" s="17" t="str">
        <f t="shared" si="2"/>
        <v>07:48:31</v>
      </c>
      <c r="P23" s="18" t="str">
        <f t="shared" si="7"/>
        <v>6:53</v>
      </c>
      <c r="Q23" s="17" t="str">
        <f t="shared" si="7"/>
        <v>6:55</v>
      </c>
      <c r="R23" s="39"/>
      <c r="S23" s="19">
        <f t="shared" si="3"/>
        <v>138.52458539919644</v>
      </c>
      <c r="T23" s="20">
        <f t="shared" si="4"/>
        <v>2.3087430899866073</v>
      </c>
      <c r="U23" s="20">
        <f t="shared" si="5"/>
        <v>468.52458539919644</v>
      </c>
      <c r="V23" s="20">
        <f t="shared" si="6"/>
        <v>7.8087430899866073</v>
      </c>
      <c r="W23" s="20">
        <f t="shared" si="8"/>
        <v>6.8839017700399552</v>
      </c>
      <c r="X23" s="20">
        <f t="shared" si="9"/>
        <v>6.9262292699598218</v>
      </c>
      <c r="AG23" s="40">
        <v>0.2</v>
      </c>
    </row>
    <row r="24" spans="2:36" ht="12.75" customHeight="1" x14ac:dyDescent="0.2">
      <c r="F24" s="13" t="s">
        <v>36</v>
      </c>
      <c r="G24" s="21" t="str">
        <f t="shared" si="10"/>
        <v>09:35:31</v>
      </c>
      <c r="H24" s="22">
        <f t="shared" si="11"/>
        <v>7</v>
      </c>
      <c r="I24" s="20">
        <f t="shared" si="12"/>
        <v>81</v>
      </c>
      <c r="J24" s="20">
        <v>80</v>
      </c>
      <c r="L24" s="15">
        <v>21</v>
      </c>
      <c r="M24" s="6">
        <f t="shared" si="0"/>
        <v>66</v>
      </c>
      <c r="N24" s="16" t="str">
        <f t="shared" si="1"/>
        <v>02:25:25</v>
      </c>
      <c r="O24" s="17" t="str">
        <f t="shared" si="2"/>
        <v>07:55:25</v>
      </c>
      <c r="P24" s="18" t="str">
        <f t="shared" si="7"/>
        <v>6:53</v>
      </c>
      <c r="Q24" s="17" t="str">
        <f t="shared" si="7"/>
        <v>6:55</v>
      </c>
      <c r="R24" s="39"/>
      <c r="S24" s="19">
        <f t="shared" si="3"/>
        <v>145.42022391187146</v>
      </c>
      <c r="T24" s="20">
        <f t="shared" si="4"/>
        <v>2.4236703985311912</v>
      </c>
      <c r="U24" s="20">
        <f t="shared" si="5"/>
        <v>475.42022391187146</v>
      </c>
      <c r="V24" s="20">
        <f t="shared" si="6"/>
        <v>7.9236703985311907</v>
      </c>
      <c r="W24" s="20">
        <f t="shared" si="8"/>
        <v>6.8956385126750206</v>
      </c>
      <c r="X24" s="20">
        <f t="shared" si="9"/>
        <v>6.9247725672319742</v>
      </c>
    </row>
    <row r="25" spans="2:36" ht="13.5" customHeight="1" thickBot="1" x14ac:dyDescent="0.25">
      <c r="F25" s="27" t="s">
        <v>48</v>
      </c>
      <c r="G25" s="36" t="str">
        <f t="shared" si="10"/>
        <v>10:30:00</v>
      </c>
      <c r="H25" s="37">
        <f t="shared" si="11"/>
        <v>0</v>
      </c>
      <c r="I25" s="20">
        <f t="shared" si="12"/>
        <v>88</v>
      </c>
      <c r="J25" s="20">
        <f>C2</f>
        <v>87</v>
      </c>
      <c r="L25" s="15">
        <v>22</v>
      </c>
      <c r="M25" s="6">
        <f t="shared" si="0"/>
        <v>65</v>
      </c>
      <c r="N25" s="16" t="str">
        <f t="shared" si="1"/>
        <v>02:32:19</v>
      </c>
      <c r="O25" s="17" t="str">
        <f t="shared" si="2"/>
        <v>08:02:19</v>
      </c>
      <c r="P25" s="18" t="str">
        <f t="shared" si="7"/>
        <v>6:54</v>
      </c>
      <c r="Q25" s="17" t="str">
        <f t="shared" si="7"/>
        <v>6:55</v>
      </c>
      <c r="R25" s="39"/>
      <c r="S25" s="19">
        <f t="shared" si="3"/>
        <v>152.32765940452794</v>
      </c>
      <c r="T25" s="20">
        <f t="shared" si="4"/>
        <v>2.5387943234087991</v>
      </c>
      <c r="U25" s="20">
        <f t="shared" si="5"/>
        <v>482.32765940452794</v>
      </c>
      <c r="V25" s="20">
        <f t="shared" si="6"/>
        <v>8.0387943234087995</v>
      </c>
      <c r="W25" s="20">
        <f t="shared" si="8"/>
        <v>6.9074354926564752</v>
      </c>
      <c r="X25" s="20">
        <f t="shared" si="9"/>
        <v>6.9239845183876332</v>
      </c>
    </row>
    <row r="26" spans="2:36" ht="12.75" customHeight="1" thickTop="1" x14ac:dyDescent="0.2">
      <c r="L26" s="15">
        <v>23</v>
      </c>
      <c r="M26" s="6">
        <f t="shared" si="0"/>
        <v>64</v>
      </c>
      <c r="N26" s="16" t="str">
        <f t="shared" si="1"/>
        <v>02:39:14</v>
      </c>
      <c r="O26" s="17" t="str">
        <f t="shared" si="2"/>
        <v>08:09:14</v>
      </c>
      <c r="P26" s="18" t="str">
        <f t="shared" si="7"/>
        <v>6:55</v>
      </c>
      <c r="Q26" s="17" t="str">
        <f t="shared" si="7"/>
        <v>6:55</v>
      </c>
      <c r="R26" s="39"/>
      <c r="S26" s="19">
        <f t="shared" si="3"/>
        <v>159.24695263154882</v>
      </c>
      <c r="T26" s="20">
        <f t="shared" si="4"/>
        <v>2.6541158771924804</v>
      </c>
      <c r="U26" s="20">
        <f t="shared" si="5"/>
        <v>489.24695263154882</v>
      </c>
      <c r="V26" s="20">
        <f t="shared" si="6"/>
        <v>8.1541158771924795</v>
      </c>
      <c r="W26" s="20">
        <f t="shared" si="8"/>
        <v>6.9192932270208871</v>
      </c>
      <c r="X26" s="20">
        <f t="shared" si="9"/>
        <v>6.9237805491977751</v>
      </c>
    </row>
    <row r="27" spans="2:36" ht="12.75" customHeight="1" x14ac:dyDescent="0.2">
      <c r="L27" s="15">
        <v>24</v>
      </c>
      <c r="M27" s="6">
        <f t="shared" si="0"/>
        <v>63</v>
      </c>
      <c r="N27" s="16" t="str">
        <f t="shared" si="1"/>
        <v>02:46:10</v>
      </c>
      <c r="O27" s="17" t="str">
        <f t="shared" si="2"/>
        <v>08:16:10</v>
      </c>
      <c r="P27" s="18" t="str">
        <f t="shared" si="7"/>
        <v>6:55</v>
      </c>
      <c r="Q27" s="17" t="str">
        <f t="shared" si="7"/>
        <v>6:55</v>
      </c>
      <c r="R27" s="39"/>
      <c r="S27" s="19">
        <f t="shared" si="3"/>
        <v>166.17816487058883</v>
      </c>
      <c r="T27" s="20">
        <f t="shared" si="4"/>
        <v>2.7696360811764804</v>
      </c>
      <c r="U27" s="20">
        <f t="shared" si="5"/>
        <v>496.17816487058883</v>
      </c>
      <c r="V27" s="20">
        <f t="shared" si="6"/>
        <v>8.2696360811764809</v>
      </c>
      <c r="W27" s="20">
        <f t="shared" si="8"/>
        <v>6.9312122390400077</v>
      </c>
      <c r="X27" s="20">
        <f t="shared" si="9"/>
        <v>6.9240902029412013</v>
      </c>
    </row>
    <row r="28" spans="2:36" ht="12.75" customHeight="1" x14ac:dyDescent="0.2">
      <c r="L28" s="15">
        <v>25</v>
      </c>
      <c r="M28" s="6">
        <f t="shared" si="0"/>
        <v>62</v>
      </c>
      <c r="N28" s="16" t="str">
        <f t="shared" si="1"/>
        <v>02:53:07</v>
      </c>
      <c r="O28" s="17" t="str">
        <f t="shared" si="2"/>
        <v>08:23:07</v>
      </c>
      <c r="P28" s="18" t="str">
        <f t="shared" si="7"/>
        <v>6:56</v>
      </c>
      <c r="Q28" s="17" t="str">
        <f t="shared" si="7"/>
        <v>6:55</v>
      </c>
      <c r="R28" s="39"/>
      <c r="S28" s="19">
        <f t="shared" si="3"/>
        <v>173.12135792890422</v>
      </c>
      <c r="T28" s="20">
        <f t="shared" si="4"/>
        <v>2.8853559654817369</v>
      </c>
      <c r="U28" s="20">
        <f t="shared" si="5"/>
        <v>503.12135792890422</v>
      </c>
      <c r="V28" s="20">
        <f t="shared" si="6"/>
        <v>8.3853559654817378</v>
      </c>
      <c r="W28" s="20">
        <f t="shared" si="8"/>
        <v>6.9431930583153871</v>
      </c>
      <c r="X28" s="20">
        <f t="shared" si="9"/>
        <v>6.9248543171561687</v>
      </c>
    </row>
    <row r="29" spans="2:36" ht="12.75" customHeight="1" x14ac:dyDescent="0.2">
      <c r="L29" s="15">
        <v>26</v>
      </c>
      <c r="M29" s="6">
        <f t="shared" si="0"/>
        <v>61</v>
      </c>
      <c r="N29" s="16" t="str">
        <f t="shared" si="1"/>
        <v>03:00:04</v>
      </c>
      <c r="O29" s="17" t="str">
        <f t="shared" si="2"/>
        <v>08:30:04</v>
      </c>
      <c r="P29" s="18" t="str">
        <f t="shared" si="7"/>
        <v>6:57</v>
      </c>
      <c r="Q29" s="17" t="str">
        <f t="shared" si="7"/>
        <v>6:55</v>
      </c>
      <c r="R29" s="39"/>
      <c r="S29" s="19">
        <f t="shared" si="3"/>
        <v>180.07659414978917</v>
      </c>
      <c r="T29" s="20">
        <f t="shared" si="4"/>
        <v>3.0012765691631529</v>
      </c>
      <c r="U29" s="20">
        <f t="shared" si="5"/>
        <v>510.07659414978917</v>
      </c>
      <c r="V29" s="20">
        <f t="shared" si="6"/>
        <v>8.5012765691631529</v>
      </c>
      <c r="W29" s="20">
        <f t="shared" si="8"/>
        <v>6.9552362208849559</v>
      </c>
      <c r="X29" s="20">
        <f t="shared" si="9"/>
        <v>6.9260228519149685</v>
      </c>
    </row>
    <row r="30" spans="2:36" ht="12.75" customHeight="1" x14ac:dyDescent="0.2">
      <c r="L30" s="15">
        <v>27</v>
      </c>
      <c r="M30" s="6">
        <f t="shared" si="0"/>
        <v>60</v>
      </c>
      <c r="N30" s="16" t="str">
        <f t="shared" si="1"/>
        <v>03:07:02</v>
      </c>
      <c r="O30" s="17" t="str">
        <f t="shared" si="2"/>
        <v>08:37:02</v>
      </c>
      <c r="P30" s="18" t="str">
        <f t="shared" si="7"/>
        <v>6:58</v>
      </c>
      <c r="Q30" s="17" t="str">
        <f t="shared" si="7"/>
        <v>6:55</v>
      </c>
      <c r="R30" s="39"/>
      <c r="S30" s="19">
        <f t="shared" si="3"/>
        <v>187.04393641909968</v>
      </c>
      <c r="T30" s="20">
        <f t="shared" si="4"/>
        <v>3.1173989403183282</v>
      </c>
      <c r="U30" s="20">
        <f t="shared" si="5"/>
        <v>517.04393641909974</v>
      </c>
      <c r="V30" s="20">
        <f t="shared" si="6"/>
        <v>8.6173989403183295</v>
      </c>
      <c r="W30" s="20">
        <f t="shared" si="8"/>
        <v>6.9673422693105067</v>
      </c>
      <c r="X30" s="20">
        <f t="shared" si="9"/>
        <v>6.9275532007073952</v>
      </c>
    </row>
    <row r="31" spans="2:36" ht="12.75" customHeight="1" x14ac:dyDescent="0.2">
      <c r="L31" s="15">
        <v>28</v>
      </c>
      <c r="M31" s="6">
        <f t="shared" si="0"/>
        <v>59</v>
      </c>
      <c r="N31" s="16" t="str">
        <f t="shared" si="1"/>
        <v>03:14:01</v>
      </c>
      <c r="O31" s="17" t="str">
        <f t="shared" si="2"/>
        <v>08:44:01</v>
      </c>
      <c r="P31" s="18" t="str">
        <f t="shared" si="7"/>
        <v>6:58</v>
      </c>
      <c r="Q31" s="17" t="str">
        <f t="shared" si="7"/>
        <v>6:55</v>
      </c>
      <c r="R31" s="39"/>
      <c r="S31" s="19">
        <f t="shared" si="3"/>
        <v>194.0234481718893</v>
      </c>
      <c r="T31" s="20">
        <f t="shared" si="4"/>
        <v>3.233724136198155</v>
      </c>
      <c r="U31" s="20">
        <f t="shared" si="5"/>
        <v>524.0234481718893</v>
      </c>
      <c r="V31" s="20">
        <f t="shared" si="6"/>
        <v>8.7337241361981555</v>
      </c>
      <c r="W31" s="20">
        <f t="shared" si="8"/>
        <v>6.9795117527896195</v>
      </c>
      <c r="X31" s="20">
        <f t="shared" si="9"/>
        <v>6.9294088632817603</v>
      </c>
      <c r="AJ31"/>
    </row>
    <row r="32" spans="2:36" ht="12.75" customHeight="1" x14ac:dyDescent="0.2">
      <c r="L32" s="15">
        <v>29</v>
      </c>
      <c r="M32" s="6">
        <f t="shared" si="0"/>
        <v>58</v>
      </c>
      <c r="N32" s="16" t="str">
        <f t="shared" si="1"/>
        <v>03:21:00</v>
      </c>
      <c r="O32" s="17" t="str">
        <f t="shared" si="2"/>
        <v>08:51:00</v>
      </c>
      <c r="P32" s="18" t="str">
        <f t="shared" si="7"/>
        <v>6:59</v>
      </c>
      <c r="Q32" s="17" t="str">
        <f t="shared" si="7"/>
        <v>6:55</v>
      </c>
      <c r="R32" s="39"/>
      <c r="S32" s="19">
        <f t="shared" si="3"/>
        <v>201.01519339915134</v>
      </c>
      <c r="T32" s="20">
        <f t="shared" si="4"/>
        <v>3.3502532233191888</v>
      </c>
      <c r="U32" s="20">
        <f t="shared" si="5"/>
        <v>531.01519339915137</v>
      </c>
      <c r="V32" s="20">
        <f t="shared" si="6"/>
        <v>8.8502532233191893</v>
      </c>
      <c r="W32" s="20">
        <f t="shared" si="8"/>
        <v>6.9917452272620437</v>
      </c>
      <c r="X32" s="20">
        <f t="shared" si="9"/>
        <v>6.9315583930741846</v>
      </c>
    </row>
    <row r="33" spans="12:24" ht="12.75" customHeight="1" x14ac:dyDescent="0.2">
      <c r="L33" s="15">
        <v>30</v>
      </c>
      <c r="M33" s="6">
        <f t="shared" si="0"/>
        <v>57</v>
      </c>
      <c r="N33" s="16" t="str">
        <f t="shared" si="1"/>
        <v>03:28:01</v>
      </c>
      <c r="O33" s="17" t="str">
        <f t="shared" si="2"/>
        <v>08:58:01</v>
      </c>
      <c r="P33" s="18" t="str">
        <f t="shared" si="7"/>
        <v>7:00</v>
      </c>
      <c r="Q33" s="17" t="str">
        <f t="shared" si="7"/>
        <v>6:56</v>
      </c>
      <c r="R33" s="39"/>
      <c r="S33" s="19">
        <f t="shared" si="3"/>
        <v>208.01923665465807</v>
      </c>
      <c r="T33" s="20">
        <f t="shared" si="4"/>
        <v>3.4669872775776347</v>
      </c>
      <c r="U33" s="20">
        <f t="shared" si="5"/>
        <v>538.01923665465802</v>
      </c>
      <c r="V33" s="20">
        <f t="shared" si="6"/>
        <v>8.9669872775776334</v>
      </c>
      <c r="W33" s="20">
        <f t="shared" si="8"/>
        <v>7.0040432555067298</v>
      </c>
      <c r="X33" s="20">
        <f t="shared" si="9"/>
        <v>6.9339745551552694</v>
      </c>
    </row>
    <row r="34" spans="12:24" ht="12.75" customHeight="1" x14ac:dyDescent="0.2">
      <c r="L34" s="15">
        <v>31</v>
      </c>
      <c r="M34" s="6">
        <f t="shared" si="0"/>
        <v>56</v>
      </c>
      <c r="N34" s="16" t="str">
        <f t="shared" si="1"/>
        <v>03:35:02</v>
      </c>
      <c r="O34" s="17" t="str">
        <f t="shared" si="2"/>
        <v>09:05:02</v>
      </c>
      <c r="P34" s="18" t="str">
        <f t="shared" si="7"/>
        <v>7:00</v>
      </c>
      <c r="Q34" s="17" t="str">
        <f t="shared" si="7"/>
        <v>6:56</v>
      </c>
      <c r="R34" s="39"/>
      <c r="S34" s="19">
        <f t="shared" si="3"/>
        <v>215.03564306191922</v>
      </c>
      <c r="T34" s="20">
        <f t="shared" si="4"/>
        <v>3.5839273843653201</v>
      </c>
      <c r="U34" s="20">
        <f t="shared" si="5"/>
        <v>545.03564306191925</v>
      </c>
      <c r="V34" s="20">
        <f t="shared" si="6"/>
        <v>9.083927384365321</v>
      </c>
      <c r="W34" s="20">
        <f t="shared" si="8"/>
        <v>7.0164064072611438</v>
      </c>
      <c r="X34" s="20">
        <f t="shared" si="9"/>
        <v>6.9366336471586845</v>
      </c>
    </row>
    <row r="35" spans="12:24" ht="12.75" customHeight="1" x14ac:dyDescent="0.2">
      <c r="L35" s="15">
        <v>32</v>
      </c>
      <c r="M35" s="6">
        <f t="shared" si="0"/>
        <v>55</v>
      </c>
      <c r="N35" s="16" t="str">
        <f t="shared" si="1"/>
        <v>03:42:03</v>
      </c>
      <c r="O35" s="17" t="str">
        <f t="shared" si="2"/>
        <v>09:12:03</v>
      </c>
      <c r="P35" s="18" t="str">
        <f t="shared" si="7"/>
        <v>7:01</v>
      </c>
      <c r="Q35" s="17" t="str">
        <f t="shared" si="7"/>
        <v>6:56</v>
      </c>
      <c r="R35" s="39"/>
      <c r="S35" s="19">
        <f t="shared" si="3"/>
        <v>222.06447832124488</v>
      </c>
      <c r="T35" s="20">
        <f t="shared" si="4"/>
        <v>3.7010746386874147</v>
      </c>
      <c r="U35" s="20">
        <f t="shared" si="5"/>
        <v>552.06447832124491</v>
      </c>
      <c r="V35" s="20">
        <f t="shared" si="6"/>
        <v>9.2010746386874143</v>
      </c>
      <c r="W35" s="20">
        <f t="shared" si="8"/>
        <v>7.0288352593256604</v>
      </c>
      <c r="X35" s="20">
        <f t="shared" si="9"/>
        <v>6.9395149475389024</v>
      </c>
    </row>
    <row r="36" spans="12:24" ht="12.75" customHeight="1" x14ac:dyDescent="0.2">
      <c r="L36" s="15">
        <v>33</v>
      </c>
      <c r="M36" s="6">
        <f t="shared" si="0"/>
        <v>54</v>
      </c>
      <c r="N36" s="16" t="str">
        <f t="shared" si="1"/>
        <v>03:49:06</v>
      </c>
      <c r="O36" s="17" t="str">
        <f t="shared" si="2"/>
        <v>09:19:06</v>
      </c>
      <c r="P36" s="18" t="str">
        <f t="shared" ref="P36:Q67" si="13">CONCATENATE(TRUNC(W36),":",TEXT(TRUNC(MOD(W36,1)*60),"00"))</f>
        <v>7:02</v>
      </c>
      <c r="Q36" s="17" t="str">
        <f t="shared" si="13"/>
        <v>6:56</v>
      </c>
      <c r="R36" s="39"/>
      <c r="S36" s="19">
        <f t="shared" si="3"/>
        <v>229.1058087169213</v>
      </c>
      <c r="T36" s="20">
        <f t="shared" si="4"/>
        <v>3.8184301452820217</v>
      </c>
      <c r="U36" s="20">
        <f t="shared" si="5"/>
        <v>559.10580871692127</v>
      </c>
      <c r="V36" s="20">
        <f t="shared" si="6"/>
        <v>9.3184301452820204</v>
      </c>
      <c r="W36" s="20">
        <f t="shared" si="8"/>
        <v>7.0413303956764253</v>
      </c>
      <c r="X36" s="20">
        <f t="shared" si="9"/>
        <v>6.9426002641491307</v>
      </c>
    </row>
    <row r="37" spans="12:24" ht="12.75" customHeight="1" x14ac:dyDescent="0.2">
      <c r="L37" s="15">
        <v>34</v>
      </c>
      <c r="M37" s="6">
        <f t="shared" si="0"/>
        <v>53</v>
      </c>
      <c r="N37" s="16" t="str">
        <f t="shared" si="1"/>
        <v>03:56:09</v>
      </c>
      <c r="O37" s="17" t="str">
        <f t="shared" si="2"/>
        <v>09:26:09</v>
      </c>
      <c r="P37" s="18" t="str">
        <f t="shared" si="13"/>
        <v>7:03</v>
      </c>
      <c r="Q37" s="17" t="str">
        <f t="shared" si="13"/>
        <v>6:56</v>
      </c>
      <c r="R37" s="39"/>
      <c r="S37" s="19">
        <f t="shared" si="3"/>
        <v>236.15970112450748</v>
      </c>
      <c r="T37" s="20">
        <f t="shared" si="4"/>
        <v>3.9359950187417914</v>
      </c>
      <c r="U37" s="20">
        <f t="shared" si="5"/>
        <v>566.15970112450748</v>
      </c>
      <c r="V37" s="20">
        <f t="shared" si="6"/>
        <v>9.4359950187417905</v>
      </c>
      <c r="W37" s="20">
        <f t="shared" si="8"/>
        <v>7.0538924075861758</v>
      </c>
      <c r="X37" s="20">
        <f t="shared" si="9"/>
        <v>6.9458735624855139</v>
      </c>
    </row>
    <row r="38" spans="12:24" ht="12.75" customHeight="1" x14ac:dyDescent="0.2">
      <c r="L38" s="15">
        <v>35</v>
      </c>
      <c r="M38" s="6">
        <f t="shared" si="0"/>
        <v>52</v>
      </c>
      <c r="N38" s="16" t="str">
        <f t="shared" si="1"/>
        <v>04:03:13</v>
      </c>
      <c r="O38" s="17" t="str">
        <f t="shared" si="2"/>
        <v>09:33:13</v>
      </c>
      <c r="P38" s="18" t="str">
        <f t="shared" si="13"/>
        <v>7:03</v>
      </c>
      <c r="Q38" s="17" t="str">
        <f t="shared" si="13"/>
        <v>6:56</v>
      </c>
      <c r="R38" s="39"/>
      <c r="S38" s="19">
        <f t="shared" si="3"/>
        <v>243.22622301824273</v>
      </c>
      <c r="T38" s="20">
        <f t="shared" si="4"/>
        <v>4.0537703836373788</v>
      </c>
      <c r="U38" s="20">
        <f t="shared" si="5"/>
        <v>573.22622301824276</v>
      </c>
      <c r="V38" s="20">
        <f t="shared" si="6"/>
        <v>9.5537703836373797</v>
      </c>
      <c r="W38" s="20">
        <f t="shared" si="8"/>
        <v>7.0665218937352563</v>
      </c>
      <c r="X38" s="20">
        <f t="shared" si="9"/>
        <v>6.949320657664078</v>
      </c>
    </row>
    <row r="39" spans="12:24" ht="12.75" customHeight="1" x14ac:dyDescent="0.2">
      <c r="L39" s="15">
        <v>36</v>
      </c>
      <c r="M39" s="6">
        <f t="shared" si="0"/>
        <v>51</v>
      </c>
      <c r="N39" s="16" t="str">
        <f t="shared" si="1"/>
        <v>04:10:18</v>
      </c>
      <c r="O39" s="17" t="str">
        <f t="shared" si="2"/>
        <v>09:40:18</v>
      </c>
      <c r="P39" s="18" t="str">
        <f t="shared" si="13"/>
        <v>7:04</v>
      </c>
      <c r="Q39" s="17" t="str">
        <f t="shared" si="13"/>
        <v>6:57</v>
      </c>
      <c r="R39" s="39"/>
      <c r="S39" s="19">
        <f t="shared" si="3"/>
        <v>250.30544247857699</v>
      </c>
      <c r="T39" s="20">
        <f t="shared" si="4"/>
        <v>4.1717573746429499</v>
      </c>
      <c r="U39" s="20">
        <f t="shared" si="5"/>
        <v>580.30544247857699</v>
      </c>
      <c r="V39" s="20">
        <f t="shared" si="6"/>
        <v>9.671757374642949</v>
      </c>
      <c r="W39" s="20">
        <f t="shared" si="8"/>
        <v>7.079219460334258</v>
      </c>
      <c r="X39" s="20">
        <f t="shared" si="9"/>
        <v>6.9529289577382496</v>
      </c>
    </row>
    <row r="40" spans="12:24" ht="12.75" customHeight="1" x14ac:dyDescent="0.2">
      <c r="L40" s="15">
        <v>37</v>
      </c>
      <c r="M40" s="6">
        <f t="shared" si="0"/>
        <v>50</v>
      </c>
      <c r="N40" s="16" t="str">
        <f t="shared" si="1"/>
        <v>04:17:23</v>
      </c>
      <c r="O40" s="17" t="str">
        <f t="shared" si="2"/>
        <v>09:47:23</v>
      </c>
      <c r="P40" s="18" t="str">
        <f t="shared" si="13"/>
        <v>7:05</v>
      </c>
      <c r="Q40" s="17" t="str">
        <f t="shared" si="13"/>
        <v>6:57</v>
      </c>
      <c r="R40" s="39"/>
      <c r="S40" s="19">
        <f t="shared" si="3"/>
        <v>257.39742819982678</v>
      </c>
      <c r="T40" s="20">
        <f t="shared" si="4"/>
        <v>4.2899571366637792</v>
      </c>
      <c r="U40" s="20">
        <f t="shared" si="5"/>
        <v>587.39742819982678</v>
      </c>
      <c r="V40" s="20">
        <f t="shared" si="6"/>
        <v>9.7899571366637801</v>
      </c>
      <c r="W40" s="20">
        <f t="shared" si="8"/>
        <v>7.0919857212497845</v>
      </c>
      <c r="X40" s="20">
        <f t="shared" si="9"/>
        <v>6.9566872486439673</v>
      </c>
    </row>
    <row r="41" spans="12:24" ht="12.75" customHeight="1" x14ac:dyDescent="0.2">
      <c r="L41" s="15">
        <v>38</v>
      </c>
      <c r="M41" s="6">
        <f t="shared" si="0"/>
        <v>49</v>
      </c>
      <c r="N41" s="16" t="str">
        <f t="shared" si="1"/>
        <v>04:24:30</v>
      </c>
      <c r="O41" s="17" t="str">
        <f t="shared" si="2"/>
        <v>09:54:30</v>
      </c>
      <c r="P41" s="18" t="str">
        <f t="shared" si="13"/>
        <v>7:06</v>
      </c>
      <c r="Q41" s="17" t="str">
        <f t="shared" si="13"/>
        <v>6:57</v>
      </c>
      <c r="R41" s="39"/>
      <c r="S41" s="19">
        <f t="shared" si="3"/>
        <v>264.50224949794654</v>
      </c>
      <c r="T41" s="20">
        <f t="shared" si="4"/>
        <v>4.4083708249657754</v>
      </c>
      <c r="U41" s="20">
        <f t="shared" si="5"/>
        <v>594.50224949794654</v>
      </c>
      <c r="V41" s="20">
        <f t="shared" si="6"/>
        <v>9.9083708249657754</v>
      </c>
      <c r="W41" s="20">
        <f t="shared" si="8"/>
        <v>7.1048212981197594</v>
      </c>
      <c r="X41" s="20">
        <f t="shared" si="9"/>
        <v>6.9605855131038563</v>
      </c>
    </row>
    <row r="42" spans="12:24" ht="12.75" customHeight="1" x14ac:dyDescent="0.2">
      <c r="L42" s="15">
        <v>39</v>
      </c>
      <c r="M42" s="6">
        <f t="shared" si="0"/>
        <v>48</v>
      </c>
      <c r="N42" s="16" t="str">
        <f t="shared" si="1"/>
        <v>04:31:37</v>
      </c>
      <c r="O42" s="17" t="str">
        <f t="shared" si="2"/>
        <v>10:01:37</v>
      </c>
      <c r="P42" s="18" t="str">
        <f t="shared" si="13"/>
        <v>7:07</v>
      </c>
      <c r="Q42" s="17" t="str">
        <f t="shared" si="13"/>
        <v>6:57</v>
      </c>
      <c r="R42" s="39"/>
      <c r="S42" s="19">
        <f t="shared" si="3"/>
        <v>271.61997631843849</v>
      </c>
      <c r="T42" s="20">
        <f t="shared" si="4"/>
        <v>4.5269996053073083</v>
      </c>
      <c r="U42" s="20">
        <f t="shared" si="5"/>
        <v>601.61997631843849</v>
      </c>
      <c r="V42" s="20">
        <f t="shared" si="6"/>
        <v>10.026999605307308</v>
      </c>
      <c r="W42" s="20">
        <f t="shared" si="8"/>
        <v>7.1177268204919528</v>
      </c>
      <c r="X42" s="20">
        <f t="shared" si="9"/>
        <v>6.9646147773958589</v>
      </c>
    </row>
    <row r="43" spans="12:24" ht="12.75" customHeight="1" x14ac:dyDescent="0.2">
      <c r="L43" s="15">
        <v>40</v>
      </c>
      <c r="M43" s="6">
        <f t="shared" si="0"/>
        <v>47</v>
      </c>
      <c r="N43" s="16" t="str">
        <f t="shared" si="1"/>
        <v>04:38:45</v>
      </c>
      <c r="O43" s="17" t="str">
        <f t="shared" si="2"/>
        <v>10:08:45</v>
      </c>
      <c r="P43" s="18" t="str">
        <f t="shared" si="13"/>
        <v>7:07</v>
      </c>
      <c r="Q43" s="17" t="str">
        <f t="shared" si="13"/>
        <v>6:58</v>
      </c>
      <c r="R43" s="39"/>
      <c r="S43" s="19">
        <f t="shared" si="3"/>
        <v>278.75067924438395</v>
      </c>
      <c r="T43" s="20">
        <f t="shared" si="4"/>
        <v>4.6458446540730653</v>
      </c>
      <c r="U43" s="20">
        <f t="shared" si="5"/>
        <v>608.75067924438395</v>
      </c>
      <c r="V43" s="20">
        <f t="shared" si="6"/>
        <v>10.145844654073066</v>
      </c>
      <c r="W43" s="20">
        <f t="shared" si="8"/>
        <v>7.1307029259454566</v>
      </c>
      <c r="X43" s="20">
        <f t="shared" si="9"/>
        <v>6.9687669811095985</v>
      </c>
    </row>
    <row r="44" spans="12:24" ht="12.75" customHeight="1" x14ac:dyDescent="0.2">
      <c r="L44" s="15">
        <v>41</v>
      </c>
      <c r="M44" s="6">
        <f t="shared" si="0"/>
        <v>46</v>
      </c>
      <c r="N44" s="16" t="str">
        <f t="shared" si="1"/>
        <v>04:45:53</v>
      </c>
      <c r="O44" s="17" t="str">
        <f t="shared" si="2"/>
        <v>10:15:53</v>
      </c>
      <c r="P44" s="18" t="str">
        <f t="shared" si="13"/>
        <v>7:08</v>
      </c>
      <c r="Q44" s="17" t="str">
        <f t="shared" si="13"/>
        <v>6:58</v>
      </c>
      <c r="R44" s="39"/>
      <c r="S44" s="19">
        <f t="shared" si="3"/>
        <v>285.89442950460869</v>
      </c>
      <c r="T44" s="20">
        <f t="shared" si="4"/>
        <v>4.7649071584101446</v>
      </c>
      <c r="U44" s="20">
        <f t="shared" si="5"/>
        <v>615.89442950460875</v>
      </c>
      <c r="V44" s="20">
        <f t="shared" si="6"/>
        <v>10.264907158410146</v>
      </c>
      <c r="W44" s="20">
        <f t="shared" si="8"/>
        <v>7.1437502602247491</v>
      </c>
      <c r="X44" s="20">
        <f t="shared" si="9"/>
        <v>6.9730348659660661</v>
      </c>
    </row>
    <row r="45" spans="12:24" ht="12.75" customHeight="1" x14ac:dyDescent="0.2">
      <c r="L45" s="15">
        <v>42</v>
      </c>
      <c r="M45" s="6">
        <f t="shared" si="0"/>
        <v>45</v>
      </c>
      <c r="N45" s="16" t="str">
        <f t="shared" si="1"/>
        <v>04:53:03</v>
      </c>
      <c r="O45" s="17" t="str">
        <f t="shared" si="2"/>
        <v>10:23:03</v>
      </c>
      <c r="P45" s="18" t="str">
        <f t="shared" si="13"/>
        <v>7:09</v>
      </c>
      <c r="Q45" s="17" t="str">
        <f t="shared" si="13"/>
        <v>6:58</v>
      </c>
      <c r="R45" s="39"/>
      <c r="S45" s="19">
        <f t="shared" si="3"/>
        <v>293.05129898198692</v>
      </c>
      <c r="T45" s="20">
        <f t="shared" si="4"/>
        <v>4.8841883163664486</v>
      </c>
      <c r="U45" s="20">
        <f t="shared" si="5"/>
        <v>623.05129898198697</v>
      </c>
      <c r="V45" s="20">
        <f t="shared" si="6"/>
        <v>10.384188316366449</v>
      </c>
      <c r="W45" s="20">
        <f t="shared" si="8"/>
        <v>7.1568694773782227</v>
      </c>
      <c r="X45" s="20">
        <f t="shared" si="9"/>
        <v>6.9774118805234977</v>
      </c>
    </row>
    <row r="46" spans="12:24" ht="12.75" customHeight="1" x14ac:dyDescent="0.2">
      <c r="L46" s="15">
        <v>43</v>
      </c>
      <c r="M46" s="6">
        <f t="shared" si="0"/>
        <v>44</v>
      </c>
      <c r="N46" s="16" t="str">
        <f t="shared" si="1"/>
        <v>05:00:13</v>
      </c>
      <c r="O46" s="17" t="str">
        <f t="shared" si="2"/>
        <v>10:30:13</v>
      </c>
      <c r="P46" s="18" t="str">
        <f t="shared" si="13"/>
        <v>7:10</v>
      </c>
      <c r="Q46" s="17" t="str">
        <f t="shared" si="13"/>
        <v>6:58</v>
      </c>
      <c r="R46" s="39"/>
      <c r="S46" s="19">
        <f t="shared" si="3"/>
        <v>300.22136022187834</v>
      </c>
      <c r="T46" s="20">
        <f t="shared" si="4"/>
        <v>5.0036893370313056</v>
      </c>
      <c r="U46" s="20">
        <f t="shared" si="5"/>
        <v>630.22136022187829</v>
      </c>
      <c r="V46" s="20">
        <f t="shared" si="6"/>
        <v>10.503689337031306</v>
      </c>
      <c r="W46" s="20">
        <f t="shared" si="8"/>
        <v>7.1700612398914245</v>
      </c>
      <c r="X46" s="20">
        <f t="shared" si="9"/>
        <v>6.9818920981832173</v>
      </c>
    </row>
    <row r="47" spans="12:24" ht="12.75" customHeight="1" x14ac:dyDescent="0.2">
      <c r="L47" s="15">
        <v>44</v>
      </c>
      <c r="M47" s="6">
        <f t="shared" si="0"/>
        <v>43</v>
      </c>
      <c r="N47" s="16" t="str">
        <f t="shared" si="1"/>
        <v>05:07:24</v>
      </c>
      <c r="O47" s="17" t="str">
        <f t="shared" si="2"/>
        <v>10:37:24</v>
      </c>
      <c r="P47" s="18" t="str">
        <f t="shared" si="13"/>
        <v>7:10</v>
      </c>
      <c r="Q47" s="17" t="str">
        <f t="shared" si="13"/>
        <v>6:59</v>
      </c>
      <c r="R47" s="39"/>
      <c r="S47" s="19">
        <f t="shared" si="3"/>
        <v>307.40468644070597</v>
      </c>
      <c r="T47" s="20">
        <f t="shared" si="4"/>
        <v>5.1234114406784332</v>
      </c>
      <c r="U47" s="20">
        <f t="shared" si="5"/>
        <v>637.40468644070597</v>
      </c>
      <c r="V47" s="20">
        <f t="shared" si="6"/>
        <v>10.623411440678433</v>
      </c>
      <c r="W47" s="20">
        <f t="shared" si="8"/>
        <v>7.1833262188276308</v>
      </c>
      <c r="X47" s="20">
        <f t="shared" si="9"/>
        <v>6.9864701463796814</v>
      </c>
    </row>
    <row r="48" spans="12:24" ht="12.75" customHeight="1" x14ac:dyDescent="0.2">
      <c r="L48" s="15">
        <v>45</v>
      </c>
      <c r="M48" s="6">
        <f t="shared" si="0"/>
        <v>42</v>
      </c>
      <c r="N48" s="16" t="str">
        <f t="shared" si="1"/>
        <v>05:14:36</v>
      </c>
      <c r="O48" s="17" t="str">
        <f t="shared" si="2"/>
        <v>10:44:36</v>
      </c>
      <c r="P48" s="18" t="str">
        <f t="shared" si="13"/>
        <v>7:11</v>
      </c>
      <c r="Q48" s="17" t="str">
        <f t="shared" si="13"/>
        <v>6:59</v>
      </c>
      <c r="R48" s="39"/>
      <c r="S48" s="19">
        <f t="shared" si="3"/>
        <v>314.60135153468457</v>
      </c>
      <c r="T48" s="20">
        <f t="shared" si="4"/>
        <v>5.2433558589114098</v>
      </c>
      <c r="U48" s="20">
        <f t="shared" si="5"/>
        <v>644.60135153468457</v>
      </c>
      <c r="V48" s="20">
        <f t="shared" si="6"/>
        <v>10.743355858911409</v>
      </c>
      <c r="W48" s="20">
        <f t="shared" si="8"/>
        <v>7.196665093978595</v>
      </c>
      <c r="X48" s="20">
        <f t="shared" si="9"/>
        <v>6.991141145215213</v>
      </c>
    </row>
    <row r="49" spans="12:24" ht="12.75" customHeight="1" x14ac:dyDescent="0.2">
      <c r="L49" s="15">
        <v>46</v>
      </c>
      <c r="M49" s="6">
        <f t="shared" si="0"/>
        <v>41</v>
      </c>
      <c r="N49" s="16" t="str">
        <f t="shared" si="1"/>
        <v>05:21:48</v>
      </c>
      <c r="O49" s="17" t="str">
        <f t="shared" si="2"/>
        <v>10:51:48</v>
      </c>
      <c r="P49" s="18" t="str">
        <f t="shared" si="13"/>
        <v>7:12</v>
      </c>
      <c r="Q49" s="17" t="str">
        <f t="shared" si="13"/>
        <v>6:59</v>
      </c>
      <c r="R49" s="39"/>
      <c r="S49" s="19">
        <f t="shared" si="3"/>
        <v>321.81143008868372</v>
      </c>
      <c r="T49" s="20">
        <f t="shared" si="4"/>
        <v>5.3635238348113949</v>
      </c>
      <c r="U49" s="20">
        <f t="shared" si="5"/>
        <v>651.81143008868366</v>
      </c>
      <c r="V49" s="20">
        <f t="shared" si="6"/>
        <v>10.863523834811394</v>
      </c>
      <c r="W49" s="20">
        <f t="shared" si="8"/>
        <v>7.2100785539991534</v>
      </c>
      <c r="X49" s="20">
        <f t="shared" si="9"/>
        <v>6.9959006541018196</v>
      </c>
    </row>
    <row r="50" spans="12:24" ht="12.75" customHeight="1" x14ac:dyDescent="0.2">
      <c r="L50" s="15">
        <v>47</v>
      </c>
      <c r="M50" s="6">
        <f t="shared" si="0"/>
        <v>40</v>
      </c>
      <c r="N50" s="16" t="str">
        <f t="shared" si="1"/>
        <v>05:29:02</v>
      </c>
      <c r="O50" s="17" t="str">
        <f t="shared" si="2"/>
        <v>10:59:02</v>
      </c>
      <c r="P50" s="18" t="str">
        <f t="shared" si="13"/>
        <v>7:13</v>
      </c>
      <c r="Q50" s="17" t="str">
        <f t="shared" si="13"/>
        <v>7:00</v>
      </c>
      <c r="R50" s="39"/>
      <c r="S50" s="19">
        <f t="shared" si="3"/>
        <v>329.03499738525011</v>
      </c>
      <c r="T50" s="20">
        <f t="shared" si="4"/>
        <v>5.4839166230875014</v>
      </c>
      <c r="U50" s="20">
        <f t="shared" si="5"/>
        <v>659.03499738525011</v>
      </c>
      <c r="V50" s="20">
        <f t="shared" si="6"/>
        <v>10.983916623087502</v>
      </c>
      <c r="W50" s="20">
        <f t="shared" si="8"/>
        <v>7.2235672965663866</v>
      </c>
      <c r="X50" s="20">
        <f t="shared" si="9"/>
        <v>7.0007446252180872</v>
      </c>
    </row>
    <row r="51" spans="12:24" ht="12.75" customHeight="1" x14ac:dyDescent="0.2">
      <c r="L51" s="15">
        <v>48</v>
      </c>
      <c r="M51" s="6">
        <f t="shared" si="0"/>
        <v>39</v>
      </c>
      <c r="N51" s="16" t="str">
        <f t="shared" si="1"/>
        <v>05:36:16</v>
      </c>
      <c r="O51" s="17" t="str">
        <f t="shared" si="2"/>
        <v>11:06:16</v>
      </c>
      <c r="P51" s="18" t="str">
        <f t="shared" si="13"/>
        <v>7:14</v>
      </c>
      <c r="Q51" s="17" t="str">
        <f t="shared" si="13"/>
        <v>7:00</v>
      </c>
      <c r="R51" s="39"/>
      <c r="S51" s="19">
        <f t="shared" si="3"/>
        <v>336.27212941377542</v>
      </c>
      <c r="T51" s="20">
        <f t="shared" si="4"/>
        <v>5.6045354902295905</v>
      </c>
      <c r="U51" s="20">
        <f t="shared" si="5"/>
        <v>666.27212941377547</v>
      </c>
      <c r="V51" s="20">
        <f t="shared" si="6"/>
        <v>11.104535490229591</v>
      </c>
      <c r="W51" s="20">
        <f t="shared" si="8"/>
        <v>7.2371320285253091</v>
      </c>
      <c r="X51" s="20">
        <f t="shared" si="9"/>
        <v>7.0056693627869882</v>
      </c>
    </row>
    <row r="52" spans="12:24" ht="12.75" customHeight="1" x14ac:dyDescent="0.2">
      <c r="L52" s="15">
        <v>49</v>
      </c>
      <c r="M52" s="6">
        <f t="shared" si="0"/>
        <v>38</v>
      </c>
      <c r="N52" s="16" t="str">
        <f t="shared" si="1"/>
        <v>05:43:31</v>
      </c>
      <c r="O52" s="17" t="str">
        <f t="shared" si="2"/>
        <v>11:13:31</v>
      </c>
      <c r="P52" s="18" t="str">
        <f t="shared" si="13"/>
        <v>7:15</v>
      </c>
      <c r="Q52" s="17" t="str">
        <f t="shared" si="13"/>
        <v>7:00</v>
      </c>
      <c r="R52" s="39"/>
      <c r="S52" s="19">
        <f t="shared" si="3"/>
        <v>343.52290287982777</v>
      </c>
      <c r="T52" s="20">
        <f t="shared" si="4"/>
        <v>5.7253817146637962</v>
      </c>
      <c r="U52" s="20">
        <f t="shared" si="5"/>
        <v>673.52290287982783</v>
      </c>
      <c r="V52" s="20">
        <f t="shared" si="6"/>
        <v>11.225381714663797</v>
      </c>
      <c r="W52" s="20">
        <f t="shared" si="8"/>
        <v>7.2507734660523511</v>
      </c>
      <c r="X52" s="20">
        <f t="shared" si="9"/>
        <v>7.0106714873434237</v>
      </c>
    </row>
    <row r="53" spans="12:24" ht="12.75" customHeight="1" x14ac:dyDescent="0.2">
      <c r="L53" s="15">
        <v>50</v>
      </c>
      <c r="M53" s="6">
        <f t="shared" si="0"/>
        <v>37</v>
      </c>
      <c r="N53" s="16" t="str">
        <f t="shared" si="1"/>
        <v>05:50:47</v>
      </c>
      <c r="O53" s="17" t="str">
        <f t="shared" si="2"/>
        <v>11:20:47</v>
      </c>
      <c r="P53" s="18" t="str">
        <f t="shared" si="13"/>
        <v>7:15</v>
      </c>
      <c r="Q53" s="17" t="str">
        <f t="shared" si="13"/>
        <v>7:00</v>
      </c>
      <c r="R53" s="39"/>
      <c r="S53" s="19">
        <f t="shared" si="3"/>
        <v>350.7873952146316</v>
      </c>
      <c r="T53" s="20">
        <f t="shared" si="4"/>
        <v>5.8464565869105263</v>
      </c>
      <c r="U53" s="20">
        <f t="shared" si="5"/>
        <v>680.7873952146316</v>
      </c>
      <c r="V53" s="20">
        <f t="shared" si="6"/>
        <v>11.346456586910527</v>
      </c>
      <c r="W53" s="20">
        <f t="shared" si="8"/>
        <v>7.2644923348038333</v>
      </c>
      <c r="X53" s="20">
        <f t="shared" si="9"/>
        <v>7.0157479042926321</v>
      </c>
    </row>
    <row r="54" spans="12:24" ht="12.75" customHeight="1" x14ac:dyDescent="0.2">
      <c r="L54" s="15">
        <v>51</v>
      </c>
      <c r="M54" s="6">
        <f t="shared" si="0"/>
        <v>36</v>
      </c>
      <c r="N54" s="16" t="str">
        <f t="shared" si="1"/>
        <v>05:58:03</v>
      </c>
      <c r="O54" s="17" t="str">
        <f t="shared" si="2"/>
        <v>11:28:03</v>
      </c>
      <c r="P54" s="18" t="str">
        <f t="shared" si="13"/>
        <v>7:16</v>
      </c>
      <c r="Q54" s="17" t="str">
        <f t="shared" si="13"/>
        <v>7:01</v>
      </c>
      <c r="R54" s="39"/>
      <c r="S54" s="19">
        <f t="shared" si="3"/>
        <v>358.06568458471673</v>
      </c>
      <c r="T54" s="20">
        <f t="shared" si="4"/>
        <v>5.9677614097452789</v>
      </c>
      <c r="U54" s="20">
        <f t="shared" si="5"/>
        <v>688.06568458471679</v>
      </c>
      <c r="V54" s="20">
        <f t="shared" si="6"/>
        <v>11.467761409745281</v>
      </c>
      <c r="W54" s="20">
        <f t="shared" si="8"/>
        <v>7.2782893700851332</v>
      </c>
      <c r="X54" s="20">
        <f t="shared" si="9"/>
        <v>7.0208957761709163</v>
      </c>
    </row>
    <row r="55" spans="12:24" ht="12.75" customHeight="1" x14ac:dyDescent="0.2">
      <c r="L55" s="15">
        <v>52</v>
      </c>
      <c r="M55" s="6">
        <f t="shared" si="0"/>
        <v>35</v>
      </c>
      <c r="N55" s="16" t="str">
        <f t="shared" si="1"/>
        <v>06:05:21</v>
      </c>
      <c r="O55" s="17" t="str">
        <f t="shared" si="2"/>
        <v>11:35:21</v>
      </c>
      <c r="P55" s="18" t="str">
        <f t="shared" si="13"/>
        <v>7:17</v>
      </c>
      <c r="Q55" s="17" t="str">
        <f t="shared" si="13"/>
        <v>7:01</v>
      </c>
      <c r="R55" s="39"/>
      <c r="S55" s="19">
        <f t="shared" si="3"/>
        <v>365.35784990173556</v>
      </c>
      <c r="T55" s="20">
        <f t="shared" si="4"/>
        <v>6.0892974983622592</v>
      </c>
      <c r="U55" s="20">
        <f t="shared" si="5"/>
        <v>695.35784990173556</v>
      </c>
      <c r="V55" s="20">
        <f t="shared" si="6"/>
        <v>11.58929749836226</v>
      </c>
      <c r="W55" s="20">
        <f t="shared" si="8"/>
        <v>7.2921653170188279</v>
      </c>
      <c r="X55" s="20">
        <f t="shared" si="9"/>
        <v>7.0261124981102991</v>
      </c>
    </row>
    <row r="56" spans="12:24" ht="12.75" customHeight="1" x14ac:dyDescent="0.2">
      <c r="L56" s="15">
        <v>53</v>
      </c>
      <c r="M56" s="6">
        <f t="shared" si="0"/>
        <v>34</v>
      </c>
      <c r="N56" s="16" t="str">
        <f t="shared" si="1"/>
        <v>06:12:39</v>
      </c>
      <c r="O56" s="17" t="str">
        <f t="shared" si="2"/>
        <v>11:42:39</v>
      </c>
      <c r="P56" s="18" t="str">
        <f t="shared" si="13"/>
        <v>7:18</v>
      </c>
      <c r="Q56" s="17" t="str">
        <f t="shared" si="13"/>
        <v>7:01</v>
      </c>
      <c r="R56" s="39"/>
      <c r="S56" s="19">
        <f t="shared" si="3"/>
        <v>372.66397083243947</v>
      </c>
      <c r="T56" s="20">
        <f t="shared" si="4"/>
        <v>6.2110661805406577</v>
      </c>
      <c r="U56" s="20">
        <f t="shared" si="5"/>
        <v>702.66397083243942</v>
      </c>
      <c r="V56" s="20">
        <f t="shared" si="6"/>
        <v>11.711066180540657</v>
      </c>
      <c r="W56" s="20">
        <f t="shared" si="8"/>
        <v>7.3061209307039121</v>
      </c>
      <c r="X56" s="20">
        <f t="shared" si="9"/>
        <v>7.0313956760837639</v>
      </c>
    </row>
    <row r="57" spans="12:24" ht="12.75" customHeight="1" x14ac:dyDescent="0.2">
      <c r="L57" s="15">
        <v>54</v>
      </c>
      <c r="M57" s="6">
        <f t="shared" si="0"/>
        <v>33</v>
      </c>
      <c r="N57" s="16" t="str">
        <f t="shared" si="1"/>
        <v>06:19:59</v>
      </c>
      <c r="O57" s="17" t="str">
        <f t="shared" si="2"/>
        <v>11:49:59</v>
      </c>
      <c r="P57" s="18" t="str">
        <f t="shared" si="13"/>
        <v>7:19</v>
      </c>
      <c r="Q57" s="17" t="str">
        <f t="shared" si="13"/>
        <v>7:02</v>
      </c>
      <c r="R57" s="39"/>
      <c r="S57" s="19">
        <f t="shared" si="3"/>
        <v>379.98412780883433</v>
      </c>
      <c r="T57" s="20">
        <f t="shared" si="4"/>
        <v>6.3330687968139054</v>
      </c>
      <c r="U57" s="20">
        <f t="shared" si="5"/>
        <v>709.98412780883427</v>
      </c>
      <c r="V57" s="20">
        <f t="shared" si="6"/>
        <v>11.833068796813905</v>
      </c>
      <c r="W57" s="20">
        <f t="shared" si="8"/>
        <v>7.3201569763948555</v>
      </c>
      <c r="X57" s="20">
        <f t="shared" si="9"/>
        <v>7.0367431075710059</v>
      </c>
    </row>
    <row r="58" spans="12:24" ht="12.75" customHeight="1" x14ac:dyDescent="0.2">
      <c r="L58" s="15">
        <v>55</v>
      </c>
      <c r="M58" s="6">
        <f t="shared" si="0"/>
        <v>32</v>
      </c>
      <c r="N58" s="16" t="str">
        <f t="shared" si="1"/>
        <v>06:27:19</v>
      </c>
      <c r="O58" s="17" t="str">
        <f t="shared" si="2"/>
        <v>11:57:19</v>
      </c>
      <c r="P58" s="18" t="str">
        <f t="shared" si="13"/>
        <v>7:20</v>
      </c>
      <c r="Q58" s="17" t="str">
        <f t="shared" si="13"/>
        <v>7:02</v>
      </c>
      <c r="R58" s="39"/>
      <c r="S58" s="19">
        <f t="shared" si="3"/>
        <v>387.31840203851539</v>
      </c>
      <c r="T58" s="20">
        <f t="shared" si="4"/>
        <v>6.4553067006419234</v>
      </c>
      <c r="U58" s="20">
        <f t="shared" si="5"/>
        <v>717.31840203851539</v>
      </c>
      <c r="V58" s="20">
        <f t="shared" si="6"/>
        <v>11.955306700641923</v>
      </c>
      <c r="W58" s="20">
        <f t="shared" si="8"/>
        <v>7.334274229681057</v>
      </c>
      <c r="X58" s="20">
        <f t="shared" si="9"/>
        <v>7.0421527643366435</v>
      </c>
    </row>
    <row r="59" spans="12:24" ht="12.75" customHeight="1" x14ac:dyDescent="0.2">
      <c r="L59" s="15">
        <v>56</v>
      </c>
      <c r="M59" s="6">
        <f t="shared" si="0"/>
        <v>31</v>
      </c>
      <c r="N59" s="16" t="str">
        <f t="shared" si="1"/>
        <v>06:34:40</v>
      </c>
      <c r="O59" s="17" t="str">
        <f t="shared" si="2"/>
        <v>12:04:40</v>
      </c>
      <c r="P59" s="18" t="str">
        <f t="shared" si="13"/>
        <v>7:20</v>
      </c>
      <c r="Q59" s="17" t="str">
        <f t="shared" si="13"/>
        <v>7:02</v>
      </c>
      <c r="R59" s="39"/>
      <c r="S59" s="19">
        <f t="shared" si="3"/>
        <v>394.6668755151739</v>
      </c>
      <c r="T59" s="20">
        <f t="shared" si="4"/>
        <v>6.5777812585862314</v>
      </c>
      <c r="U59" s="20">
        <f t="shared" si="5"/>
        <v>724.66687551517384</v>
      </c>
      <c r="V59" s="20">
        <f t="shared" si="6"/>
        <v>12.077781258586231</v>
      </c>
      <c r="W59" s="20">
        <f t="shared" si="8"/>
        <v>7.348473476658512</v>
      </c>
      <c r="X59" s="20">
        <f t="shared" si="9"/>
        <v>7.0476227770566764</v>
      </c>
    </row>
    <row r="60" spans="12:24" ht="12.75" customHeight="1" x14ac:dyDescent="0.2">
      <c r="L60" s="15">
        <v>57</v>
      </c>
      <c r="M60" s="6">
        <f t="shared" si="0"/>
        <v>30</v>
      </c>
      <c r="N60" s="16" t="str">
        <f t="shared" si="1"/>
        <v>06:42:01</v>
      </c>
      <c r="O60" s="17" t="str">
        <f t="shared" si="2"/>
        <v>12:12:01</v>
      </c>
      <c r="P60" s="18" t="str">
        <f t="shared" si="13"/>
        <v>7:21</v>
      </c>
      <c r="Q60" s="17" t="str">
        <f t="shared" si="13"/>
        <v>7:03</v>
      </c>
      <c r="R60" s="39"/>
      <c r="S60" s="19">
        <f t="shared" si="3"/>
        <v>402.02963102929277</v>
      </c>
      <c r="T60" s="20">
        <f t="shared" si="4"/>
        <v>6.700493850488213</v>
      </c>
      <c r="U60" s="20">
        <f t="shared" si="5"/>
        <v>732.02963102929277</v>
      </c>
      <c r="V60" s="20">
        <f t="shared" si="6"/>
        <v>12.200493850488213</v>
      </c>
      <c r="W60" s="20">
        <f t="shared" si="8"/>
        <v>7.3627555141188736</v>
      </c>
      <c r="X60" s="20">
        <f t="shared" si="9"/>
        <v>7.0531514215665396</v>
      </c>
    </row>
    <row r="61" spans="12:24" ht="12.75" customHeight="1" x14ac:dyDescent="0.2">
      <c r="L61" s="15">
        <v>58</v>
      </c>
      <c r="M61" s="6">
        <f t="shared" si="0"/>
        <v>29</v>
      </c>
      <c r="N61" s="16" t="str">
        <f t="shared" si="1"/>
        <v>06:49:24</v>
      </c>
      <c r="O61" s="17" t="str">
        <f t="shared" si="2"/>
        <v>12:19:24</v>
      </c>
      <c r="P61" s="18" t="str">
        <f t="shared" si="13"/>
        <v>7:22</v>
      </c>
      <c r="Q61" s="17" t="str">
        <f t="shared" si="13"/>
        <v>7:03</v>
      </c>
      <c r="R61" s="39"/>
      <c r="S61" s="19">
        <f t="shared" si="3"/>
        <v>409.40675217903208</v>
      </c>
      <c r="T61" s="20">
        <f t="shared" si="4"/>
        <v>6.8234458696505351</v>
      </c>
      <c r="U61" s="20">
        <f t="shared" si="5"/>
        <v>739.40675217903208</v>
      </c>
      <c r="V61" s="20">
        <f t="shared" si="6"/>
        <v>12.323445869650534</v>
      </c>
      <c r="W61" s="20">
        <f t="shared" si="8"/>
        <v>7.3771211497393097</v>
      </c>
      <c r="X61" s="20">
        <f t="shared" si="9"/>
        <v>7.0587371065350357</v>
      </c>
    </row>
    <row r="62" spans="12:24" ht="12.75" customHeight="1" x14ac:dyDescent="0.2">
      <c r="L62" s="15">
        <v>59</v>
      </c>
      <c r="M62" s="6">
        <f t="shared" si="0"/>
        <v>28</v>
      </c>
      <c r="N62" s="16" t="str">
        <f t="shared" si="1"/>
        <v>06:56:47</v>
      </c>
      <c r="O62" s="17" t="str">
        <f t="shared" si="2"/>
        <v>12:26:47</v>
      </c>
      <c r="P62" s="18" t="str">
        <f t="shared" si="13"/>
        <v>7:23</v>
      </c>
      <c r="Q62" s="17" t="str">
        <f t="shared" si="13"/>
        <v>7:03</v>
      </c>
      <c r="R62" s="39"/>
      <c r="S62" s="19">
        <f t="shared" si="3"/>
        <v>416.79832338129847</v>
      </c>
      <c r="T62" s="20">
        <f t="shared" si="4"/>
        <v>6.9466387230216409</v>
      </c>
      <c r="U62" s="20">
        <f t="shared" si="5"/>
        <v>746.79832338129847</v>
      </c>
      <c r="V62" s="20">
        <f t="shared" si="6"/>
        <v>12.446638723021641</v>
      </c>
      <c r="W62" s="20">
        <f t="shared" si="8"/>
        <v>7.3915712022663911</v>
      </c>
      <c r="X62" s="20">
        <f t="shared" si="9"/>
        <v>7.0643783623948897</v>
      </c>
    </row>
    <row r="63" spans="12:24" ht="12.75" customHeight="1" x14ac:dyDescent="0.2">
      <c r="L63" s="15">
        <v>60</v>
      </c>
      <c r="M63" s="6">
        <f t="shared" si="0"/>
        <v>27</v>
      </c>
      <c r="N63" s="16" t="str">
        <f t="shared" si="1"/>
        <v>07:04:12</v>
      </c>
      <c r="O63" s="17" t="str">
        <f t="shared" si="2"/>
        <v>12:34:12</v>
      </c>
      <c r="P63" s="18" t="str">
        <f t="shared" si="13"/>
        <v>7:24</v>
      </c>
      <c r="Q63" s="17" t="str">
        <f t="shared" si="13"/>
        <v>7:04</v>
      </c>
      <c r="R63" s="39"/>
      <c r="S63" s="19">
        <f t="shared" si="3"/>
        <v>424.20442988301988</v>
      </c>
      <c r="T63" s="20">
        <f t="shared" si="4"/>
        <v>7.0700738313836649</v>
      </c>
      <c r="U63" s="20">
        <f t="shared" si="5"/>
        <v>754.20442988301988</v>
      </c>
      <c r="V63" s="20">
        <f t="shared" si="6"/>
        <v>12.570073831383665</v>
      </c>
      <c r="W63" s="20">
        <f t="shared" si="8"/>
        <v>7.4061065017214105</v>
      </c>
      <c r="X63" s="20">
        <f t="shared" si="9"/>
        <v>7.0700738313836649</v>
      </c>
    </row>
    <row r="64" spans="12:24" ht="12.75" customHeight="1" x14ac:dyDescent="0.2">
      <c r="L64" s="15">
        <v>61</v>
      </c>
      <c r="M64" s="6">
        <f t="shared" si="0"/>
        <v>26</v>
      </c>
      <c r="N64" s="16" t="str">
        <f t="shared" si="1"/>
        <v>07:11:37</v>
      </c>
      <c r="O64" s="17" t="str">
        <f t="shared" si="2"/>
        <v>12:41:37</v>
      </c>
      <c r="P64" s="18" t="str">
        <f t="shared" si="13"/>
        <v>7:25</v>
      </c>
      <c r="Q64" s="17" t="str">
        <f t="shared" si="13"/>
        <v>7:04</v>
      </c>
      <c r="R64" s="39"/>
      <c r="S64" s="19">
        <f t="shared" si="3"/>
        <v>431.62515777261274</v>
      </c>
      <c r="T64" s="20">
        <f t="shared" si="4"/>
        <v>7.1937526295435452</v>
      </c>
      <c r="U64" s="20">
        <f t="shared" si="5"/>
        <v>761.62515777261274</v>
      </c>
      <c r="V64" s="20">
        <f t="shared" si="6"/>
        <v>12.693752629543546</v>
      </c>
      <c r="W64" s="20">
        <f t="shared" si="8"/>
        <v>7.4207278895928539</v>
      </c>
      <c r="X64" s="20">
        <f t="shared" si="9"/>
        <v>7.0758222585674222</v>
      </c>
    </row>
    <row r="65" spans="12:24" ht="12.75" customHeight="1" x14ac:dyDescent="0.2">
      <c r="L65" s="15">
        <v>62</v>
      </c>
      <c r="M65" s="6">
        <f t="shared" si="0"/>
        <v>25</v>
      </c>
      <c r="N65" s="16" t="str">
        <f t="shared" si="1"/>
        <v>07:19:03</v>
      </c>
      <c r="O65" s="17" t="str">
        <f t="shared" si="2"/>
        <v>12:49:03</v>
      </c>
      <c r="P65" s="18" t="str">
        <f t="shared" si="13"/>
        <v>7:26</v>
      </c>
      <c r="Q65" s="17" t="str">
        <f t="shared" si="13"/>
        <v>7:04</v>
      </c>
      <c r="R65" s="39"/>
      <c r="S65" s="19">
        <f t="shared" si="3"/>
        <v>439.06059399166151</v>
      </c>
      <c r="T65" s="20">
        <f t="shared" si="4"/>
        <v>7.3176765665276919</v>
      </c>
      <c r="U65" s="20">
        <f t="shared" si="5"/>
        <v>769.06059399166156</v>
      </c>
      <c r="V65" s="20">
        <f t="shared" si="6"/>
        <v>12.817676566527693</v>
      </c>
      <c r="W65" s="20">
        <f t="shared" si="8"/>
        <v>7.4354362190487677</v>
      </c>
      <c r="X65" s="20">
        <f t="shared" si="9"/>
        <v>7.0816224837364761</v>
      </c>
    </row>
    <row r="66" spans="12:24" ht="12.75" customHeight="1" x14ac:dyDescent="0.2">
      <c r="L66" s="15">
        <v>63</v>
      </c>
      <c r="M66" s="6">
        <f t="shared" si="0"/>
        <v>24</v>
      </c>
      <c r="N66" s="16" t="str">
        <f t="shared" si="1"/>
        <v>07:26:30</v>
      </c>
      <c r="O66" s="17" t="str">
        <f t="shared" si="2"/>
        <v>12:56:30</v>
      </c>
      <c r="P66" s="18" t="str">
        <f t="shared" si="13"/>
        <v>7:27</v>
      </c>
      <c r="Q66" s="17" t="str">
        <f t="shared" si="13"/>
        <v>7:05</v>
      </c>
      <c r="R66" s="39"/>
      <c r="S66" s="19">
        <f t="shared" si="3"/>
        <v>446.51082634679767</v>
      </c>
      <c r="T66" s="20">
        <f t="shared" si="4"/>
        <v>7.4418471057799609</v>
      </c>
      <c r="U66" s="20">
        <f t="shared" si="5"/>
        <v>776.51082634679767</v>
      </c>
      <c r="V66" s="20">
        <f t="shared" si="6"/>
        <v>12.941847105779962</v>
      </c>
      <c r="W66" s="20">
        <f t="shared" si="8"/>
        <v>7.4502323551361656</v>
      </c>
      <c r="X66" s="20">
        <f t="shared" si="9"/>
        <v>7.0874734340761538</v>
      </c>
    </row>
    <row r="67" spans="12:24" ht="12.75" customHeight="1" x14ac:dyDescent="0.2">
      <c r="L67" s="15">
        <v>64</v>
      </c>
      <c r="M67" s="6">
        <f t="shared" ref="M67:M92" si="14">C$2-L67</f>
        <v>23</v>
      </c>
      <c r="N67" s="16" t="str">
        <f t="shared" ref="N67:N92" si="15">CONCATENATE(TEXT(TRUNC(T67),"00"),":",TEXT(TRUNC(MOD(S67,60)),"00"),":",TEXT(TRUNC(MOD(S67,1)*60),"00"))</f>
        <v>07:33:58</v>
      </c>
      <c r="O67" s="17" t="str">
        <f t="shared" ref="O67:O92" si="16">CONCATENATE(TEXT(TRUNC(V67),"00"),":",TEXT(TRUNC(MOD(U67,60)),"00"),":",TEXT(TRUNC(MOD(U67,1)*60),"00"))</f>
        <v>13:03:58</v>
      </c>
      <c r="P67" s="18" t="str">
        <f t="shared" si="13"/>
        <v>7:27</v>
      </c>
      <c r="Q67" s="17" t="str">
        <f t="shared" si="13"/>
        <v>7:05</v>
      </c>
      <c r="R67" s="39"/>
      <c r="S67" s="19">
        <f t="shared" ref="S67:S92" si="17">IF(AA$13=0,L67/AA$10,(-AA$10+SQRT(AA$10*AA$10+2*AA$13*L67))/AA$13)+D$8</f>
        <v>453.97594352180312</v>
      </c>
      <c r="T67" s="20">
        <f t="shared" ref="T67:T92" si="18">S67/60</f>
        <v>7.5662657253633849</v>
      </c>
      <c r="U67" s="20">
        <f t="shared" ref="U67:U92" si="19">S67+5.5*60</f>
        <v>783.97594352180317</v>
      </c>
      <c r="V67" s="20">
        <f t="shared" ref="V67:V92" si="20">U67/60</f>
        <v>13.066265725363387</v>
      </c>
      <c r="W67" s="20">
        <f t="shared" si="8"/>
        <v>7.4651171750054459</v>
      </c>
      <c r="X67" s="20">
        <f t="shared" si="9"/>
        <v>7.0933741175281737</v>
      </c>
    </row>
    <row r="68" spans="12:24" ht="12.75" customHeight="1" x14ac:dyDescent="0.2">
      <c r="L68" s="15">
        <v>65</v>
      </c>
      <c r="M68" s="6">
        <f t="shared" si="14"/>
        <v>22</v>
      </c>
      <c r="N68" s="16" t="str">
        <f t="shared" si="15"/>
        <v>07:41:27</v>
      </c>
      <c r="O68" s="17" t="str">
        <f t="shared" si="16"/>
        <v>13:11:27</v>
      </c>
      <c r="P68" s="18" t="str">
        <f t="shared" ref="P68:Q92" si="21">CONCATENATE(TRUNC(W68),":",TEXT(TRUNC(MOD(W68,1)*60),"00"))</f>
        <v>7:28</v>
      </c>
      <c r="Q68" s="17" t="str">
        <f t="shared" si="21"/>
        <v>7:05</v>
      </c>
      <c r="R68" s="39"/>
      <c r="S68" s="19">
        <f t="shared" si="17"/>
        <v>461.45603508992275</v>
      </c>
      <c r="T68" s="20">
        <f t="shared" si="18"/>
        <v>7.6909339181653795</v>
      </c>
      <c r="U68" s="20">
        <f t="shared" si="19"/>
        <v>791.45603508992281</v>
      </c>
      <c r="V68" s="20">
        <f t="shared" si="20"/>
        <v>13.19093391816538</v>
      </c>
      <c r="W68" s="20">
        <f t="shared" ref="W68:W92" si="22">S68-S67</f>
        <v>7.4800915681196329</v>
      </c>
      <c r="X68" s="20">
        <f t="shared" ref="X68:X92" si="23">S68/L68</f>
        <v>7.099323616768042</v>
      </c>
    </row>
    <row r="69" spans="12:24" ht="12.75" customHeight="1" x14ac:dyDescent="0.2">
      <c r="L69" s="15">
        <v>66</v>
      </c>
      <c r="M69" s="6">
        <f t="shared" si="14"/>
        <v>21</v>
      </c>
      <c r="N69" s="16" t="str">
        <f t="shared" si="15"/>
        <v>07:48:57</v>
      </c>
      <c r="O69" s="17" t="str">
        <f t="shared" si="16"/>
        <v>13:18:57</v>
      </c>
      <c r="P69" s="18" t="str">
        <f t="shared" si="21"/>
        <v>7:29</v>
      </c>
      <c r="Q69" s="17" t="str">
        <f t="shared" si="21"/>
        <v>7:06</v>
      </c>
      <c r="R69" s="39"/>
      <c r="S69" s="19">
        <f t="shared" si="17"/>
        <v>468.95119152640433</v>
      </c>
      <c r="T69" s="20">
        <f t="shared" si="18"/>
        <v>7.8158531921067391</v>
      </c>
      <c r="U69" s="20">
        <f t="shared" si="19"/>
        <v>798.95119152640427</v>
      </c>
      <c r="V69" s="20">
        <f t="shared" si="20"/>
        <v>13.315853192106738</v>
      </c>
      <c r="W69" s="20">
        <f t="shared" si="22"/>
        <v>7.4951564364815795</v>
      </c>
      <c r="X69" s="20">
        <f t="shared" si="23"/>
        <v>7.1053210837333989</v>
      </c>
    </row>
    <row r="70" spans="12:24" ht="12.75" customHeight="1" x14ac:dyDescent="0.2">
      <c r="L70" s="15">
        <v>67</v>
      </c>
      <c r="M70" s="6">
        <f t="shared" si="14"/>
        <v>20</v>
      </c>
      <c r="N70" s="16" t="str">
        <f t="shared" si="15"/>
        <v>07:56:27</v>
      </c>
      <c r="O70" s="17" t="str">
        <f t="shared" si="16"/>
        <v>13:26:27</v>
      </c>
      <c r="P70" s="18" t="str">
        <f t="shared" si="21"/>
        <v>7:30</v>
      </c>
      <c r="Q70" s="17" t="str">
        <f t="shared" si="21"/>
        <v>7:06</v>
      </c>
      <c r="R70" s="39"/>
      <c r="S70" s="19">
        <f t="shared" si="17"/>
        <v>476.46150422126885</v>
      </c>
      <c r="T70" s="20">
        <f t="shared" si="18"/>
        <v>7.9410250703544811</v>
      </c>
      <c r="U70" s="20">
        <f t="shared" si="19"/>
        <v>806.4615042212688</v>
      </c>
      <c r="V70" s="20">
        <f t="shared" si="20"/>
        <v>13.441025070354479</v>
      </c>
      <c r="W70" s="20">
        <f t="shared" si="22"/>
        <v>7.510312694864524</v>
      </c>
      <c r="X70" s="20">
        <f t="shared" si="23"/>
        <v>7.1113657346458039</v>
      </c>
    </row>
    <row r="71" spans="12:24" ht="12.75" customHeight="1" x14ac:dyDescent="0.2">
      <c r="L71" s="15">
        <v>68</v>
      </c>
      <c r="M71" s="6">
        <f t="shared" si="14"/>
        <v>19</v>
      </c>
      <c r="N71" s="16" t="str">
        <f t="shared" si="15"/>
        <v>08:03:59</v>
      </c>
      <c r="O71" s="17" t="str">
        <f t="shared" si="16"/>
        <v>13:33:59</v>
      </c>
      <c r="P71" s="18" t="str">
        <f t="shared" si="21"/>
        <v>7:31</v>
      </c>
      <c r="Q71" s="17" t="str">
        <f t="shared" si="21"/>
        <v>7:07</v>
      </c>
      <c r="R71" s="39"/>
      <c r="S71" s="19">
        <f t="shared" si="17"/>
        <v>483.98706549231281</v>
      </c>
      <c r="T71" s="20">
        <f t="shared" si="18"/>
        <v>8.0664510915385463</v>
      </c>
      <c r="U71" s="20">
        <f t="shared" si="19"/>
        <v>813.98706549231281</v>
      </c>
      <c r="V71" s="20">
        <f t="shared" si="20"/>
        <v>13.566451091538546</v>
      </c>
      <c r="W71" s="20">
        <f t="shared" si="22"/>
        <v>7.525561271043955</v>
      </c>
      <c r="X71" s="20">
        <f t="shared" si="23"/>
        <v>7.1174568454751883</v>
      </c>
    </row>
    <row r="72" spans="12:24" ht="12.75" customHeight="1" x14ac:dyDescent="0.2">
      <c r="L72" s="15">
        <v>69</v>
      </c>
      <c r="M72" s="6">
        <f t="shared" si="14"/>
        <v>18</v>
      </c>
      <c r="N72" s="16" t="str">
        <f t="shared" si="15"/>
        <v>08:11:31</v>
      </c>
      <c r="O72" s="17" t="str">
        <f t="shared" si="16"/>
        <v>13:41:31</v>
      </c>
      <c r="P72" s="18" t="str">
        <f t="shared" si="21"/>
        <v>7:32</v>
      </c>
      <c r="Q72" s="17" t="str">
        <f t="shared" si="21"/>
        <v>7:07</v>
      </c>
      <c r="R72" s="39"/>
      <c r="S72" s="19">
        <f t="shared" si="17"/>
        <v>491.52796859834149</v>
      </c>
      <c r="T72" s="20">
        <f t="shared" si="18"/>
        <v>8.1921328099723585</v>
      </c>
      <c r="U72" s="20">
        <f t="shared" si="19"/>
        <v>821.52796859834143</v>
      </c>
      <c r="V72" s="20">
        <f t="shared" si="20"/>
        <v>13.692132809972357</v>
      </c>
      <c r="W72" s="20">
        <f t="shared" si="22"/>
        <v>7.5409031060286793</v>
      </c>
      <c r="X72" s="20">
        <f t="shared" si="23"/>
        <v>7.1235937478020501</v>
      </c>
    </row>
    <row r="73" spans="12:24" ht="12.75" customHeight="1" x14ac:dyDescent="0.2">
      <c r="L73" s="15">
        <v>70</v>
      </c>
      <c r="M73" s="6">
        <f t="shared" si="14"/>
        <v>17</v>
      </c>
      <c r="N73" s="16" t="str">
        <f t="shared" si="15"/>
        <v>08:19:05</v>
      </c>
      <c r="O73" s="17" t="str">
        <f t="shared" si="16"/>
        <v>13:49:05</v>
      </c>
      <c r="P73" s="18" t="str">
        <f t="shared" si="21"/>
        <v>7:33</v>
      </c>
      <c r="Q73" s="17" t="str">
        <f t="shared" si="21"/>
        <v>7:07</v>
      </c>
      <c r="R73" s="39"/>
      <c r="S73" s="19">
        <f t="shared" si="17"/>
        <v>499.08430775265867</v>
      </c>
      <c r="T73" s="20">
        <f t="shared" si="18"/>
        <v>8.3180717958776444</v>
      </c>
      <c r="U73" s="20">
        <f t="shared" si="19"/>
        <v>829.08430775265867</v>
      </c>
      <c r="V73" s="20">
        <f t="shared" si="20"/>
        <v>13.818071795877644</v>
      </c>
      <c r="W73" s="20">
        <f t="shared" si="22"/>
        <v>7.5563391543171861</v>
      </c>
      <c r="X73" s="20">
        <f t="shared" si="23"/>
        <v>7.1297758250379815</v>
      </c>
    </row>
    <row r="74" spans="12:24" ht="12.75" customHeight="1" x14ac:dyDescent="0.2">
      <c r="L74" s="15">
        <v>71</v>
      </c>
      <c r="M74" s="6">
        <f t="shared" si="14"/>
        <v>16</v>
      </c>
      <c r="N74" s="16" t="str">
        <f t="shared" si="15"/>
        <v>08:26:39</v>
      </c>
      <c r="O74" s="17" t="str">
        <f t="shared" si="16"/>
        <v>13:56:39</v>
      </c>
      <c r="P74" s="18" t="str">
        <f t="shared" si="21"/>
        <v>7:34</v>
      </c>
      <c r="Q74" s="17" t="str">
        <f t="shared" si="21"/>
        <v>7:08</v>
      </c>
      <c r="R74" s="39"/>
      <c r="S74" s="19">
        <f t="shared" si="17"/>
        <v>506.65617813679904</v>
      </c>
      <c r="T74" s="20">
        <f t="shared" si="18"/>
        <v>8.4442696356133169</v>
      </c>
      <c r="U74" s="20">
        <f t="shared" si="19"/>
        <v>836.6561781367991</v>
      </c>
      <c r="V74" s="20">
        <f t="shared" si="20"/>
        <v>13.944269635613319</v>
      </c>
      <c r="W74" s="20">
        <f t="shared" si="22"/>
        <v>7.5718703841403681</v>
      </c>
      <c r="X74" s="20">
        <f t="shared" si="23"/>
        <v>7.1360025089690007</v>
      </c>
    </row>
    <row r="75" spans="12:24" ht="12.75" customHeight="1" x14ac:dyDescent="0.2">
      <c r="L75" s="15">
        <v>72</v>
      </c>
      <c r="M75" s="6">
        <f t="shared" si="14"/>
        <v>15</v>
      </c>
      <c r="N75" s="16" t="str">
        <f t="shared" si="15"/>
        <v>08:34:14</v>
      </c>
      <c r="O75" s="17" t="str">
        <f t="shared" si="16"/>
        <v>14:04:14</v>
      </c>
      <c r="P75" s="18" t="str">
        <f t="shared" si="21"/>
        <v>7:35</v>
      </c>
      <c r="Q75" s="17" t="str">
        <f t="shared" si="21"/>
        <v>7:08</v>
      </c>
      <c r="R75" s="39"/>
      <c r="S75" s="19">
        <f t="shared" si="17"/>
        <v>514.2436759145146</v>
      </c>
      <c r="T75" s="20">
        <f t="shared" si="18"/>
        <v>8.5707279319085767</v>
      </c>
      <c r="U75" s="20">
        <f t="shared" si="19"/>
        <v>844.2436759145146</v>
      </c>
      <c r="V75" s="20">
        <f t="shared" si="20"/>
        <v>14.070727931908577</v>
      </c>
      <c r="W75" s="20">
        <f t="shared" si="22"/>
        <v>7.587497777715555</v>
      </c>
      <c r="X75" s="20">
        <f t="shared" si="23"/>
        <v>7.1422732765904806</v>
      </c>
    </row>
    <row r="76" spans="12:24" ht="12.75" customHeight="1" x14ac:dyDescent="0.2">
      <c r="L76" s="15">
        <v>73</v>
      </c>
      <c r="M76" s="6">
        <f t="shared" si="14"/>
        <v>14</v>
      </c>
      <c r="N76" s="16" t="str">
        <f t="shared" si="15"/>
        <v>08:41:50</v>
      </c>
      <c r="O76" s="17" t="str">
        <f t="shared" si="16"/>
        <v>14:11:50</v>
      </c>
      <c r="P76" s="18" t="str">
        <f t="shared" si="21"/>
        <v>7:36</v>
      </c>
      <c r="Q76" s="17" t="str">
        <f t="shared" si="21"/>
        <v>7:08</v>
      </c>
      <c r="R76" s="39"/>
      <c r="S76" s="19">
        <f t="shared" si="17"/>
        <v>521.84689824602447</v>
      </c>
      <c r="T76" s="20">
        <f t="shared" si="18"/>
        <v>8.6974483041004085</v>
      </c>
      <c r="U76" s="20">
        <f t="shared" si="19"/>
        <v>851.84689824602447</v>
      </c>
      <c r="V76" s="20">
        <f t="shared" si="20"/>
        <v>14.197448304100408</v>
      </c>
      <c r="W76" s="20">
        <f t="shared" si="22"/>
        <v>7.603222331509869</v>
      </c>
      <c r="X76" s="20">
        <f t="shared" si="23"/>
        <v>7.1485876472058143</v>
      </c>
    </row>
    <row r="77" spans="12:24" ht="12.75" customHeight="1" x14ac:dyDescent="0.2">
      <c r="L77" s="15">
        <v>74</v>
      </c>
      <c r="M77" s="6">
        <f t="shared" si="14"/>
        <v>13</v>
      </c>
      <c r="N77" s="16" t="str">
        <f t="shared" si="15"/>
        <v>08:49:27</v>
      </c>
      <c r="O77" s="17" t="str">
        <f t="shared" si="16"/>
        <v>14:19:27</v>
      </c>
      <c r="P77" s="18" t="str">
        <f t="shared" si="21"/>
        <v>7:37</v>
      </c>
      <c r="Q77" s="17" t="str">
        <f t="shared" si="21"/>
        <v>7:09</v>
      </c>
      <c r="R77" s="39"/>
      <c r="S77" s="19">
        <f t="shared" si="17"/>
        <v>529.46594330252901</v>
      </c>
      <c r="T77" s="20">
        <f t="shared" si="18"/>
        <v>8.8244323883754827</v>
      </c>
      <c r="U77" s="20">
        <f t="shared" si="19"/>
        <v>859.46594330252901</v>
      </c>
      <c r="V77" s="20">
        <f t="shared" si="20"/>
        <v>14.324432388375483</v>
      </c>
      <c r="W77" s="20">
        <f t="shared" si="22"/>
        <v>7.6190450565045467</v>
      </c>
      <c r="X77" s="20">
        <f t="shared" si="23"/>
        <v>7.1549451797639056</v>
      </c>
    </row>
    <row r="78" spans="12:24" ht="12.75" customHeight="1" x14ac:dyDescent="0.2">
      <c r="L78" s="15">
        <v>75</v>
      </c>
      <c r="M78" s="6">
        <f t="shared" si="14"/>
        <v>12</v>
      </c>
      <c r="N78" s="16" t="str">
        <f t="shared" si="15"/>
        <v>08:57:06</v>
      </c>
      <c r="O78" s="17" t="str">
        <f t="shared" si="16"/>
        <v>14:27:06</v>
      </c>
      <c r="P78" s="18" t="str">
        <f t="shared" si="21"/>
        <v>7:38</v>
      </c>
      <c r="Q78" s="17" t="str">
        <f t="shared" si="21"/>
        <v>7:09</v>
      </c>
      <c r="R78" s="39"/>
      <c r="S78" s="19">
        <f t="shared" si="17"/>
        <v>537.10091028100555</v>
      </c>
      <c r="T78" s="20">
        <f t="shared" si="18"/>
        <v>8.9516818380167589</v>
      </c>
      <c r="U78" s="20">
        <f t="shared" si="19"/>
        <v>867.10091028100555</v>
      </c>
      <c r="V78" s="20">
        <f t="shared" si="20"/>
        <v>14.451681838016759</v>
      </c>
      <c r="W78" s="20">
        <f t="shared" si="22"/>
        <v>7.634966978476541</v>
      </c>
      <c r="X78" s="20">
        <f t="shared" si="23"/>
        <v>7.1613454704134076</v>
      </c>
    </row>
    <row r="79" spans="12:24" ht="12.75" customHeight="1" x14ac:dyDescent="0.2">
      <c r="L79" s="15">
        <v>76</v>
      </c>
      <c r="M79" s="6">
        <f t="shared" si="14"/>
        <v>11</v>
      </c>
      <c r="N79" s="16" t="str">
        <f t="shared" si="15"/>
        <v>09:04:45</v>
      </c>
      <c r="O79" s="17" t="str">
        <f t="shared" si="16"/>
        <v>14:34:45</v>
      </c>
      <c r="P79" s="18" t="str">
        <f t="shared" si="21"/>
        <v>7:39</v>
      </c>
      <c r="Q79" s="17" t="str">
        <f t="shared" si="21"/>
        <v>7:10</v>
      </c>
      <c r="R79" s="39"/>
      <c r="S79" s="19">
        <f t="shared" si="17"/>
        <v>544.75189941926703</v>
      </c>
      <c r="T79" s="20">
        <f t="shared" si="18"/>
        <v>9.0791983236544507</v>
      </c>
      <c r="U79" s="20">
        <f t="shared" si="19"/>
        <v>874.75189941926703</v>
      </c>
      <c r="V79" s="20">
        <f t="shared" si="20"/>
        <v>14.579198323654451</v>
      </c>
      <c r="W79" s="20">
        <f t="shared" si="22"/>
        <v>7.6509891382614796</v>
      </c>
      <c r="X79" s="20">
        <f t="shared" si="23"/>
        <v>7.1677881502535135</v>
      </c>
    </row>
    <row r="80" spans="12:24" ht="12.75" customHeight="1" x14ac:dyDescent="0.2">
      <c r="L80" s="15">
        <v>77</v>
      </c>
      <c r="M80" s="6">
        <f t="shared" si="14"/>
        <v>10</v>
      </c>
      <c r="N80" s="16" t="str">
        <f t="shared" si="15"/>
        <v>09:12:25</v>
      </c>
      <c r="O80" s="17" t="str">
        <f t="shared" si="16"/>
        <v>14:42:25</v>
      </c>
      <c r="P80" s="18" t="str">
        <f t="shared" si="21"/>
        <v>7:40</v>
      </c>
      <c r="Q80" s="17" t="str">
        <f t="shared" si="21"/>
        <v>7:10</v>
      </c>
      <c r="R80" s="39"/>
      <c r="S80" s="19">
        <f t="shared" si="17"/>
        <v>552.41901201132464</v>
      </c>
      <c r="T80" s="20">
        <f t="shared" si="18"/>
        <v>9.2069835335220773</v>
      </c>
      <c r="U80" s="20">
        <f t="shared" si="19"/>
        <v>882.41901201132464</v>
      </c>
      <c r="V80" s="20">
        <f t="shared" si="20"/>
        <v>14.706983533522077</v>
      </c>
      <c r="W80" s="20">
        <f t="shared" si="22"/>
        <v>7.667112592057606</v>
      </c>
      <c r="X80" s="20">
        <f t="shared" si="23"/>
        <v>7.1742728832639564</v>
      </c>
    </row>
    <row r="81" spans="12:24" ht="12.75" customHeight="1" x14ac:dyDescent="0.2">
      <c r="L81" s="15">
        <v>78</v>
      </c>
      <c r="M81" s="6">
        <f t="shared" si="14"/>
        <v>9</v>
      </c>
      <c r="N81" s="16" t="str">
        <f t="shared" si="15"/>
        <v>09:20:06</v>
      </c>
      <c r="O81" s="17" t="str">
        <f t="shared" si="16"/>
        <v>14:50:06</v>
      </c>
      <c r="P81" s="18" t="str">
        <f t="shared" si="21"/>
        <v>7:41</v>
      </c>
      <c r="Q81" s="17" t="str">
        <f t="shared" si="21"/>
        <v>7:10</v>
      </c>
      <c r="R81" s="39"/>
      <c r="S81" s="19">
        <f t="shared" si="17"/>
        <v>560.10235042302861</v>
      </c>
      <c r="T81" s="20">
        <f t="shared" si="18"/>
        <v>9.3350391737171439</v>
      </c>
      <c r="U81" s="20">
        <f t="shared" si="19"/>
        <v>890.10235042302861</v>
      </c>
      <c r="V81" s="20">
        <f t="shared" si="20"/>
        <v>14.835039173717144</v>
      </c>
      <c r="W81" s="20">
        <f t="shared" si="22"/>
        <v>7.6833384117039714</v>
      </c>
      <c r="X81" s="20">
        <f t="shared" si="23"/>
        <v>7.180799364397803</v>
      </c>
    </row>
    <row r="82" spans="12:24" ht="12.75" customHeight="1" x14ac:dyDescent="0.2">
      <c r="L82" s="15">
        <v>79</v>
      </c>
      <c r="M82" s="6">
        <f t="shared" si="14"/>
        <v>8</v>
      </c>
      <c r="N82" s="16" t="str">
        <f t="shared" si="15"/>
        <v>09:27:48</v>
      </c>
      <c r="O82" s="17" t="str">
        <f t="shared" si="16"/>
        <v>14:57:48</v>
      </c>
      <c r="P82" s="18" t="str">
        <f t="shared" si="21"/>
        <v>7:41</v>
      </c>
      <c r="Q82" s="17" t="str">
        <f t="shared" si="21"/>
        <v>7:11</v>
      </c>
      <c r="R82" s="39"/>
      <c r="S82" s="19">
        <f t="shared" si="17"/>
        <v>567.80201810801759</v>
      </c>
      <c r="T82" s="20">
        <f t="shared" si="18"/>
        <v>9.4633669684669606</v>
      </c>
      <c r="U82" s="20">
        <f t="shared" si="19"/>
        <v>897.80201810801759</v>
      </c>
      <c r="V82" s="20">
        <f t="shared" si="20"/>
        <v>14.963366968466961</v>
      </c>
      <c r="W82" s="20">
        <f t="shared" si="22"/>
        <v>7.6996676849889809</v>
      </c>
      <c r="X82" s="20">
        <f t="shared" si="23"/>
        <v>7.1873673178230071</v>
      </c>
    </row>
    <row r="83" spans="12:24" ht="12.75" customHeight="1" x14ac:dyDescent="0.2">
      <c r="L83" s="15">
        <v>80</v>
      </c>
      <c r="M83" s="6">
        <f t="shared" si="14"/>
        <v>7</v>
      </c>
      <c r="N83" s="16" t="str">
        <f t="shared" si="15"/>
        <v>09:35:31</v>
      </c>
      <c r="O83" s="17" t="str">
        <f t="shared" si="16"/>
        <v>15:05:31</v>
      </c>
      <c r="P83" s="18" t="str">
        <f t="shared" si="21"/>
        <v>7:42</v>
      </c>
      <c r="Q83" s="17" t="str">
        <f t="shared" si="21"/>
        <v>7:11</v>
      </c>
      <c r="R83" s="39"/>
      <c r="S83" s="19">
        <f t="shared" si="17"/>
        <v>575.5181196239696</v>
      </c>
      <c r="T83" s="20">
        <f t="shared" si="18"/>
        <v>9.5919686603994929</v>
      </c>
      <c r="U83" s="20">
        <f t="shared" si="19"/>
        <v>905.5181196239696</v>
      </c>
      <c r="V83" s="20">
        <f t="shared" si="20"/>
        <v>15.091968660399493</v>
      </c>
      <c r="W83" s="20">
        <f t="shared" si="22"/>
        <v>7.7161015159520048</v>
      </c>
      <c r="X83" s="20">
        <f t="shared" si="23"/>
        <v>7.1939764952996201</v>
      </c>
    </row>
    <row r="84" spans="12:24" ht="12.75" customHeight="1" x14ac:dyDescent="0.2">
      <c r="L84" s="15">
        <v>81</v>
      </c>
      <c r="M84" s="6">
        <f t="shared" si="14"/>
        <v>6</v>
      </c>
      <c r="N84" s="16" t="str">
        <f t="shared" si="15"/>
        <v>09:43:15</v>
      </c>
      <c r="O84" s="17" t="str">
        <f t="shared" si="16"/>
        <v>15:13:15</v>
      </c>
      <c r="P84" s="18" t="str">
        <f t="shared" si="21"/>
        <v>7:43</v>
      </c>
      <c r="Q84" s="17" t="str">
        <f t="shared" si="21"/>
        <v>7:12</v>
      </c>
      <c r="R84" s="39"/>
      <c r="S84" s="19">
        <f t="shared" si="17"/>
        <v>583.25076064916777</v>
      </c>
      <c r="T84" s="20">
        <f t="shared" si="18"/>
        <v>9.7208460108194625</v>
      </c>
      <c r="U84" s="20">
        <f t="shared" si="19"/>
        <v>913.25076064916777</v>
      </c>
      <c r="V84" s="20">
        <f t="shared" si="20"/>
        <v>15.220846010819463</v>
      </c>
      <c r="W84" s="20">
        <f t="shared" si="22"/>
        <v>7.732641025198177</v>
      </c>
      <c r="X84" s="20">
        <f t="shared" si="23"/>
        <v>7.2006266746810832</v>
      </c>
    </row>
    <row r="85" spans="12:24" ht="12.75" customHeight="1" x14ac:dyDescent="0.2">
      <c r="L85" s="15">
        <v>82</v>
      </c>
      <c r="M85" s="6">
        <f t="shared" si="14"/>
        <v>5</v>
      </c>
      <c r="N85" s="16" t="str">
        <f t="shared" si="15"/>
        <v>09:51:00</v>
      </c>
      <c r="O85" s="17" t="str">
        <f t="shared" si="16"/>
        <v>15:21:00</v>
      </c>
      <c r="P85" s="18" t="str">
        <f t="shared" si="21"/>
        <v>7:44</v>
      </c>
      <c r="Q85" s="17" t="str">
        <f t="shared" si="21"/>
        <v>7:12</v>
      </c>
      <c r="R85" s="39"/>
      <c r="S85" s="19">
        <f t="shared" si="17"/>
        <v>591.00004799938574</v>
      </c>
      <c r="T85" s="20">
        <f t="shared" si="18"/>
        <v>9.850000799989763</v>
      </c>
      <c r="U85" s="20">
        <f t="shared" si="19"/>
        <v>921.00004799938574</v>
      </c>
      <c r="V85" s="20">
        <f t="shared" si="20"/>
        <v>15.350000799989763</v>
      </c>
      <c r="W85" s="20">
        <f t="shared" si="22"/>
        <v>7.7492873502179691</v>
      </c>
      <c r="X85" s="20">
        <f t="shared" si="23"/>
        <v>7.2073176585290941</v>
      </c>
    </row>
    <row r="86" spans="12:24" ht="12.75" customHeight="1" x14ac:dyDescent="0.2">
      <c r="L86" s="15">
        <v>83</v>
      </c>
      <c r="M86" s="6">
        <f t="shared" si="14"/>
        <v>4</v>
      </c>
      <c r="N86" s="16" t="str">
        <f t="shared" si="15"/>
        <v>09:58:45</v>
      </c>
      <c r="O86" s="17" t="str">
        <f t="shared" si="16"/>
        <v>15:28:45</v>
      </c>
      <c r="P86" s="18" t="str">
        <f t="shared" si="21"/>
        <v>7:45</v>
      </c>
      <c r="Q86" s="17" t="str">
        <f t="shared" si="21"/>
        <v>7:12</v>
      </c>
      <c r="R86" s="39"/>
      <c r="S86" s="19">
        <f t="shared" si="17"/>
        <v>598.76608964510615</v>
      </c>
      <c r="T86" s="20">
        <f t="shared" si="18"/>
        <v>9.9794348274184355</v>
      </c>
      <c r="U86" s="20">
        <f t="shared" si="19"/>
        <v>928.76608964510615</v>
      </c>
      <c r="V86" s="20">
        <f t="shared" si="20"/>
        <v>15.479434827418435</v>
      </c>
      <c r="W86" s="20">
        <f t="shared" si="22"/>
        <v>7.7660416457204064</v>
      </c>
      <c r="X86" s="20">
        <f t="shared" si="23"/>
        <v>7.2140492728326038</v>
      </c>
    </row>
    <row r="87" spans="12:24" ht="12.75" customHeight="1" x14ac:dyDescent="0.2">
      <c r="L87" s="15">
        <v>84</v>
      </c>
      <c r="M87" s="6">
        <f t="shared" si="14"/>
        <v>3</v>
      </c>
      <c r="N87" s="16" t="str">
        <f t="shared" si="15"/>
        <v>10:06:32</v>
      </c>
      <c r="O87" s="17" t="str">
        <f t="shared" si="16"/>
        <v>15:36:32</v>
      </c>
      <c r="P87" s="18" t="str">
        <f t="shared" si="21"/>
        <v>7:46</v>
      </c>
      <c r="Q87" s="17" t="str">
        <f t="shared" si="21"/>
        <v>7:13</v>
      </c>
      <c r="R87" s="39"/>
      <c r="S87" s="19">
        <f t="shared" si="17"/>
        <v>606.54899472906936</v>
      </c>
      <c r="T87" s="20">
        <f t="shared" si="18"/>
        <v>10.109149912151157</v>
      </c>
      <c r="U87" s="20">
        <f t="shared" si="19"/>
        <v>936.54899472906936</v>
      </c>
      <c r="V87" s="20">
        <f t="shared" si="20"/>
        <v>15.609149912151157</v>
      </c>
      <c r="W87" s="20">
        <f t="shared" si="22"/>
        <v>7.7829050839632146</v>
      </c>
      <c r="X87" s="20">
        <f t="shared" si="23"/>
        <v>7.2208213658222542</v>
      </c>
    </row>
    <row r="88" spans="12:24" ht="12.75" customHeight="1" x14ac:dyDescent="0.2">
      <c r="L88" s="15">
        <v>85</v>
      </c>
      <c r="M88" s="6">
        <f t="shared" si="14"/>
        <v>2</v>
      </c>
      <c r="N88" s="16" t="str">
        <f t="shared" si="15"/>
        <v>10:14:20</v>
      </c>
      <c r="O88" s="17" t="str">
        <f t="shared" si="16"/>
        <v>15:44:20</v>
      </c>
      <c r="P88" s="18" t="str">
        <f t="shared" si="21"/>
        <v>7:47</v>
      </c>
      <c r="Q88" s="17" t="str">
        <f t="shared" si="21"/>
        <v>7:13</v>
      </c>
      <c r="R88" s="39"/>
      <c r="S88" s="19">
        <f t="shared" si="17"/>
        <v>614.34887358417109</v>
      </c>
      <c r="T88" s="20">
        <f t="shared" si="18"/>
        <v>10.239147893069518</v>
      </c>
      <c r="U88" s="20">
        <f t="shared" si="19"/>
        <v>944.34887358417109</v>
      </c>
      <c r="V88" s="20">
        <f t="shared" si="20"/>
        <v>15.739147893069518</v>
      </c>
      <c r="W88" s="20">
        <f t="shared" si="22"/>
        <v>7.7998788551017242</v>
      </c>
      <c r="X88" s="20">
        <f t="shared" si="23"/>
        <v>7.2276338068726007</v>
      </c>
    </row>
    <row r="89" spans="12:24" ht="12.75" customHeight="1" x14ac:dyDescent="0.2">
      <c r="L89" s="15">
        <v>86</v>
      </c>
      <c r="M89" s="6">
        <f t="shared" si="14"/>
        <v>1</v>
      </c>
      <c r="N89" s="16" t="str">
        <f t="shared" si="15"/>
        <v>10:22:09</v>
      </c>
      <c r="O89" s="17" t="str">
        <f t="shared" si="16"/>
        <v>15:52:09</v>
      </c>
      <c r="P89" s="18" t="str">
        <f t="shared" si="21"/>
        <v>7:49</v>
      </c>
      <c r="Q89" s="17" t="str">
        <f t="shared" si="21"/>
        <v>7:14</v>
      </c>
      <c r="R89" s="39"/>
      <c r="S89" s="19">
        <f t="shared" si="17"/>
        <v>622.16583775170989</v>
      </c>
      <c r="T89" s="20">
        <f t="shared" si="18"/>
        <v>10.369430629195165</v>
      </c>
      <c r="U89" s="20">
        <f t="shared" si="19"/>
        <v>952.16583775170989</v>
      </c>
      <c r="V89" s="20">
        <f t="shared" si="20"/>
        <v>15.869430629195165</v>
      </c>
      <c r="W89" s="20">
        <f t="shared" si="22"/>
        <v>7.8169641675387993</v>
      </c>
      <c r="X89" s="20">
        <f t="shared" si="23"/>
        <v>7.2344864854849984</v>
      </c>
    </row>
    <row r="90" spans="12:24" ht="12.75" customHeight="1" x14ac:dyDescent="0.2">
      <c r="L90" s="15">
        <v>87</v>
      </c>
      <c r="M90" s="6">
        <f t="shared" si="14"/>
        <v>0</v>
      </c>
      <c r="N90" s="16" t="str">
        <f t="shared" si="15"/>
        <v>10:30:00</v>
      </c>
      <c r="O90" s="17" t="str">
        <f t="shared" si="16"/>
        <v>16:00:00</v>
      </c>
      <c r="P90" s="18" t="str">
        <f t="shared" si="21"/>
        <v>7:50</v>
      </c>
      <c r="Q90" s="17" t="str">
        <f t="shared" si="21"/>
        <v>7:14</v>
      </c>
      <c r="R90" s="39"/>
      <c r="S90" s="19">
        <f t="shared" si="17"/>
        <v>630</v>
      </c>
      <c r="T90" s="20">
        <f t="shared" si="18"/>
        <v>10.5</v>
      </c>
      <c r="U90" s="20">
        <f t="shared" si="19"/>
        <v>960</v>
      </c>
      <c r="V90" s="20">
        <f t="shared" si="20"/>
        <v>16</v>
      </c>
      <c r="W90" s="20">
        <f t="shared" si="22"/>
        <v>7.834162248290113</v>
      </c>
      <c r="X90" s="20">
        <f t="shared" si="23"/>
        <v>7.2413793103448274</v>
      </c>
    </row>
    <row r="91" spans="12:24" ht="12.75" customHeight="1" x14ac:dyDescent="0.2">
      <c r="L91" s="15">
        <v>88</v>
      </c>
      <c r="M91" s="6">
        <f t="shared" si="14"/>
        <v>-1</v>
      </c>
      <c r="N91" s="16" t="str">
        <f t="shared" si="15"/>
        <v>10:37:51</v>
      </c>
      <c r="O91" s="17" t="str">
        <f t="shared" si="16"/>
        <v>16:07:51</v>
      </c>
      <c r="P91" s="18" t="str">
        <f t="shared" si="21"/>
        <v>7:51</v>
      </c>
      <c r="Q91" s="17" t="str">
        <f t="shared" si="21"/>
        <v>7:14</v>
      </c>
      <c r="R91" s="39"/>
      <c r="S91" s="19">
        <f t="shared" si="17"/>
        <v>637.85147434334988</v>
      </c>
      <c r="T91" s="20">
        <f t="shared" si="18"/>
        <v>10.630857905722499</v>
      </c>
      <c r="U91" s="20">
        <f t="shared" si="19"/>
        <v>967.85147434334988</v>
      </c>
      <c r="V91" s="20">
        <f t="shared" si="20"/>
        <v>16.130857905722497</v>
      </c>
      <c r="W91" s="20">
        <f t="shared" si="22"/>
        <v>7.8514743433498779</v>
      </c>
      <c r="X91" s="20">
        <f t="shared" si="23"/>
        <v>7.2483122084471576</v>
      </c>
    </row>
    <row r="92" spans="12:24" ht="12.75" customHeight="1" x14ac:dyDescent="0.2">
      <c r="L92" s="15">
        <v>89</v>
      </c>
      <c r="M92" s="6">
        <f t="shared" si="14"/>
        <v>-2</v>
      </c>
      <c r="N92" s="16" t="str">
        <f t="shared" si="15"/>
        <v>10:45:43</v>
      </c>
      <c r="O92" s="17" t="str">
        <f t="shared" si="16"/>
        <v>16:15:43</v>
      </c>
      <c r="P92" s="18" t="str">
        <f t="shared" si="21"/>
        <v>7:52</v>
      </c>
      <c r="Q92" s="17" t="str">
        <f t="shared" si="21"/>
        <v>7:15</v>
      </c>
      <c r="R92" s="39"/>
      <c r="S92" s="19">
        <f t="shared" si="17"/>
        <v>645.72037606142396</v>
      </c>
      <c r="T92" s="20">
        <f t="shared" si="18"/>
        <v>10.762006267690399</v>
      </c>
      <c r="U92" s="20">
        <f t="shared" si="19"/>
        <v>975.72037606142396</v>
      </c>
      <c r="V92" s="20">
        <f t="shared" si="20"/>
        <v>16.262006267690399</v>
      </c>
      <c r="W92" s="20">
        <f t="shared" si="22"/>
        <v>7.8689017180740848</v>
      </c>
      <c r="X92" s="20">
        <f t="shared" si="23"/>
        <v>7.2552851242856624</v>
      </c>
    </row>
    <row r="93" spans="12:24" ht="12.75" customHeight="1" x14ac:dyDescent="0.2"/>
    <row r="94" spans="12:24" ht="12.75" customHeight="1" x14ac:dyDescent="0.2">
      <c r="V94" s="20" t="s">
        <v>49</v>
      </c>
      <c r="W94" s="20">
        <f>AVERAGE(W4:W92)</f>
        <v>7.2215772591171232</v>
      </c>
    </row>
    <row r="95" spans="12:24" ht="12.75" customHeight="1" x14ac:dyDescent="0.2"/>
    <row r="96" spans="12:2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mergeCells count="8">
    <mergeCell ref="B4:D4"/>
    <mergeCell ref="F11:H11"/>
    <mergeCell ref="L1:M1"/>
    <mergeCell ref="N1:O1"/>
    <mergeCell ref="P1:Q1"/>
    <mergeCell ref="W1:X1"/>
    <mergeCell ref="AD1:AE1"/>
    <mergeCell ref="F2:G2"/>
  </mergeCells>
  <dataValidations count="4">
    <dataValidation type="list" allowBlank="1" showInputMessage="1" showErrorMessage="1" promptTitle="Minutes Lost at Start" prompt="Select the number of minutes estimated to cross the start line from the time that the gun fires." sqref="D8">
      <formula1>StartMinutes</formula1>
    </dataValidation>
    <dataValidation type="list" allowBlank="1" showInputMessage="1" showErrorMessage="1" promptTitle="Finish Time [Minutes]" prompt="Select the number of hours from the drop-down list." sqref="D7">
      <formula1>Minutes</formula1>
    </dataValidation>
    <dataValidation type="list" allowBlank="1" showInputMessage="1" showErrorMessage="1" promptTitle="Finish Time [hours]" prompt="Select the number of hours from the drop-down list." sqref="C7">
      <formula1>Hours</formula1>
    </dataValidation>
    <dataValidation type="list" allowBlank="1" showInputMessage="1" showErrorMessage="1" sqref="C10">
      <formula1>SlowingPercent</formula1>
    </dataValidation>
  </dataValidation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5536"/>
  <sheetViews>
    <sheetView topLeftCell="A24" zoomScaleNormal="100" workbookViewId="0">
      <selection activeCell="AJ34" sqref="AJ34"/>
    </sheetView>
  </sheetViews>
  <sheetFormatPr defaultRowHeight="12.75" x14ac:dyDescent="0.2"/>
  <cols>
    <col min="1" max="1" width="9"/>
    <col min="2" max="2" width="23.140625"/>
    <col min="3" max="4" width="5.7109375"/>
    <col min="5" max="5" width="22.42578125"/>
    <col min="6" max="6" width="23.140625"/>
    <col min="7" max="7" width="8.7109375"/>
    <col min="8" max="8" width="9.42578125" style="6"/>
    <col min="9" max="10" width="0" hidden="1"/>
    <col min="11" max="11" width="4.42578125"/>
    <col min="12" max="12" width="3.85546875" style="6"/>
    <col min="13" max="13" width="9.42578125" style="6"/>
    <col min="14" max="15" width="8.7109375" style="7"/>
    <col min="16" max="16" width="7.42578125" style="7"/>
    <col min="17" max="17" width="9.140625" style="7"/>
    <col min="18" max="18" width="9.140625" style="7" customWidth="1"/>
    <col min="19" max="31" width="9.140625" hidden="1" customWidth="1"/>
    <col min="32" max="1026" width="11.7109375"/>
  </cols>
  <sheetData>
    <row r="1" spans="2:31" ht="13.5" customHeight="1" x14ac:dyDescent="0.2">
      <c r="L1" s="5" t="s">
        <v>0</v>
      </c>
      <c r="M1" s="5"/>
      <c r="N1" s="5" t="s">
        <v>1</v>
      </c>
      <c r="O1" s="5"/>
      <c r="P1" s="5" t="s">
        <v>2</v>
      </c>
      <c r="Q1" s="5"/>
      <c r="R1" s="31"/>
      <c r="W1" s="4" t="s">
        <v>2</v>
      </c>
      <c r="X1" s="4"/>
      <c r="AD1" s="4" t="s">
        <v>3</v>
      </c>
      <c r="AE1" s="4"/>
    </row>
    <row r="2" spans="2:31" ht="13.5" customHeight="1" x14ac:dyDescent="0.2">
      <c r="B2" t="s">
        <v>0</v>
      </c>
      <c r="C2" s="7">
        <v>89</v>
      </c>
      <c r="D2" s="9" t="s">
        <v>4</v>
      </c>
      <c r="F2" s="3" t="s">
        <v>5</v>
      </c>
      <c r="G2" s="3"/>
      <c r="L2" s="10" t="s">
        <v>4</v>
      </c>
      <c r="M2" s="11" t="s">
        <v>6</v>
      </c>
      <c r="N2" s="10" t="s">
        <v>7</v>
      </c>
      <c r="O2" s="12" t="s">
        <v>8</v>
      </c>
      <c r="P2" s="10" t="s">
        <v>9</v>
      </c>
      <c r="Q2" s="12" t="s">
        <v>10</v>
      </c>
      <c r="R2" s="31"/>
      <c r="S2" t="s">
        <v>11</v>
      </c>
      <c r="T2" t="s">
        <v>12</v>
      </c>
      <c r="U2" t="s">
        <v>13</v>
      </c>
      <c r="V2" t="s">
        <v>14</v>
      </c>
      <c r="X2" t="s">
        <v>10</v>
      </c>
      <c r="Z2" t="s">
        <v>1</v>
      </c>
      <c r="AA2" t="s">
        <v>15</v>
      </c>
      <c r="AB2">
        <f>C7</f>
        <v>10</v>
      </c>
      <c r="AD2" t="s">
        <v>16</v>
      </c>
      <c r="AE2" t="s">
        <v>17</v>
      </c>
    </row>
    <row r="3" spans="2:31" ht="13.5" customHeight="1" x14ac:dyDescent="0.2">
      <c r="F3" s="13"/>
      <c r="G3" s="14"/>
      <c r="L3" s="15">
        <v>0</v>
      </c>
      <c r="M3" s="6">
        <f t="shared" ref="M3:M34" si="0">C$2-L3</f>
        <v>89</v>
      </c>
      <c r="N3" s="16" t="str">
        <f t="shared" ref="N3:N34" si="1">CONCATENATE(TEXT(TRUNC(T3),"00"),":",TEXT(TRUNC(MOD(S3,60)),"00"),":",TEXT(TRUNC(MOD(S3,1)*60),"00"))</f>
        <v>00:03:00</v>
      </c>
      <c r="O3" s="17" t="str">
        <f t="shared" ref="O3:O34" si="2">CONCATENATE(TEXT(TRUNC(V3),"00"),":",TEXT(TRUNC(MOD(U3,60)),"00"),":",TEXT(TRUNC(MOD(U3,1)*60),"00"))</f>
        <v>05:33:00</v>
      </c>
      <c r="P3" s="18"/>
      <c r="Q3" s="17"/>
      <c r="R3" s="39"/>
      <c r="S3" s="19">
        <f t="shared" ref="S3:S34" si="3">IF(AA$13=0,L3/AA$10,(-AA$10+SQRT(AA$10*AA$10+2*AA$13*L3))/AA$13)+D$8</f>
        <v>3</v>
      </c>
      <c r="T3" s="20">
        <f t="shared" ref="T3:T34" si="4">S3/60</f>
        <v>0.05</v>
      </c>
      <c r="U3" s="20">
        <f t="shared" ref="U3:U34" si="5">S3+5.5*60</f>
        <v>333</v>
      </c>
      <c r="V3" s="20">
        <f t="shared" ref="V3:V34" si="6">U3/60</f>
        <v>5.55</v>
      </c>
      <c r="AA3" t="s">
        <v>18</v>
      </c>
      <c r="AB3" s="19">
        <f>D7-D8</f>
        <v>27</v>
      </c>
      <c r="AD3">
        <v>5</v>
      </c>
      <c r="AE3">
        <v>0</v>
      </c>
    </row>
    <row r="4" spans="2:31" ht="13.5" customHeight="1" x14ac:dyDescent="0.2">
      <c r="B4" s="2" t="s">
        <v>19</v>
      </c>
      <c r="C4" s="2"/>
      <c r="D4" s="2"/>
      <c r="F4" s="13" t="s">
        <v>20</v>
      </c>
      <c r="G4" s="17" t="str">
        <f>CONCATENATE(TRUNC(AA15),":",TEXT(TRUNC(MOD(AA15,1)*60),"00"))</f>
        <v>6:30</v>
      </c>
      <c r="L4" s="15">
        <v>1</v>
      </c>
      <c r="M4" s="6">
        <f t="shared" si="0"/>
        <v>88</v>
      </c>
      <c r="N4" s="16" t="str">
        <f t="shared" si="1"/>
        <v>00:09:31</v>
      </c>
      <c r="O4" s="17" t="str">
        <f t="shared" si="2"/>
        <v>05:39:31</v>
      </c>
      <c r="P4" s="18" t="str">
        <f t="shared" ref="P4:P35" si="7">CONCATENATE(TRUNC(W4),":",TEXT(TRUNC(MOD(W4,1)*60),"00"))</f>
        <v>6:31</v>
      </c>
      <c r="Q4" s="17" t="str">
        <f t="shared" ref="Q4:Q35" si="8">CONCATENATE(TRUNC(X4),":",TEXT(TRUNC(MOD(X4,1)*60),"00"))</f>
        <v>9:31</v>
      </c>
      <c r="R4" s="39"/>
      <c r="S4" s="19">
        <f t="shared" si="3"/>
        <v>9.5216606003332256</v>
      </c>
      <c r="T4" s="20">
        <f t="shared" si="4"/>
        <v>0.1586943433388871</v>
      </c>
      <c r="U4" s="20">
        <f t="shared" si="5"/>
        <v>339.52166060033323</v>
      </c>
      <c r="V4" s="20">
        <f t="shared" si="6"/>
        <v>5.6586943433388877</v>
      </c>
      <c r="W4">
        <f t="shared" ref="W4:W35" si="9">S4-S3</f>
        <v>6.5216606003332256</v>
      </c>
      <c r="X4">
        <f t="shared" ref="X4:X35" si="10">S4/L4</f>
        <v>9.5216606003332256</v>
      </c>
      <c r="AD4">
        <v>6</v>
      </c>
      <c r="AE4">
        <v>5</v>
      </c>
    </row>
    <row r="5" spans="2:31" ht="12.75" customHeight="1" x14ac:dyDescent="0.2">
      <c r="B5" s="13"/>
      <c r="C5" s="21"/>
      <c r="D5" s="14"/>
      <c r="F5" s="13" t="s">
        <v>21</v>
      </c>
      <c r="G5" s="17" t="str">
        <f>CONCATENATE(TRUNC(AA16),":",TEXT(TRUNC(MOD(AA16,1)*60),"00"))</f>
        <v>7:39</v>
      </c>
      <c r="L5" s="15">
        <v>2</v>
      </c>
      <c r="M5" s="6">
        <f t="shared" si="0"/>
        <v>87</v>
      </c>
      <c r="N5" s="16" t="str">
        <f t="shared" si="1"/>
        <v>00:16:03</v>
      </c>
      <c r="O5" s="17" t="str">
        <f t="shared" si="2"/>
        <v>05:46:03</v>
      </c>
      <c r="P5" s="18" t="str">
        <f t="shared" si="7"/>
        <v>6:31</v>
      </c>
      <c r="Q5" s="17" t="str">
        <f t="shared" si="8"/>
        <v>8:01</v>
      </c>
      <c r="R5" s="39"/>
      <c r="S5" s="19">
        <f t="shared" si="3"/>
        <v>16.053528196407733</v>
      </c>
      <c r="T5" s="20">
        <f t="shared" si="4"/>
        <v>0.26755880327346221</v>
      </c>
      <c r="U5" s="20">
        <f t="shared" si="5"/>
        <v>346.05352819640774</v>
      </c>
      <c r="V5" s="20">
        <f t="shared" si="6"/>
        <v>5.7675588032734622</v>
      </c>
      <c r="W5">
        <f t="shared" si="9"/>
        <v>6.5318675960745072</v>
      </c>
      <c r="X5">
        <f t="shared" si="10"/>
        <v>8.0267640982038664</v>
      </c>
      <c r="Z5" t="s">
        <v>22</v>
      </c>
      <c r="AA5" s="20">
        <f>AB2*60+AB3</f>
        <v>627</v>
      </c>
      <c r="AD5">
        <v>7</v>
      </c>
      <c r="AE5">
        <v>10</v>
      </c>
    </row>
    <row r="6" spans="2:31" ht="12.75" customHeight="1" x14ac:dyDescent="0.2">
      <c r="B6" s="13"/>
      <c r="C6" s="8" t="s">
        <v>15</v>
      </c>
      <c r="D6" s="22" t="s">
        <v>18</v>
      </c>
      <c r="F6" s="13" t="s">
        <v>23</v>
      </c>
      <c r="G6" s="17" t="str">
        <f>CONCATENATE(TRUNC(W94),":",TEXT(TRUNC(MOD(W94,1)*60),"00"))</f>
        <v>7:02</v>
      </c>
      <c r="L6" s="15">
        <v>3</v>
      </c>
      <c r="M6" s="6">
        <f t="shared" si="0"/>
        <v>86</v>
      </c>
      <c r="N6" s="16" t="str">
        <f t="shared" si="1"/>
        <v>00:22:35</v>
      </c>
      <c r="O6" s="17" t="str">
        <f t="shared" si="2"/>
        <v>05:52:35</v>
      </c>
      <c r="P6" s="18" t="str">
        <f t="shared" si="7"/>
        <v>6:32</v>
      </c>
      <c r="Q6" s="17" t="str">
        <f t="shared" si="8"/>
        <v>7:31</v>
      </c>
      <c r="R6" s="39"/>
      <c r="S6" s="19">
        <f t="shared" si="3"/>
        <v>22.595650863415571</v>
      </c>
      <c r="T6" s="20">
        <f t="shared" si="4"/>
        <v>0.37659418105692616</v>
      </c>
      <c r="U6" s="20">
        <f t="shared" si="5"/>
        <v>352.59565086341559</v>
      </c>
      <c r="V6" s="20">
        <f t="shared" si="6"/>
        <v>5.8765941810569267</v>
      </c>
      <c r="W6">
        <f t="shared" si="9"/>
        <v>6.5421226670078383</v>
      </c>
      <c r="X6">
        <f t="shared" si="10"/>
        <v>7.5318836211385234</v>
      </c>
      <c r="AD6">
        <v>8</v>
      </c>
      <c r="AE6">
        <v>15</v>
      </c>
    </row>
    <row r="7" spans="2:31" ht="12.75" customHeight="1" x14ac:dyDescent="0.2">
      <c r="B7" s="13" t="s">
        <v>24</v>
      </c>
      <c r="C7" s="23">
        <v>10</v>
      </c>
      <c r="D7" s="24">
        <v>30</v>
      </c>
      <c r="F7" s="13"/>
      <c r="G7" s="14"/>
      <c r="L7" s="15">
        <v>4</v>
      </c>
      <c r="M7" s="6">
        <f t="shared" si="0"/>
        <v>85</v>
      </c>
      <c r="N7" s="16" t="str">
        <f t="shared" si="1"/>
        <v>00:29:08</v>
      </c>
      <c r="O7" s="17" t="str">
        <f t="shared" si="2"/>
        <v>05:59:08</v>
      </c>
      <c r="P7" s="18" t="str">
        <f t="shared" si="7"/>
        <v>6:33</v>
      </c>
      <c r="Q7" s="17" t="str">
        <f t="shared" si="8"/>
        <v>7:17</v>
      </c>
      <c r="R7" s="39"/>
      <c r="S7" s="19">
        <f t="shared" si="3"/>
        <v>29.148077055128397</v>
      </c>
      <c r="T7" s="20">
        <f t="shared" si="4"/>
        <v>0.48580128425213992</v>
      </c>
      <c r="U7" s="20">
        <f t="shared" si="5"/>
        <v>359.1480770551284</v>
      </c>
      <c r="V7" s="20">
        <f t="shared" si="6"/>
        <v>5.9858012842521395</v>
      </c>
      <c r="W7">
        <f t="shared" si="9"/>
        <v>6.5524261917128257</v>
      </c>
      <c r="X7">
        <f t="shared" si="10"/>
        <v>7.2870192637820992</v>
      </c>
      <c r="AD7">
        <v>9</v>
      </c>
      <c r="AE7">
        <v>20</v>
      </c>
    </row>
    <row r="8" spans="2:31" ht="12.75" customHeight="1" x14ac:dyDescent="0.2">
      <c r="B8" s="13" t="s">
        <v>25</v>
      </c>
      <c r="D8" s="24">
        <v>3</v>
      </c>
      <c r="F8" s="13" t="s">
        <v>26</v>
      </c>
      <c r="G8" s="25">
        <f>AA10*60</f>
        <v>9.2072934178197325</v>
      </c>
      <c r="L8" s="15">
        <v>5</v>
      </c>
      <c r="M8" s="6">
        <f t="shared" si="0"/>
        <v>84</v>
      </c>
      <c r="N8" s="16" t="str">
        <f t="shared" si="1"/>
        <v>00:35:42</v>
      </c>
      <c r="O8" s="17" t="str">
        <f t="shared" si="2"/>
        <v>06:05:42</v>
      </c>
      <c r="P8" s="18" t="str">
        <f t="shared" si="7"/>
        <v>6:33</v>
      </c>
      <c r="Q8" s="17" t="str">
        <f t="shared" si="8"/>
        <v>7:08</v>
      </c>
      <c r="R8" s="39"/>
      <c r="S8" s="19">
        <f t="shared" si="3"/>
        <v>35.710855608086682</v>
      </c>
      <c r="T8" s="20">
        <f t="shared" si="4"/>
        <v>0.59518092680144474</v>
      </c>
      <c r="U8" s="20">
        <f t="shared" si="5"/>
        <v>365.71085560808666</v>
      </c>
      <c r="V8" s="20">
        <f t="shared" si="6"/>
        <v>6.0951809268014445</v>
      </c>
      <c r="W8">
        <f t="shared" si="9"/>
        <v>6.5627785529582852</v>
      </c>
      <c r="X8">
        <f t="shared" si="10"/>
        <v>7.142171121617336</v>
      </c>
      <c r="Z8" t="s">
        <v>27</v>
      </c>
      <c r="AA8" s="26">
        <f>C10</f>
        <v>0.15</v>
      </c>
      <c r="AD8">
        <v>10</v>
      </c>
      <c r="AE8">
        <v>25</v>
      </c>
    </row>
    <row r="9" spans="2:31" ht="13.5" customHeight="1" x14ac:dyDescent="0.2">
      <c r="B9" s="13"/>
      <c r="C9" s="21"/>
      <c r="D9" s="14"/>
      <c r="F9" s="27" t="s">
        <v>28</v>
      </c>
      <c r="G9" s="28">
        <f>AA11*60</f>
        <v>7.826199405146772</v>
      </c>
      <c r="L9" s="15">
        <v>6</v>
      </c>
      <c r="M9" s="6">
        <f t="shared" si="0"/>
        <v>83</v>
      </c>
      <c r="N9" s="16" t="str">
        <f t="shared" si="1"/>
        <v>00:42:17</v>
      </c>
      <c r="O9" s="17" t="str">
        <f t="shared" si="2"/>
        <v>06:12:17</v>
      </c>
      <c r="P9" s="18" t="str">
        <f t="shared" si="7"/>
        <v>6:34</v>
      </c>
      <c r="Q9" s="17" t="str">
        <f t="shared" si="8"/>
        <v>7:02</v>
      </c>
      <c r="R9" s="39"/>
      <c r="S9" s="19">
        <f t="shared" si="3"/>
        <v>42.284035745845671</v>
      </c>
      <c r="T9" s="20">
        <f t="shared" si="4"/>
        <v>0.70473392909742782</v>
      </c>
      <c r="U9" s="20">
        <f t="shared" si="5"/>
        <v>372.2840357458457</v>
      </c>
      <c r="V9" s="20">
        <f t="shared" si="6"/>
        <v>6.2047339290974284</v>
      </c>
      <c r="W9">
        <f t="shared" si="9"/>
        <v>6.5731801377589889</v>
      </c>
      <c r="X9">
        <f t="shared" si="10"/>
        <v>7.0473392909742785</v>
      </c>
      <c r="AD9">
        <v>11</v>
      </c>
      <c r="AE9">
        <v>30</v>
      </c>
    </row>
    <row r="10" spans="2:31" ht="13.5" customHeight="1" x14ac:dyDescent="0.2">
      <c r="B10" s="27" t="s">
        <v>29</v>
      </c>
      <c r="C10" s="29">
        <v>0.15</v>
      </c>
      <c r="D10" s="30"/>
      <c r="L10" s="15">
        <v>7</v>
      </c>
      <c r="M10" s="6">
        <f t="shared" si="0"/>
        <v>82</v>
      </c>
      <c r="N10" s="16" t="str">
        <f t="shared" si="1"/>
        <v>00:48:52</v>
      </c>
      <c r="O10" s="17" t="str">
        <f t="shared" si="2"/>
        <v>06:18:52</v>
      </c>
      <c r="P10" s="18" t="str">
        <f t="shared" si="7"/>
        <v>6:35</v>
      </c>
      <c r="Q10" s="17" t="str">
        <f t="shared" si="8"/>
        <v>6:58</v>
      </c>
      <c r="R10" s="39"/>
      <c r="S10" s="19">
        <f t="shared" si="3"/>
        <v>48.867667083283266</v>
      </c>
      <c r="T10" s="20">
        <f t="shared" si="4"/>
        <v>0.8144611180547211</v>
      </c>
      <c r="U10" s="20">
        <f t="shared" si="5"/>
        <v>378.86766708328327</v>
      </c>
      <c r="V10" s="20">
        <f t="shared" si="6"/>
        <v>6.3144611180547212</v>
      </c>
      <c r="W10">
        <f t="shared" si="9"/>
        <v>6.5836313374375948</v>
      </c>
      <c r="X10">
        <f t="shared" si="10"/>
        <v>6.981095297611895</v>
      </c>
      <c r="Z10" t="s">
        <v>30</v>
      </c>
      <c r="AA10" s="20">
        <f>C2/AA5/(1-0.5*AA8)</f>
        <v>0.15345489029699555</v>
      </c>
      <c r="AD10">
        <v>12</v>
      </c>
      <c r="AE10">
        <v>35</v>
      </c>
    </row>
    <row r="11" spans="2:31" ht="13.5" customHeight="1" x14ac:dyDescent="0.2">
      <c r="F11" s="1" t="s">
        <v>31</v>
      </c>
      <c r="G11" s="1"/>
      <c r="H11" s="1"/>
      <c r="L11" s="15">
        <v>8</v>
      </c>
      <c r="M11" s="6">
        <f t="shared" si="0"/>
        <v>81</v>
      </c>
      <c r="N11" s="16" t="str">
        <f t="shared" si="1"/>
        <v>00:55:27</v>
      </c>
      <c r="O11" s="17" t="str">
        <f t="shared" si="2"/>
        <v>06:25:27</v>
      </c>
      <c r="P11" s="18" t="str">
        <f t="shared" si="7"/>
        <v>6:35</v>
      </c>
      <c r="Q11" s="17" t="str">
        <f t="shared" si="8"/>
        <v>6:55</v>
      </c>
      <c r="R11" s="39"/>
      <c r="S11" s="19">
        <f t="shared" si="3"/>
        <v>55.461799630969224</v>
      </c>
      <c r="T11" s="20">
        <f t="shared" si="4"/>
        <v>0.92436332718282044</v>
      </c>
      <c r="U11" s="20">
        <f t="shared" si="5"/>
        <v>385.46179963096921</v>
      </c>
      <c r="V11" s="20">
        <f t="shared" si="6"/>
        <v>6.42436332718282</v>
      </c>
      <c r="W11">
        <f t="shared" si="9"/>
        <v>6.5941325476859589</v>
      </c>
      <c r="X11">
        <f t="shared" si="10"/>
        <v>6.9327249538711531</v>
      </c>
      <c r="Z11" t="s">
        <v>32</v>
      </c>
      <c r="AA11" s="20">
        <f>AA10*(1-AA8)</f>
        <v>0.1304366567524462</v>
      </c>
      <c r="AE11">
        <v>40</v>
      </c>
    </row>
    <row r="12" spans="2:31" ht="12.75" customHeight="1" x14ac:dyDescent="0.2">
      <c r="F12" s="13"/>
      <c r="G12" s="21"/>
      <c r="H12" s="22"/>
      <c r="L12" s="15">
        <v>9</v>
      </c>
      <c r="M12" s="6">
        <f t="shared" si="0"/>
        <v>80</v>
      </c>
      <c r="N12" s="16" t="str">
        <f t="shared" si="1"/>
        <v>01:02:03</v>
      </c>
      <c r="O12" s="17" t="str">
        <f t="shared" si="2"/>
        <v>06:32:03</v>
      </c>
      <c r="P12" s="18" t="str">
        <f t="shared" si="7"/>
        <v>6:36</v>
      </c>
      <c r="Q12" s="17" t="str">
        <f t="shared" si="8"/>
        <v>6:53</v>
      </c>
      <c r="R12" s="39"/>
      <c r="S12" s="19">
        <f t="shared" si="3"/>
        <v>62.066483799596327</v>
      </c>
      <c r="T12" s="20">
        <f t="shared" si="4"/>
        <v>1.0344413966599388</v>
      </c>
      <c r="U12" s="20">
        <f t="shared" si="5"/>
        <v>392.06648379959631</v>
      </c>
      <c r="V12" s="20">
        <f t="shared" si="6"/>
        <v>6.5344413966599388</v>
      </c>
      <c r="W12">
        <f t="shared" si="9"/>
        <v>6.6046841686271023</v>
      </c>
      <c r="X12">
        <f t="shared" si="10"/>
        <v>6.896275977732925</v>
      </c>
      <c r="AE12">
        <v>45</v>
      </c>
    </row>
    <row r="13" spans="2:31" ht="12.75" customHeight="1" x14ac:dyDescent="0.2">
      <c r="F13" s="13"/>
      <c r="G13" s="31" t="s">
        <v>1</v>
      </c>
      <c r="H13" s="32" t="s">
        <v>6</v>
      </c>
      <c r="I13" s="6" t="s">
        <v>33</v>
      </c>
      <c r="J13" t="s">
        <v>4</v>
      </c>
      <c r="L13" s="15">
        <v>10</v>
      </c>
      <c r="M13" s="6">
        <f t="shared" si="0"/>
        <v>79</v>
      </c>
      <c r="N13" s="16" t="str">
        <f t="shared" si="1"/>
        <v>01:08:40</v>
      </c>
      <c r="O13" s="17" t="str">
        <f t="shared" si="2"/>
        <v>06:38:40</v>
      </c>
      <c r="P13" s="18" t="str">
        <f t="shared" si="7"/>
        <v>6:36</v>
      </c>
      <c r="Q13" s="17" t="str">
        <f t="shared" si="8"/>
        <v>6:52</v>
      </c>
      <c r="R13" s="39"/>
      <c r="S13" s="19">
        <f t="shared" si="3"/>
        <v>68.681770404478783</v>
      </c>
      <c r="T13" s="20">
        <f t="shared" si="4"/>
        <v>1.1446961734079797</v>
      </c>
      <c r="U13" s="20">
        <f t="shared" si="5"/>
        <v>398.68177040447881</v>
      </c>
      <c r="V13" s="20">
        <f t="shared" si="6"/>
        <v>6.6446961734079801</v>
      </c>
      <c r="W13">
        <f t="shared" si="9"/>
        <v>6.6152866048824563</v>
      </c>
      <c r="X13">
        <f t="shared" si="10"/>
        <v>6.8681770404478781</v>
      </c>
      <c r="Z13" t="s">
        <v>34</v>
      </c>
      <c r="AA13" s="20">
        <f>(AA11-AA10)/AA5</f>
        <v>-3.6711696243300401E-5</v>
      </c>
      <c r="AE13">
        <v>50</v>
      </c>
    </row>
    <row r="14" spans="2:31" ht="12.75" customHeight="1" x14ac:dyDescent="0.2">
      <c r="F14" s="13" t="s">
        <v>35</v>
      </c>
      <c r="G14" s="21" t="str">
        <f t="shared" ref="G14:G25" si="11">IF(I14="","",INDEX(N$3:N$92,I14))</f>
        <v>00:03:00</v>
      </c>
      <c r="H14" s="22">
        <f t="shared" ref="H14:H25" si="12">IF(I14="","",INDEX(M$3:M$92,I14))</f>
        <v>89</v>
      </c>
      <c r="I14">
        <f t="shared" ref="I14:I25" si="13">IF(J14="","",MATCH(J14,L$3:L$92))</f>
        <v>1</v>
      </c>
      <c r="J14">
        <v>0</v>
      </c>
      <c r="L14" s="15">
        <v>11</v>
      </c>
      <c r="M14" s="6">
        <f t="shared" si="0"/>
        <v>78</v>
      </c>
      <c r="N14" s="16" t="str">
        <f t="shared" si="1"/>
        <v>01:15:18</v>
      </c>
      <c r="O14" s="17" t="str">
        <f t="shared" si="2"/>
        <v>06:45:18</v>
      </c>
      <c r="P14" s="18" t="str">
        <f t="shared" si="7"/>
        <v>6:37</v>
      </c>
      <c r="Q14" s="17" t="str">
        <f t="shared" si="8"/>
        <v>6:50</v>
      </c>
      <c r="R14" s="39"/>
      <c r="S14" s="19">
        <f t="shared" si="3"/>
        <v>75.307710670111206</v>
      </c>
      <c r="T14" s="20">
        <f t="shared" si="4"/>
        <v>1.2551285111685202</v>
      </c>
      <c r="U14" s="20">
        <f t="shared" si="5"/>
        <v>405.30771067011119</v>
      </c>
      <c r="V14" s="20">
        <f t="shared" si="6"/>
        <v>6.75512851116852</v>
      </c>
      <c r="W14">
        <f t="shared" si="9"/>
        <v>6.6259402656324227</v>
      </c>
      <c r="X14">
        <f t="shared" si="10"/>
        <v>6.8461555154646554</v>
      </c>
      <c r="AE14">
        <v>55</v>
      </c>
    </row>
    <row r="15" spans="2:31" ht="12.75" customHeight="1" x14ac:dyDescent="0.2">
      <c r="F15" s="13" t="s">
        <v>36</v>
      </c>
      <c r="G15" s="21" t="str">
        <f t="shared" si="11"/>
        <v>01:02:03</v>
      </c>
      <c r="H15" s="22">
        <f t="shared" si="12"/>
        <v>80</v>
      </c>
      <c r="I15">
        <f t="shared" si="13"/>
        <v>10</v>
      </c>
      <c r="J15">
        <v>9</v>
      </c>
      <c r="L15" s="15">
        <v>12</v>
      </c>
      <c r="M15" s="6">
        <f t="shared" si="0"/>
        <v>77</v>
      </c>
      <c r="N15" s="16" t="str">
        <f t="shared" si="1"/>
        <v>01:21:56</v>
      </c>
      <c r="O15" s="17" t="str">
        <f t="shared" si="2"/>
        <v>06:51:56</v>
      </c>
      <c r="P15" s="18" t="str">
        <f t="shared" si="7"/>
        <v>6:38</v>
      </c>
      <c r="Q15" s="17" t="str">
        <f t="shared" si="8"/>
        <v>6:49</v>
      </c>
      <c r="R15" s="39"/>
      <c r="S15" s="19">
        <f t="shared" si="3"/>
        <v>81.944356234797084</v>
      </c>
      <c r="T15" s="20">
        <f t="shared" si="4"/>
        <v>1.3657392705799514</v>
      </c>
      <c r="U15" s="20">
        <f t="shared" si="5"/>
        <v>411.94435623479706</v>
      </c>
      <c r="V15" s="20">
        <f t="shared" si="6"/>
        <v>6.8657392705799509</v>
      </c>
      <c r="W15">
        <f t="shared" si="9"/>
        <v>6.6366455646858782</v>
      </c>
      <c r="X15">
        <f t="shared" si="10"/>
        <v>6.8286963528997573</v>
      </c>
      <c r="Z15" t="s">
        <v>37</v>
      </c>
      <c r="AA15" s="33">
        <f>1/AA10</f>
        <v>6.516573033707866</v>
      </c>
    </row>
    <row r="16" spans="2:31" ht="12.75" customHeight="1" x14ac:dyDescent="0.2">
      <c r="F16" s="34" t="s">
        <v>38</v>
      </c>
      <c r="G16" s="21" t="str">
        <f t="shared" si="11"/>
        <v>02:08:42</v>
      </c>
      <c r="H16" s="22">
        <f t="shared" si="12"/>
        <v>70</v>
      </c>
      <c r="I16">
        <f t="shared" si="13"/>
        <v>20</v>
      </c>
      <c r="J16">
        <v>19</v>
      </c>
      <c r="L16" s="15">
        <v>13</v>
      </c>
      <c r="M16" s="6">
        <f t="shared" si="0"/>
        <v>76</v>
      </c>
      <c r="N16" s="16" t="str">
        <f t="shared" si="1"/>
        <v>01:28:35</v>
      </c>
      <c r="O16" s="17" t="str">
        <f t="shared" si="2"/>
        <v>06:58:35</v>
      </c>
      <c r="P16" s="18" t="str">
        <f t="shared" si="7"/>
        <v>6:38</v>
      </c>
      <c r="Q16" s="17" t="str">
        <f t="shared" si="8"/>
        <v>6:48</v>
      </c>
      <c r="R16" s="39"/>
      <c r="S16" s="19">
        <f t="shared" si="3"/>
        <v>88.591759155343809</v>
      </c>
      <c r="T16" s="20">
        <f t="shared" si="4"/>
        <v>1.4765293192557301</v>
      </c>
      <c r="U16" s="20">
        <f t="shared" si="5"/>
        <v>418.59175915534382</v>
      </c>
      <c r="V16" s="20">
        <f t="shared" si="6"/>
        <v>6.9765293192557305</v>
      </c>
      <c r="W16">
        <f t="shared" si="9"/>
        <v>6.6474029205467247</v>
      </c>
      <c r="X16">
        <f t="shared" si="10"/>
        <v>6.8147507042572162</v>
      </c>
      <c r="Z16" t="s">
        <v>39</v>
      </c>
      <c r="AA16" s="33">
        <f>1/AA11</f>
        <v>7.6665565102445488</v>
      </c>
    </row>
    <row r="17" spans="3:24" ht="12.75" customHeight="1" x14ac:dyDescent="0.2">
      <c r="E17" s="33"/>
      <c r="F17" s="34" t="s">
        <v>40</v>
      </c>
      <c r="G17" s="21" t="str">
        <f t="shared" si="11"/>
        <v>03:02:48</v>
      </c>
      <c r="H17" s="22">
        <f t="shared" si="12"/>
        <v>62</v>
      </c>
      <c r="I17">
        <f t="shared" si="13"/>
        <v>28</v>
      </c>
      <c r="J17">
        <v>27</v>
      </c>
      <c r="L17" s="15">
        <v>14</v>
      </c>
      <c r="M17" s="6">
        <f t="shared" si="0"/>
        <v>75</v>
      </c>
      <c r="N17" s="16" t="str">
        <f t="shared" si="1"/>
        <v>01:35:14</v>
      </c>
      <c r="O17" s="17" t="str">
        <f t="shared" si="2"/>
        <v>07:05:14</v>
      </c>
      <c r="P17" s="18" t="str">
        <f t="shared" si="7"/>
        <v>6:39</v>
      </c>
      <c r="Q17" s="17" t="str">
        <f t="shared" si="8"/>
        <v>6:48</v>
      </c>
      <c r="R17" s="39"/>
      <c r="S17" s="19">
        <f t="shared" si="3"/>
        <v>95.249971911830229</v>
      </c>
      <c r="T17" s="20">
        <f t="shared" si="4"/>
        <v>1.5874995318638372</v>
      </c>
      <c r="U17" s="20">
        <f t="shared" si="5"/>
        <v>425.24997191183024</v>
      </c>
      <c r="V17" s="20">
        <f t="shared" si="6"/>
        <v>7.0874995318638376</v>
      </c>
      <c r="W17">
        <f t="shared" si="9"/>
        <v>6.6582127564864209</v>
      </c>
      <c r="X17">
        <f t="shared" si="10"/>
        <v>6.8035694222735881</v>
      </c>
    </row>
    <row r="18" spans="3:24" ht="12.75" customHeight="1" x14ac:dyDescent="0.2">
      <c r="F18" s="34" t="s">
        <v>41</v>
      </c>
      <c r="G18" s="21" t="str">
        <f t="shared" si="11"/>
        <v>03:23:17</v>
      </c>
      <c r="H18" s="22">
        <f t="shared" si="12"/>
        <v>59</v>
      </c>
      <c r="I18">
        <f t="shared" si="13"/>
        <v>31</v>
      </c>
      <c r="J18">
        <v>30</v>
      </c>
      <c r="L18" s="15">
        <v>15</v>
      </c>
      <c r="M18" s="6">
        <f t="shared" si="0"/>
        <v>74</v>
      </c>
      <c r="N18" s="16" t="str">
        <f t="shared" si="1"/>
        <v>01:41:55</v>
      </c>
      <c r="O18" s="17" t="str">
        <f t="shared" si="2"/>
        <v>07:11:55</v>
      </c>
      <c r="P18" s="18" t="str">
        <f t="shared" si="7"/>
        <v>6:40</v>
      </c>
      <c r="Q18" s="17" t="str">
        <f t="shared" si="8"/>
        <v>6:47</v>
      </c>
      <c r="R18" s="39"/>
      <c r="S18" s="19">
        <f t="shared" si="3"/>
        <v>101.91904741243407</v>
      </c>
      <c r="T18" s="20">
        <f t="shared" si="4"/>
        <v>1.6986507902072345</v>
      </c>
      <c r="U18" s="20">
        <f t="shared" si="5"/>
        <v>431.91904741243405</v>
      </c>
      <c r="V18" s="20">
        <f t="shared" si="6"/>
        <v>7.1986507902072345</v>
      </c>
      <c r="W18">
        <f t="shared" si="9"/>
        <v>6.6690755006038387</v>
      </c>
      <c r="X18">
        <f t="shared" si="10"/>
        <v>6.7946031608289381</v>
      </c>
    </row>
    <row r="19" spans="3:24" ht="12.75" customHeight="1" x14ac:dyDescent="0.2">
      <c r="F19" s="34" t="s">
        <v>42</v>
      </c>
      <c r="G19" s="21" t="str">
        <f t="shared" si="11"/>
        <v>04:32:20</v>
      </c>
      <c r="H19" s="22">
        <f t="shared" si="12"/>
        <v>49</v>
      </c>
      <c r="I19">
        <f t="shared" si="13"/>
        <v>41</v>
      </c>
      <c r="J19">
        <v>40</v>
      </c>
      <c r="L19" s="15">
        <v>16</v>
      </c>
      <c r="M19" s="6">
        <f t="shared" si="0"/>
        <v>73</v>
      </c>
      <c r="N19" s="16" t="str">
        <f t="shared" si="1"/>
        <v>01:48:35</v>
      </c>
      <c r="O19" s="17" t="str">
        <f t="shared" si="2"/>
        <v>07:18:35</v>
      </c>
      <c r="P19" s="18" t="str">
        <f t="shared" si="7"/>
        <v>6:40</v>
      </c>
      <c r="Q19" s="17" t="str">
        <f t="shared" si="8"/>
        <v>6:47</v>
      </c>
      <c r="R19" s="39"/>
      <c r="S19" s="19">
        <f t="shared" si="3"/>
        <v>108.59903899834156</v>
      </c>
      <c r="T19" s="20">
        <f t="shared" si="4"/>
        <v>1.8099839833056925</v>
      </c>
      <c r="U19" s="20">
        <f t="shared" si="5"/>
        <v>438.59903899834154</v>
      </c>
      <c r="V19" s="20">
        <f t="shared" si="6"/>
        <v>7.3099839833056928</v>
      </c>
      <c r="W19">
        <f t="shared" si="9"/>
        <v>6.6799915859074872</v>
      </c>
      <c r="X19">
        <f t="shared" si="10"/>
        <v>6.7874399373963472</v>
      </c>
    </row>
    <row r="20" spans="3:24" ht="12.75" customHeight="1" x14ac:dyDescent="0.2">
      <c r="C20" s="35"/>
      <c r="E20" s="33"/>
      <c r="F20" s="34" t="s">
        <v>43</v>
      </c>
      <c r="G20" s="21" t="str">
        <f t="shared" si="11"/>
        <v>05:07:19</v>
      </c>
      <c r="H20" s="22">
        <f t="shared" si="12"/>
        <v>44</v>
      </c>
      <c r="I20">
        <f t="shared" si="13"/>
        <v>46</v>
      </c>
      <c r="J20">
        <v>45</v>
      </c>
      <c r="L20" s="15">
        <v>17</v>
      </c>
      <c r="M20" s="6">
        <f t="shared" si="0"/>
        <v>72</v>
      </c>
      <c r="N20" s="16" t="str">
        <f t="shared" si="1"/>
        <v>01:55:17</v>
      </c>
      <c r="O20" s="17" t="str">
        <f t="shared" si="2"/>
        <v>07:25:17</v>
      </c>
      <c r="P20" s="18" t="str">
        <f t="shared" si="7"/>
        <v>6:41</v>
      </c>
      <c r="Q20" s="17" t="str">
        <f t="shared" si="8"/>
        <v>6:46</v>
      </c>
      <c r="R20" s="39"/>
      <c r="S20" s="19">
        <f t="shared" si="3"/>
        <v>115.29000044872454</v>
      </c>
      <c r="T20" s="20">
        <f t="shared" si="4"/>
        <v>1.9215000074787423</v>
      </c>
      <c r="U20" s="20">
        <f t="shared" si="5"/>
        <v>445.29000044872453</v>
      </c>
      <c r="V20" s="20">
        <f t="shared" si="6"/>
        <v>7.4215000074787421</v>
      </c>
      <c r="W20">
        <f t="shared" si="9"/>
        <v>6.6909614503829857</v>
      </c>
      <c r="X20">
        <f t="shared" si="10"/>
        <v>6.7817647322779138</v>
      </c>
    </row>
    <row r="21" spans="3:24" ht="12.75" customHeight="1" x14ac:dyDescent="0.2">
      <c r="F21" s="34" t="s">
        <v>44</v>
      </c>
      <c r="G21" s="21" t="str">
        <f t="shared" si="11"/>
        <v>05:56:50</v>
      </c>
      <c r="H21" s="22">
        <f t="shared" si="12"/>
        <v>37</v>
      </c>
      <c r="I21">
        <f t="shared" si="13"/>
        <v>53</v>
      </c>
      <c r="J21">
        <v>52</v>
      </c>
      <c r="L21" s="15">
        <v>18</v>
      </c>
      <c r="M21" s="6">
        <f t="shared" si="0"/>
        <v>71</v>
      </c>
      <c r="N21" s="16" t="str">
        <f t="shared" si="1"/>
        <v>02:01:59</v>
      </c>
      <c r="O21" s="17" t="str">
        <f t="shared" si="2"/>
        <v>07:31:59</v>
      </c>
      <c r="P21" s="18" t="str">
        <f t="shared" si="7"/>
        <v>6:42</v>
      </c>
      <c r="Q21" s="17" t="str">
        <f t="shared" si="8"/>
        <v>6:46</v>
      </c>
      <c r="R21" s="39"/>
      <c r="S21" s="19">
        <f t="shared" si="3"/>
        <v>121.99198598579002</v>
      </c>
      <c r="T21" s="20">
        <f t="shared" si="4"/>
        <v>2.0331997664298336</v>
      </c>
      <c r="U21" s="20">
        <f t="shared" si="5"/>
        <v>451.99198598579005</v>
      </c>
      <c r="V21" s="20">
        <f t="shared" si="6"/>
        <v>7.533199766429834</v>
      </c>
      <c r="W21">
        <f t="shared" si="9"/>
        <v>6.7019855370654824</v>
      </c>
      <c r="X21">
        <f t="shared" si="10"/>
        <v>6.7773325547661125</v>
      </c>
    </row>
    <row r="22" spans="3:24" ht="12.75" customHeight="1" x14ac:dyDescent="0.2">
      <c r="F22" s="34" t="s">
        <v>45</v>
      </c>
      <c r="G22" s="21" t="str">
        <f t="shared" si="11"/>
        <v>07:30:32</v>
      </c>
      <c r="H22" s="22">
        <f t="shared" si="12"/>
        <v>24</v>
      </c>
      <c r="I22">
        <f t="shared" si="13"/>
        <v>66</v>
      </c>
      <c r="J22">
        <v>65</v>
      </c>
      <c r="L22" s="15">
        <v>19</v>
      </c>
      <c r="M22" s="6">
        <f t="shared" si="0"/>
        <v>70</v>
      </c>
      <c r="N22" s="16" t="str">
        <f t="shared" si="1"/>
        <v>02:08:42</v>
      </c>
      <c r="O22" s="17" t="str">
        <f t="shared" si="2"/>
        <v>07:38:42</v>
      </c>
      <c r="P22" s="18" t="str">
        <f t="shared" si="7"/>
        <v>6:42</v>
      </c>
      <c r="Q22" s="17" t="str">
        <f t="shared" si="8"/>
        <v>6:46</v>
      </c>
      <c r="R22" s="39"/>
      <c r="S22" s="19">
        <f t="shared" si="3"/>
        <v>128.70505027990845</v>
      </c>
      <c r="T22" s="20">
        <f t="shared" si="4"/>
        <v>2.1450841713318076</v>
      </c>
      <c r="U22" s="20">
        <f t="shared" si="5"/>
        <v>458.70505027990845</v>
      </c>
      <c r="V22" s="20">
        <f t="shared" si="6"/>
        <v>7.6450841713318072</v>
      </c>
      <c r="W22">
        <f t="shared" si="9"/>
        <v>6.7130642941184249</v>
      </c>
      <c r="X22">
        <f t="shared" si="10"/>
        <v>6.7739500147320237</v>
      </c>
    </row>
    <row r="23" spans="3:24" ht="12.75" customHeight="1" x14ac:dyDescent="0.2">
      <c r="F23" s="34" t="s">
        <v>46</v>
      </c>
      <c r="G23" s="21" t="str">
        <f t="shared" si="11"/>
        <v>08:29:22</v>
      </c>
      <c r="H23" s="22">
        <f t="shared" si="12"/>
        <v>16</v>
      </c>
      <c r="I23">
        <f t="shared" si="13"/>
        <v>74</v>
      </c>
      <c r="J23">
        <v>73</v>
      </c>
      <c r="L23" s="15">
        <v>20</v>
      </c>
      <c r="M23" s="6">
        <f t="shared" si="0"/>
        <v>69</v>
      </c>
      <c r="N23" s="16" t="str">
        <f t="shared" si="1"/>
        <v>02:15:25</v>
      </c>
      <c r="O23" s="17" t="str">
        <f t="shared" si="2"/>
        <v>07:45:25</v>
      </c>
      <c r="P23" s="18" t="str">
        <f t="shared" si="7"/>
        <v>6:43</v>
      </c>
      <c r="Q23" s="17" t="str">
        <f t="shared" si="8"/>
        <v>6:46</v>
      </c>
      <c r="R23" s="39"/>
      <c r="S23" s="19">
        <f t="shared" si="3"/>
        <v>135.42924845481593</v>
      </c>
      <c r="T23" s="20">
        <f t="shared" si="4"/>
        <v>2.2571541409135989</v>
      </c>
      <c r="U23" s="20">
        <f t="shared" si="5"/>
        <v>465.42924845481593</v>
      </c>
      <c r="V23" s="20">
        <f t="shared" si="6"/>
        <v>7.7571541409135989</v>
      </c>
      <c r="W23">
        <f t="shared" si="9"/>
        <v>6.7241981749074853</v>
      </c>
      <c r="X23">
        <f t="shared" si="10"/>
        <v>6.7714624227407967</v>
      </c>
    </row>
    <row r="24" spans="3:24" ht="12.75" customHeight="1" x14ac:dyDescent="0.2">
      <c r="F24" s="34" t="s">
        <v>47</v>
      </c>
      <c r="G24" s="21" t="str">
        <f t="shared" si="11"/>
        <v>09:36:44</v>
      </c>
      <c r="H24" s="22">
        <f t="shared" si="12"/>
        <v>7</v>
      </c>
      <c r="I24">
        <f t="shared" si="13"/>
        <v>83</v>
      </c>
      <c r="J24">
        <v>82</v>
      </c>
      <c r="L24" s="15">
        <v>21</v>
      </c>
      <c r="M24" s="6">
        <f t="shared" si="0"/>
        <v>68</v>
      </c>
      <c r="N24" s="16" t="str">
        <f t="shared" si="1"/>
        <v>02:22:09</v>
      </c>
      <c r="O24" s="17" t="str">
        <f t="shared" si="2"/>
        <v>07:52:09</v>
      </c>
      <c r="P24" s="18" t="str">
        <f t="shared" si="7"/>
        <v>6:44</v>
      </c>
      <c r="Q24" s="17" t="str">
        <f t="shared" si="8"/>
        <v>6:46</v>
      </c>
      <c r="R24" s="39"/>
      <c r="S24" s="19">
        <f t="shared" si="3"/>
        <v>142.16463609289764</v>
      </c>
      <c r="T24" s="20">
        <f t="shared" si="4"/>
        <v>2.3694106015482941</v>
      </c>
      <c r="U24" s="20">
        <f t="shared" si="5"/>
        <v>472.16463609289764</v>
      </c>
      <c r="V24" s="20">
        <f t="shared" si="6"/>
        <v>7.8694106015482941</v>
      </c>
      <c r="W24">
        <f t="shared" si="9"/>
        <v>6.7353876380817042</v>
      </c>
      <c r="X24">
        <f t="shared" si="10"/>
        <v>6.7697445758522683</v>
      </c>
    </row>
    <row r="25" spans="3:24" ht="13.5" customHeight="1" x14ac:dyDescent="0.2">
      <c r="F25" s="27" t="s">
        <v>48</v>
      </c>
      <c r="G25" s="36" t="str">
        <f t="shared" si="11"/>
        <v>10:29:59</v>
      </c>
      <c r="H25" s="37">
        <f t="shared" si="12"/>
        <v>0</v>
      </c>
      <c r="I25">
        <f t="shared" si="13"/>
        <v>90</v>
      </c>
      <c r="J25">
        <v>89</v>
      </c>
      <c r="L25" s="15">
        <v>22</v>
      </c>
      <c r="M25" s="6">
        <f t="shared" si="0"/>
        <v>67</v>
      </c>
      <c r="N25" s="16" t="str">
        <f t="shared" si="1"/>
        <v>02:28:54</v>
      </c>
      <c r="O25" s="17" t="str">
        <f t="shared" si="2"/>
        <v>07:58:54</v>
      </c>
      <c r="P25" s="18" t="str">
        <f t="shared" si="7"/>
        <v>6:44</v>
      </c>
      <c r="Q25" s="17" t="str">
        <f t="shared" si="8"/>
        <v>6:46</v>
      </c>
      <c r="R25" s="39"/>
      <c r="S25" s="19">
        <f t="shared" si="3"/>
        <v>148.91126924054265</v>
      </c>
      <c r="T25" s="20">
        <f t="shared" si="4"/>
        <v>2.4818544873423773</v>
      </c>
      <c r="U25" s="20">
        <f t="shared" si="5"/>
        <v>478.91126924054265</v>
      </c>
      <c r="V25" s="20">
        <f t="shared" si="6"/>
        <v>7.9818544873423773</v>
      </c>
      <c r="W25">
        <f t="shared" si="9"/>
        <v>6.7466331476450137</v>
      </c>
      <c r="X25">
        <f t="shared" si="10"/>
        <v>6.768694056388302</v>
      </c>
    </row>
    <row r="26" spans="3:24" ht="12.75" customHeight="1" x14ac:dyDescent="0.2">
      <c r="L26" s="15">
        <v>23</v>
      </c>
      <c r="M26" s="6">
        <f t="shared" si="0"/>
        <v>66</v>
      </c>
      <c r="N26" s="16" t="str">
        <f t="shared" si="1"/>
        <v>02:35:40</v>
      </c>
      <c r="O26" s="17" t="str">
        <f t="shared" si="2"/>
        <v>08:05:40</v>
      </c>
      <c r="P26" s="18" t="str">
        <f t="shared" si="7"/>
        <v>6:45</v>
      </c>
      <c r="Q26" s="17" t="str">
        <f t="shared" si="8"/>
        <v>6:46</v>
      </c>
      <c r="R26" s="39"/>
      <c r="S26" s="19">
        <f t="shared" si="3"/>
        <v>155.66920441359142</v>
      </c>
      <c r="T26" s="20">
        <f t="shared" si="4"/>
        <v>2.5944867402265235</v>
      </c>
      <c r="U26" s="20">
        <f t="shared" si="5"/>
        <v>485.66920441359139</v>
      </c>
      <c r="V26" s="20">
        <f t="shared" si="6"/>
        <v>8.0944867402265235</v>
      </c>
      <c r="W26">
        <f t="shared" si="9"/>
        <v>6.7579351730487645</v>
      </c>
      <c r="X26">
        <f t="shared" si="10"/>
        <v>6.7682262788518006</v>
      </c>
    </row>
    <row r="27" spans="3:24" ht="12.75" customHeight="1" x14ac:dyDescent="0.2">
      <c r="L27" s="15">
        <v>24</v>
      </c>
      <c r="M27" s="6">
        <f t="shared" si="0"/>
        <v>65</v>
      </c>
      <c r="N27" s="16" t="str">
        <f t="shared" si="1"/>
        <v>02:42:26</v>
      </c>
      <c r="O27" s="17" t="str">
        <f t="shared" si="2"/>
        <v>08:12:26</v>
      </c>
      <c r="P27" s="18" t="str">
        <f t="shared" si="7"/>
        <v>6:46</v>
      </c>
      <c r="Q27" s="17" t="str">
        <f t="shared" si="8"/>
        <v>6:46</v>
      </c>
      <c r="R27" s="39"/>
      <c r="S27" s="19">
        <f t="shared" si="3"/>
        <v>162.43849860285619</v>
      </c>
      <c r="T27" s="20">
        <f t="shared" si="4"/>
        <v>2.707308310047603</v>
      </c>
      <c r="U27" s="20">
        <f t="shared" si="5"/>
        <v>492.43849860285616</v>
      </c>
      <c r="V27" s="20">
        <f t="shared" si="6"/>
        <v>8.207308310047603</v>
      </c>
      <c r="W27">
        <f t="shared" si="9"/>
        <v>6.7692941892647696</v>
      </c>
      <c r="X27">
        <f t="shared" si="10"/>
        <v>6.7682707751190074</v>
      </c>
    </row>
    <row r="28" spans="3:24" ht="12.75" customHeight="1" x14ac:dyDescent="0.2">
      <c r="L28" s="15">
        <v>25</v>
      </c>
      <c r="M28" s="6">
        <f t="shared" si="0"/>
        <v>64</v>
      </c>
      <c r="N28" s="16" t="str">
        <f t="shared" si="1"/>
        <v>02:49:13</v>
      </c>
      <c r="O28" s="17" t="str">
        <f t="shared" si="2"/>
        <v>08:19:13</v>
      </c>
      <c r="P28" s="18" t="str">
        <f t="shared" si="7"/>
        <v>6:46</v>
      </c>
      <c r="Q28" s="17" t="str">
        <f t="shared" si="8"/>
        <v>6:46</v>
      </c>
      <c r="R28" s="39"/>
      <c r="S28" s="19">
        <f t="shared" si="3"/>
        <v>169.21920927972724</v>
      </c>
      <c r="T28" s="20">
        <f t="shared" si="4"/>
        <v>2.8203201546621206</v>
      </c>
      <c r="U28" s="20">
        <f t="shared" si="5"/>
        <v>499.21920927972724</v>
      </c>
      <c r="V28" s="20">
        <f t="shared" si="6"/>
        <v>8.3203201546621202</v>
      </c>
      <c r="W28">
        <f t="shared" si="9"/>
        <v>6.7807106768710526</v>
      </c>
      <c r="X28">
        <f t="shared" si="10"/>
        <v>6.7687683711890898</v>
      </c>
    </row>
    <row r="29" spans="3:24" ht="12.75" customHeight="1" x14ac:dyDescent="0.2">
      <c r="L29" s="15">
        <v>26</v>
      </c>
      <c r="M29" s="6">
        <f t="shared" si="0"/>
        <v>63</v>
      </c>
      <c r="N29" s="16" t="str">
        <f t="shared" si="1"/>
        <v>02:56:00</v>
      </c>
      <c r="O29" s="17" t="str">
        <f t="shared" si="2"/>
        <v>08:26:00</v>
      </c>
      <c r="P29" s="18" t="str">
        <f t="shared" si="7"/>
        <v>6:47</v>
      </c>
      <c r="Q29" s="17" t="str">
        <f t="shared" si="8"/>
        <v>6:46</v>
      </c>
      <c r="R29" s="39"/>
      <c r="S29" s="19">
        <f t="shared" si="3"/>
        <v>176.01139440186878</v>
      </c>
      <c r="T29" s="20">
        <f t="shared" si="4"/>
        <v>2.9335232400311466</v>
      </c>
      <c r="U29" s="20">
        <f t="shared" si="5"/>
        <v>506.01139440186876</v>
      </c>
      <c r="V29" s="20">
        <f t="shared" si="6"/>
        <v>8.4335232400311462</v>
      </c>
      <c r="W29">
        <f t="shared" si="9"/>
        <v>6.7921851221415466</v>
      </c>
      <c r="X29">
        <f t="shared" si="10"/>
        <v>6.7696690154564916</v>
      </c>
    </row>
    <row r="30" spans="3:24" ht="12.75" customHeight="1" x14ac:dyDescent="0.2">
      <c r="L30" s="15">
        <v>27</v>
      </c>
      <c r="M30" s="6">
        <f t="shared" si="0"/>
        <v>62</v>
      </c>
      <c r="N30" s="16" t="str">
        <f t="shared" si="1"/>
        <v>03:02:48</v>
      </c>
      <c r="O30" s="17" t="str">
        <f t="shared" si="2"/>
        <v>08:32:48</v>
      </c>
      <c r="P30" s="18" t="str">
        <f t="shared" si="7"/>
        <v>6:48</v>
      </c>
      <c r="Q30" s="17" t="str">
        <f t="shared" si="8"/>
        <v>6:46</v>
      </c>
      <c r="R30" s="39"/>
      <c r="S30" s="19">
        <f t="shared" si="3"/>
        <v>182.81511241899437</v>
      </c>
      <c r="T30" s="20">
        <f t="shared" si="4"/>
        <v>3.0469185403165731</v>
      </c>
      <c r="U30" s="20">
        <f t="shared" si="5"/>
        <v>512.81511241899443</v>
      </c>
      <c r="V30" s="20">
        <f t="shared" si="6"/>
        <v>8.5469185403165735</v>
      </c>
      <c r="W30">
        <f t="shared" si="9"/>
        <v>6.8037180171255898</v>
      </c>
      <c r="X30">
        <f t="shared" si="10"/>
        <v>6.7709300895923841</v>
      </c>
    </row>
    <row r="31" spans="3:24" ht="12.75" customHeight="1" x14ac:dyDescent="0.2">
      <c r="L31" s="15">
        <v>28</v>
      </c>
      <c r="M31" s="6">
        <f t="shared" si="0"/>
        <v>61</v>
      </c>
      <c r="N31" s="16" t="str">
        <f t="shared" si="1"/>
        <v>03:09:37</v>
      </c>
      <c r="O31" s="17" t="str">
        <f t="shared" si="2"/>
        <v>08:39:37</v>
      </c>
      <c r="P31" s="18" t="str">
        <f t="shared" si="7"/>
        <v>6:48</v>
      </c>
      <c r="Q31" s="17" t="str">
        <f t="shared" si="8"/>
        <v>6:46</v>
      </c>
      <c r="R31" s="39"/>
      <c r="S31" s="19">
        <f t="shared" si="3"/>
        <v>189.63042227874141</v>
      </c>
      <c r="T31" s="20">
        <f t="shared" si="4"/>
        <v>3.1605070379790234</v>
      </c>
      <c r="U31" s="20">
        <f t="shared" si="5"/>
        <v>519.63042227874143</v>
      </c>
      <c r="V31" s="20">
        <f t="shared" si="6"/>
        <v>8.6605070379790234</v>
      </c>
      <c r="W31">
        <f t="shared" si="9"/>
        <v>6.8153098597470319</v>
      </c>
      <c r="X31">
        <f t="shared" si="10"/>
        <v>6.7725150813836219</v>
      </c>
    </row>
    <row r="32" spans="3:24" ht="12.75" customHeight="1" x14ac:dyDescent="0.2">
      <c r="L32" s="15">
        <v>29</v>
      </c>
      <c r="M32" s="6">
        <f t="shared" si="0"/>
        <v>60</v>
      </c>
      <c r="N32" s="16" t="str">
        <f t="shared" si="1"/>
        <v>03:16:27</v>
      </c>
      <c r="O32" s="17" t="str">
        <f t="shared" si="2"/>
        <v>08:46:27</v>
      </c>
      <c r="P32" s="18" t="str">
        <f t="shared" si="7"/>
        <v>6:49</v>
      </c>
      <c r="Q32" s="17" t="str">
        <f t="shared" si="8"/>
        <v>6:46</v>
      </c>
      <c r="R32" s="39"/>
      <c r="S32" s="19">
        <f t="shared" si="3"/>
        <v>196.45738343262346</v>
      </c>
      <c r="T32" s="20">
        <f t="shared" si="4"/>
        <v>3.2742897238770579</v>
      </c>
      <c r="U32" s="20">
        <f t="shared" si="5"/>
        <v>526.45738343262349</v>
      </c>
      <c r="V32" s="20">
        <f t="shared" si="6"/>
        <v>8.7742897238770574</v>
      </c>
      <c r="W32">
        <f t="shared" si="9"/>
        <v>6.8269611538820527</v>
      </c>
      <c r="X32">
        <f t="shared" si="10"/>
        <v>6.77439253215943</v>
      </c>
    </row>
    <row r="33" spans="12:24" ht="12.75" customHeight="1" x14ac:dyDescent="0.2">
      <c r="L33" s="15">
        <v>30</v>
      </c>
      <c r="M33" s="6">
        <f t="shared" si="0"/>
        <v>59</v>
      </c>
      <c r="N33" s="16" t="str">
        <f t="shared" si="1"/>
        <v>03:23:17</v>
      </c>
      <c r="O33" s="17" t="str">
        <f t="shared" si="2"/>
        <v>08:53:17</v>
      </c>
      <c r="P33" s="18" t="str">
        <f t="shared" si="7"/>
        <v>6:50</v>
      </c>
      <c r="Q33" s="17" t="str">
        <f t="shared" si="8"/>
        <v>6:46</v>
      </c>
      <c r="R33" s="39"/>
      <c r="S33" s="19">
        <f t="shared" si="3"/>
        <v>203.29605584208525</v>
      </c>
      <c r="T33" s="20">
        <f t="shared" si="4"/>
        <v>3.3882675973680874</v>
      </c>
      <c r="U33" s="20">
        <f t="shared" si="5"/>
        <v>533.29605584208525</v>
      </c>
      <c r="V33" s="20">
        <f t="shared" si="6"/>
        <v>8.8882675973680882</v>
      </c>
      <c r="W33">
        <f t="shared" si="9"/>
        <v>6.8386724094617932</v>
      </c>
      <c r="X33">
        <f t="shared" si="10"/>
        <v>6.7765351947361747</v>
      </c>
    </row>
    <row r="34" spans="12:24" ht="12.75" customHeight="1" x14ac:dyDescent="0.2">
      <c r="L34" s="15">
        <v>31</v>
      </c>
      <c r="M34" s="6">
        <f t="shared" si="0"/>
        <v>58</v>
      </c>
      <c r="N34" s="16" t="str">
        <f t="shared" si="1"/>
        <v>03:30:08</v>
      </c>
      <c r="O34" s="17" t="str">
        <f t="shared" si="2"/>
        <v>09:00:08</v>
      </c>
      <c r="P34" s="18" t="str">
        <f t="shared" si="7"/>
        <v>6:51</v>
      </c>
      <c r="Q34" s="17" t="str">
        <f t="shared" si="8"/>
        <v>6:46</v>
      </c>
      <c r="R34" s="39"/>
      <c r="S34" s="19">
        <f t="shared" si="3"/>
        <v>210.1464999846435</v>
      </c>
      <c r="T34" s="20">
        <f t="shared" si="4"/>
        <v>3.502441666410725</v>
      </c>
      <c r="U34" s="20">
        <f t="shared" si="5"/>
        <v>540.14649998464347</v>
      </c>
      <c r="V34" s="20">
        <f t="shared" si="6"/>
        <v>9.002441666410725</v>
      </c>
      <c r="W34">
        <f t="shared" si="9"/>
        <v>6.8504441425582456</v>
      </c>
      <c r="X34">
        <f t="shared" si="10"/>
        <v>6.7789193543433388</v>
      </c>
    </row>
    <row r="35" spans="12:24" ht="12.75" customHeight="1" x14ac:dyDescent="0.2">
      <c r="L35" s="15">
        <v>32</v>
      </c>
      <c r="M35" s="6">
        <f t="shared" ref="M35:M66" si="14">C$2-L35</f>
        <v>57</v>
      </c>
      <c r="N35" s="16" t="str">
        <f t="shared" ref="N35:N66" si="15">CONCATENATE(TEXT(TRUNC(T35),"00"),":",TEXT(TRUNC(MOD(S35,60)),"00"),":",TEXT(TRUNC(MOD(S35,1)*60),"00"))</f>
        <v>03:37:00</v>
      </c>
      <c r="O35" s="17" t="str">
        <f t="shared" ref="O35:O66" si="16">CONCATENATE(TEXT(TRUNC(V35),"00"),":",TEXT(TRUNC(MOD(U35,60)),"00"),":",TEXT(TRUNC(MOD(U35,1)*60),"00"))</f>
        <v>09:07:00</v>
      </c>
      <c r="P35" s="18" t="str">
        <f t="shared" si="7"/>
        <v>6:51</v>
      </c>
      <c r="Q35" s="17" t="str">
        <f t="shared" si="8"/>
        <v>6:46</v>
      </c>
      <c r="R35" s="39"/>
      <c r="S35" s="19">
        <f t="shared" ref="S35:S66" si="17">IF(AA$13=0,L35/AA$10,(-AA$10+SQRT(AA$10*AA$10+2*AA$13*L35))/AA$13)+D$8</f>
        <v>217.00877686013152</v>
      </c>
      <c r="T35" s="20">
        <f t="shared" ref="T35:T66" si="18">S35/60</f>
        <v>3.6168129476688589</v>
      </c>
      <c r="U35" s="20">
        <f t="shared" ref="U35:U66" si="19">S35+5.5*60</f>
        <v>547.00877686013155</v>
      </c>
      <c r="V35" s="20">
        <f t="shared" ref="V35:V66" si="20">U35/60</f>
        <v>9.1168129476688584</v>
      </c>
      <c r="W35">
        <f t="shared" si="9"/>
        <v>6.8622768754880212</v>
      </c>
      <c r="X35">
        <f t="shared" si="10"/>
        <v>6.78152427687911</v>
      </c>
    </row>
    <row r="36" spans="12:24" ht="12.75" customHeight="1" x14ac:dyDescent="0.2">
      <c r="L36" s="15">
        <v>33</v>
      </c>
      <c r="M36" s="6">
        <f t="shared" si="14"/>
        <v>56</v>
      </c>
      <c r="N36" s="16" t="str">
        <f t="shared" si="15"/>
        <v>03:43:52</v>
      </c>
      <c r="O36" s="17" t="str">
        <f t="shared" si="16"/>
        <v>09:13:52</v>
      </c>
      <c r="P36" s="18" t="str">
        <f t="shared" ref="P36:P67" si="21">CONCATENATE(TRUNC(W36),":",TEXT(TRUNC(MOD(W36,1)*60),"00"))</f>
        <v>6:52</v>
      </c>
      <c r="Q36" s="17" t="str">
        <f t="shared" ref="Q36:Q67" si="22">CONCATENATE(TRUNC(X36),":",TEXT(TRUNC(MOD(X36,1)*60),"00"))</f>
        <v>6:47</v>
      </c>
      <c r="R36" s="39"/>
      <c r="S36" s="19">
        <f t="shared" si="17"/>
        <v>223.88294799703209</v>
      </c>
      <c r="T36" s="20">
        <f t="shared" si="18"/>
        <v>3.7313824666172013</v>
      </c>
      <c r="U36" s="20">
        <f t="shared" si="19"/>
        <v>553.88294799703203</v>
      </c>
      <c r="V36" s="20">
        <f t="shared" si="20"/>
        <v>9.2313824666172</v>
      </c>
      <c r="W36">
        <f t="shared" ref="W36:W67" si="23">S36-S35</f>
        <v>6.8741711369005714</v>
      </c>
      <c r="X36">
        <f t="shared" ref="X36:X67" si="24">S36/L36</f>
        <v>6.7843317574858206</v>
      </c>
    </row>
    <row r="37" spans="12:24" ht="12.75" customHeight="1" x14ac:dyDescent="0.2">
      <c r="L37" s="15">
        <v>34</v>
      </c>
      <c r="M37" s="6">
        <f t="shared" si="14"/>
        <v>55</v>
      </c>
      <c r="N37" s="16" t="str">
        <f t="shared" si="15"/>
        <v>03:50:46</v>
      </c>
      <c r="O37" s="17" t="str">
        <f t="shared" si="16"/>
        <v>09:20:46</v>
      </c>
      <c r="P37" s="18" t="str">
        <f t="shared" si="21"/>
        <v>6:53</v>
      </c>
      <c r="Q37" s="17" t="str">
        <f t="shared" si="22"/>
        <v>6:47</v>
      </c>
      <c r="R37" s="39"/>
      <c r="S37" s="19">
        <f t="shared" si="17"/>
        <v>230.76907545891569</v>
      </c>
      <c r="T37" s="20">
        <f t="shared" si="18"/>
        <v>3.8461512576485948</v>
      </c>
      <c r="U37" s="20">
        <f t="shared" si="19"/>
        <v>560.76907545891572</v>
      </c>
      <c r="V37" s="20">
        <f t="shared" si="20"/>
        <v>9.3461512576485948</v>
      </c>
      <c r="W37">
        <f t="shared" si="23"/>
        <v>6.8861274618836035</v>
      </c>
      <c r="X37">
        <f t="shared" si="24"/>
        <v>6.7873257487916376</v>
      </c>
    </row>
    <row r="38" spans="12:24" ht="12.75" customHeight="1" x14ac:dyDescent="0.2">
      <c r="L38" s="15">
        <v>35</v>
      </c>
      <c r="M38" s="6">
        <f t="shared" si="14"/>
        <v>54</v>
      </c>
      <c r="N38" s="16" t="str">
        <f t="shared" si="15"/>
        <v>03:57:40</v>
      </c>
      <c r="O38" s="17" t="str">
        <f t="shared" si="16"/>
        <v>09:27:40</v>
      </c>
      <c r="P38" s="18" t="str">
        <f t="shared" si="21"/>
        <v>6:53</v>
      </c>
      <c r="Q38" s="17" t="str">
        <f t="shared" si="22"/>
        <v>6:47</v>
      </c>
      <c r="R38" s="39"/>
      <c r="S38" s="19">
        <f t="shared" si="17"/>
        <v>237.66722185097822</v>
      </c>
      <c r="T38" s="20">
        <f t="shared" si="18"/>
        <v>3.9611203641829702</v>
      </c>
      <c r="U38" s="20">
        <f t="shared" si="19"/>
        <v>567.66722185097819</v>
      </c>
      <c r="V38" s="20">
        <f t="shared" si="20"/>
        <v>9.4611203641829693</v>
      </c>
      <c r="W38">
        <f t="shared" si="23"/>
        <v>6.8981463920625288</v>
      </c>
      <c r="X38">
        <f t="shared" si="24"/>
        <v>6.7904920528850923</v>
      </c>
    </row>
    <row r="39" spans="12:24" ht="12.75" customHeight="1" x14ac:dyDescent="0.2">
      <c r="L39" s="15">
        <v>36</v>
      </c>
      <c r="M39" s="6">
        <f t="shared" si="14"/>
        <v>53</v>
      </c>
      <c r="N39" s="16" t="str">
        <f t="shared" si="15"/>
        <v>04:04:34</v>
      </c>
      <c r="O39" s="17" t="str">
        <f t="shared" si="16"/>
        <v>09:34:34</v>
      </c>
      <c r="P39" s="18" t="str">
        <f t="shared" si="21"/>
        <v>6:54</v>
      </c>
      <c r="Q39" s="17" t="str">
        <f t="shared" si="22"/>
        <v>6:47</v>
      </c>
      <c r="R39" s="39"/>
      <c r="S39" s="19">
        <f t="shared" si="17"/>
        <v>244.57745032668186</v>
      </c>
      <c r="T39" s="20">
        <f t="shared" si="18"/>
        <v>4.0762908387780312</v>
      </c>
      <c r="U39" s="20">
        <f t="shared" si="19"/>
        <v>574.57745032668186</v>
      </c>
      <c r="V39" s="20">
        <f t="shared" si="20"/>
        <v>9.5762908387780303</v>
      </c>
      <c r="W39">
        <f t="shared" si="23"/>
        <v>6.910228475703633</v>
      </c>
      <c r="X39">
        <f t="shared" si="24"/>
        <v>6.7938180646300514</v>
      </c>
    </row>
    <row r="40" spans="12:24" ht="12.75" customHeight="1" x14ac:dyDescent="0.2">
      <c r="L40" s="15">
        <v>37</v>
      </c>
      <c r="M40" s="6">
        <f t="shared" si="14"/>
        <v>52</v>
      </c>
      <c r="N40" s="16" t="str">
        <f t="shared" si="15"/>
        <v>04:11:29</v>
      </c>
      <c r="O40" s="17" t="str">
        <f t="shared" si="16"/>
        <v>09:41:29</v>
      </c>
      <c r="P40" s="18" t="str">
        <f t="shared" si="21"/>
        <v>6:55</v>
      </c>
      <c r="Q40" s="17" t="str">
        <f t="shared" si="22"/>
        <v>6:47</v>
      </c>
      <c r="R40" s="39"/>
      <c r="S40" s="19">
        <f t="shared" si="17"/>
        <v>251.49982459449978</v>
      </c>
      <c r="T40" s="20">
        <f t="shared" si="18"/>
        <v>4.191663743241663</v>
      </c>
      <c r="U40" s="20">
        <f t="shared" si="19"/>
        <v>581.49982459449984</v>
      </c>
      <c r="V40" s="20">
        <f t="shared" si="20"/>
        <v>9.6916637432416639</v>
      </c>
      <c r="W40">
        <f t="shared" si="23"/>
        <v>6.9223742678179292</v>
      </c>
      <c r="X40">
        <f t="shared" si="24"/>
        <v>6.7972925566081024</v>
      </c>
    </row>
    <row r="41" spans="12:24" ht="12.75" customHeight="1" x14ac:dyDescent="0.2">
      <c r="L41" s="15">
        <v>38</v>
      </c>
      <c r="M41" s="6">
        <f t="shared" si="14"/>
        <v>51</v>
      </c>
      <c r="N41" s="16" t="str">
        <f t="shared" si="15"/>
        <v>04:18:26</v>
      </c>
      <c r="O41" s="17" t="str">
        <f t="shared" si="16"/>
        <v>09:48:26</v>
      </c>
      <c r="P41" s="18" t="str">
        <f t="shared" si="21"/>
        <v>6:56</v>
      </c>
      <c r="Q41" s="17" t="str">
        <f t="shared" si="22"/>
        <v>6:48</v>
      </c>
      <c r="R41" s="39"/>
      <c r="S41" s="19">
        <f t="shared" si="17"/>
        <v>258.43440892476826</v>
      </c>
      <c r="T41" s="20">
        <f t="shared" si="18"/>
        <v>4.3072401487461374</v>
      </c>
      <c r="U41" s="20">
        <f t="shared" si="19"/>
        <v>588.43440892476826</v>
      </c>
      <c r="V41" s="20">
        <f t="shared" si="20"/>
        <v>9.8072401487461374</v>
      </c>
      <c r="W41">
        <f t="shared" si="23"/>
        <v>6.9345843302684784</v>
      </c>
      <c r="X41">
        <f t="shared" si="24"/>
        <v>6.8009054980202173</v>
      </c>
    </row>
    <row r="42" spans="12:24" ht="12.75" customHeight="1" x14ac:dyDescent="0.2">
      <c r="L42" s="15">
        <v>39</v>
      </c>
      <c r="M42" s="6">
        <f t="shared" si="14"/>
        <v>50</v>
      </c>
      <c r="N42" s="16" t="str">
        <f t="shared" si="15"/>
        <v>04:25:22</v>
      </c>
      <c r="O42" s="17" t="str">
        <f t="shared" si="16"/>
        <v>09:55:22</v>
      </c>
      <c r="P42" s="18" t="str">
        <f t="shared" si="21"/>
        <v>6:56</v>
      </c>
      <c r="Q42" s="17" t="str">
        <f t="shared" si="22"/>
        <v>6:48</v>
      </c>
      <c r="R42" s="39"/>
      <c r="S42" s="19">
        <f t="shared" si="17"/>
        <v>265.38126815665123</v>
      </c>
      <c r="T42" s="20">
        <f t="shared" si="18"/>
        <v>4.4230211359441869</v>
      </c>
      <c r="U42" s="20">
        <f t="shared" si="19"/>
        <v>595.38126815665123</v>
      </c>
      <c r="V42" s="20">
        <f t="shared" si="20"/>
        <v>9.9230211359441878</v>
      </c>
      <c r="W42">
        <f t="shared" si="23"/>
        <v>6.9468592318829678</v>
      </c>
      <c r="X42">
        <f t="shared" si="24"/>
        <v>6.8046479014525953</v>
      </c>
    </row>
    <row r="43" spans="12:24" ht="12.75" customHeight="1" x14ac:dyDescent="0.2">
      <c r="L43" s="15">
        <v>40</v>
      </c>
      <c r="M43" s="6">
        <f t="shared" si="14"/>
        <v>49</v>
      </c>
      <c r="N43" s="16" t="str">
        <f t="shared" si="15"/>
        <v>04:32:20</v>
      </c>
      <c r="O43" s="17" t="str">
        <f t="shared" si="16"/>
        <v>10:02:20</v>
      </c>
      <c r="P43" s="18" t="str">
        <f t="shared" si="21"/>
        <v>6:57</v>
      </c>
      <c r="Q43" s="17" t="str">
        <f t="shared" si="22"/>
        <v>6:48</v>
      </c>
      <c r="R43" s="39"/>
      <c r="S43" s="19">
        <f t="shared" si="17"/>
        <v>272.34046770521223</v>
      </c>
      <c r="T43" s="20">
        <f t="shared" si="18"/>
        <v>4.5390077950868708</v>
      </c>
      <c r="U43" s="20">
        <f t="shared" si="19"/>
        <v>602.34046770521218</v>
      </c>
      <c r="V43" s="20">
        <f t="shared" si="20"/>
        <v>10.039007795086869</v>
      </c>
      <c r="W43">
        <f t="shared" si="23"/>
        <v>6.9591995485610028</v>
      </c>
      <c r="X43">
        <f t="shared" si="24"/>
        <v>6.8085116926303062</v>
      </c>
    </row>
    <row r="44" spans="12:24" ht="12.75" customHeight="1" x14ac:dyDescent="0.2">
      <c r="L44" s="15">
        <v>41</v>
      </c>
      <c r="M44" s="6">
        <f t="shared" si="14"/>
        <v>48</v>
      </c>
      <c r="N44" s="16" t="str">
        <f t="shared" si="15"/>
        <v>04:39:18</v>
      </c>
      <c r="O44" s="17" t="str">
        <f t="shared" si="16"/>
        <v>10:09:18</v>
      </c>
      <c r="P44" s="18" t="str">
        <f t="shared" si="21"/>
        <v>6:58</v>
      </c>
      <c r="Q44" s="17" t="str">
        <f t="shared" si="22"/>
        <v>6:48</v>
      </c>
      <c r="R44" s="39"/>
      <c r="S44" s="19">
        <f t="shared" si="17"/>
        <v>279.31207356859852</v>
      </c>
      <c r="T44" s="20">
        <f t="shared" si="18"/>
        <v>4.6552012261433084</v>
      </c>
      <c r="U44" s="20">
        <f t="shared" si="19"/>
        <v>609.31207356859852</v>
      </c>
      <c r="V44" s="20">
        <f t="shared" si="20"/>
        <v>10.155201226143308</v>
      </c>
      <c r="W44">
        <f t="shared" si="23"/>
        <v>6.9716058633862872</v>
      </c>
      <c r="X44">
        <f t="shared" si="24"/>
        <v>6.8124895992341106</v>
      </c>
    </row>
    <row r="45" spans="12:24" ht="12.75" customHeight="1" x14ac:dyDescent="0.2">
      <c r="L45" s="15">
        <v>42</v>
      </c>
      <c r="M45" s="6">
        <f t="shared" si="14"/>
        <v>47</v>
      </c>
      <c r="N45" s="16" t="str">
        <f t="shared" si="15"/>
        <v>04:46:17</v>
      </c>
      <c r="O45" s="17" t="str">
        <f t="shared" si="16"/>
        <v>10:16:17</v>
      </c>
      <c r="P45" s="18" t="str">
        <f t="shared" si="21"/>
        <v>6:59</v>
      </c>
      <c r="Q45" s="17" t="str">
        <f t="shared" si="22"/>
        <v>6:48</v>
      </c>
      <c r="R45" s="39"/>
      <c r="S45" s="19">
        <f t="shared" si="17"/>
        <v>286.29615233534884</v>
      </c>
      <c r="T45" s="20">
        <f t="shared" si="18"/>
        <v>4.7716025389224805</v>
      </c>
      <c r="U45" s="20">
        <f t="shared" si="19"/>
        <v>616.29615233534878</v>
      </c>
      <c r="V45" s="20">
        <f t="shared" si="20"/>
        <v>10.27160253892248</v>
      </c>
      <c r="W45">
        <f t="shared" si="23"/>
        <v>6.984078766750315</v>
      </c>
      <c r="X45">
        <f t="shared" si="24"/>
        <v>6.8165750556035434</v>
      </c>
    </row>
    <row r="46" spans="12:24" ht="12.75" customHeight="1" x14ac:dyDescent="0.2">
      <c r="L46" s="15">
        <v>43</v>
      </c>
      <c r="M46" s="6">
        <f t="shared" si="14"/>
        <v>46</v>
      </c>
      <c r="N46" s="16" t="str">
        <f t="shared" si="15"/>
        <v>04:53:17</v>
      </c>
      <c r="O46" s="17" t="str">
        <f t="shared" si="16"/>
        <v>10:23:17</v>
      </c>
      <c r="P46" s="18" t="str">
        <f t="shared" si="21"/>
        <v>6:59</v>
      </c>
      <c r="Q46" s="17" t="str">
        <f t="shared" si="22"/>
        <v>6:49</v>
      </c>
      <c r="R46" s="39"/>
      <c r="S46" s="19">
        <f t="shared" si="17"/>
        <v>293.29277119180938</v>
      </c>
      <c r="T46" s="20">
        <f t="shared" si="18"/>
        <v>4.8882128531968227</v>
      </c>
      <c r="U46" s="20">
        <f t="shared" si="19"/>
        <v>623.29277119180938</v>
      </c>
      <c r="V46" s="20">
        <f t="shared" si="20"/>
        <v>10.388212853196823</v>
      </c>
      <c r="W46">
        <f t="shared" si="23"/>
        <v>6.9966188564605432</v>
      </c>
      <c r="X46">
        <f t="shared" si="24"/>
        <v>6.8207621207397526</v>
      </c>
    </row>
    <row r="47" spans="12:24" ht="12.75" customHeight="1" x14ac:dyDescent="0.2">
      <c r="L47" s="15">
        <v>44</v>
      </c>
      <c r="M47" s="6">
        <f t="shared" si="14"/>
        <v>45</v>
      </c>
      <c r="N47" s="16" t="str">
        <f t="shared" si="15"/>
        <v>05:00:18</v>
      </c>
      <c r="O47" s="17" t="str">
        <f t="shared" si="16"/>
        <v>10:30:18</v>
      </c>
      <c r="P47" s="18" t="str">
        <f t="shared" si="21"/>
        <v>7:00</v>
      </c>
      <c r="Q47" s="17" t="str">
        <f t="shared" si="22"/>
        <v>6:49</v>
      </c>
      <c r="R47" s="39"/>
      <c r="S47" s="19">
        <f t="shared" si="17"/>
        <v>300.30199792967466</v>
      </c>
      <c r="T47" s="20">
        <f t="shared" si="18"/>
        <v>5.0050332988279109</v>
      </c>
      <c r="U47" s="20">
        <f t="shared" si="19"/>
        <v>630.3019979296746</v>
      </c>
      <c r="V47" s="20">
        <f t="shared" si="20"/>
        <v>10.505033298827909</v>
      </c>
      <c r="W47">
        <f t="shared" si="23"/>
        <v>7.0092267378652764</v>
      </c>
      <c r="X47">
        <f t="shared" si="24"/>
        <v>6.8250454074926061</v>
      </c>
    </row>
    <row r="48" spans="12:24" ht="12.75" customHeight="1" x14ac:dyDescent="0.2">
      <c r="L48" s="15">
        <v>45</v>
      </c>
      <c r="M48" s="6">
        <f t="shared" si="14"/>
        <v>44</v>
      </c>
      <c r="N48" s="16" t="str">
        <f t="shared" si="15"/>
        <v>05:07:19</v>
      </c>
      <c r="O48" s="17" t="str">
        <f t="shared" si="16"/>
        <v>10:37:19</v>
      </c>
      <c r="P48" s="18" t="str">
        <f t="shared" si="21"/>
        <v>7:01</v>
      </c>
      <c r="Q48" s="17" t="str">
        <f t="shared" si="22"/>
        <v>6:49</v>
      </c>
      <c r="R48" s="39"/>
      <c r="S48" s="19">
        <f t="shared" si="17"/>
        <v>307.32390095365446</v>
      </c>
      <c r="T48" s="20">
        <f t="shared" si="18"/>
        <v>5.1220650158942407</v>
      </c>
      <c r="U48" s="20">
        <f t="shared" si="19"/>
        <v>637.3239009536544</v>
      </c>
      <c r="V48" s="20">
        <f t="shared" si="20"/>
        <v>10.62206501589424</v>
      </c>
      <c r="W48">
        <f t="shared" si="23"/>
        <v>7.021903023979803</v>
      </c>
      <c r="X48">
        <f t="shared" si="24"/>
        <v>6.8294200211923215</v>
      </c>
    </row>
    <row r="49" spans="12:24" ht="12.75" customHeight="1" x14ac:dyDescent="0.2">
      <c r="L49" s="15">
        <v>46</v>
      </c>
      <c r="M49" s="6">
        <f t="shared" si="14"/>
        <v>43</v>
      </c>
      <c r="N49" s="16" t="str">
        <f t="shared" si="15"/>
        <v>05:14:21</v>
      </c>
      <c r="O49" s="17" t="str">
        <f t="shared" si="16"/>
        <v>10:44:21</v>
      </c>
      <c r="P49" s="18" t="str">
        <f t="shared" si="21"/>
        <v>7:02</v>
      </c>
      <c r="Q49" s="17" t="str">
        <f t="shared" si="22"/>
        <v>6:50</v>
      </c>
      <c r="R49" s="39"/>
      <c r="S49" s="19">
        <f t="shared" si="17"/>
        <v>314.3585492892596</v>
      </c>
      <c r="T49" s="20">
        <f t="shared" si="18"/>
        <v>5.2393091548209929</v>
      </c>
      <c r="U49" s="20">
        <f t="shared" si="19"/>
        <v>644.3585492892596</v>
      </c>
      <c r="V49" s="20">
        <f t="shared" si="20"/>
        <v>10.739309154820994</v>
      </c>
      <c r="W49">
        <f t="shared" si="23"/>
        <v>7.0346483356051408</v>
      </c>
      <c r="X49">
        <f t="shared" si="24"/>
        <v>6.8338815062882521</v>
      </c>
    </row>
    <row r="50" spans="12:24" ht="12.75" customHeight="1" x14ac:dyDescent="0.2">
      <c r="L50" s="15">
        <v>47</v>
      </c>
      <c r="M50" s="6">
        <f t="shared" si="14"/>
        <v>42</v>
      </c>
      <c r="N50" s="16" t="str">
        <f t="shared" si="15"/>
        <v>05:21:24</v>
      </c>
      <c r="O50" s="17" t="str">
        <f t="shared" si="16"/>
        <v>10:51:24</v>
      </c>
      <c r="P50" s="18" t="str">
        <f t="shared" si="21"/>
        <v>7:02</v>
      </c>
      <c r="Q50" s="17" t="str">
        <f t="shared" si="22"/>
        <v>6:50</v>
      </c>
      <c r="R50" s="39"/>
      <c r="S50" s="19">
        <f t="shared" si="17"/>
        <v>321.40601259071997</v>
      </c>
      <c r="T50" s="20">
        <f t="shared" si="18"/>
        <v>5.3567668765119993</v>
      </c>
      <c r="U50" s="20">
        <f t="shared" si="19"/>
        <v>651.40601259071991</v>
      </c>
      <c r="V50" s="20">
        <f t="shared" si="20"/>
        <v>10.856766876511999</v>
      </c>
      <c r="W50">
        <f t="shared" si="23"/>
        <v>7.0474633014603683</v>
      </c>
      <c r="X50">
        <f t="shared" si="24"/>
        <v>6.8384257998025522</v>
      </c>
    </row>
    <row r="51" spans="12:24" ht="12.75" customHeight="1" x14ac:dyDescent="0.2">
      <c r="L51" s="15">
        <v>48</v>
      </c>
      <c r="M51" s="6">
        <f t="shared" si="14"/>
        <v>41</v>
      </c>
      <c r="N51" s="16" t="str">
        <f t="shared" si="15"/>
        <v>05:28:27</v>
      </c>
      <c r="O51" s="17" t="str">
        <f t="shared" si="16"/>
        <v>10:58:27</v>
      </c>
      <c r="P51" s="18" t="str">
        <f t="shared" si="21"/>
        <v>7:03</v>
      </c>
      <c r="Q51" s="17" t="str">
        <f t="shared" si="22"/>
        <v>6:50</v>
      </c>
      <c r="R51" s="39"/>
      <c r="S51" s="19">
        <f t="shared" si="17"/>
        <v>328.46636114902867</v>
      </c>
      <c r="T51" s="20">
        <f t="shared" si="18"/>
        <v>5.4744393524838113</v>
      </c>
      <c r="U51" s="20">
        <f t="shared" si="19"/>
        <v>658.46636114902867</v>
      </c>
      <c r="V51" s="20">
        <f t="shared" si="20"/>
        <v>10.974439352483811</v>
      </c>
      <c r="W51">
        <f t="shared" si="23"/>
        <v>7.0603485583087036</v>
      </c>
      <c r="X51">
        <f t="shared" si="24"/>
        <v>6.8430491906047637</v>
      </c>
    </row>
    <row r="52" spans="12:24" ht="12.75" customHeight="1" x14ac:dyDescent="0.2">
      <c r="L52" s="15">
        <v>49</v>
      </c>
      <c r="M52" s="6">
        <f t="shared" si="14"/>
        <v>40</v>
      </c>
      <c r="N52" s="16" t="str">
        <f t="shared" si="15"/>
        <v>05:35:32</v>
      </c>
      <c r="O52" s="17" t="str">
        <f t="shared" si="16"/>
        <v>11:05:32</v>
      </c>
      <c r="P52" s="18" t="str">
        <f t="shared" si="21"/>
        <v>7:04</v>
      </c>
      <c r="Q52" s="17" t="str">
        <f t="shared" si="22"/>
        <v>6:50</v>
      </c>
      <c r="R52" s="39"/>
      <c r="S52" s="19">
        <f t="shared" si="17"/>
        <v>335.53966590012641</v>
      </c>
      <c r="T52" s="20">
        <f t="shared" si="18"/>
        <v>5.592327765002107</v>
      </c>
      <c r="U52" s="20">
        <f t="shared" si="19"/>
        <v>665.53966590012647</v>
      </c>
      <c r="V52" s="20">
        <f t="shared" si="20"/>
        <v>11.092327765002107</v>
      </c>
      <c r="W52">
        <f t="shared" si="23"/>
        <v>7.0733047510977372</v>
      </c>
      <c r="X52">
        <f t="shared" si="24"/>
        <v>6.847748283676049</v>
      </c>
    </row>
    <row r="53" spans="12:24" ht="12.75" customHeight="1" x14ac:dyDescent="0.2">
      <c r="L53" s="15">
        <v>50</v>
      </c>
      <c r="M53" s="6">
        <f t="shared" si="14"/>
        <v>39</v>
      </c>
      <c r="N53" s="16" t="str">
        <f t="shared" si="15"/>
        <v>05:42:37</v>
      </c>
      <c r="O53" s="17" t="str">
        <f t="shared" si="16"/>
        <v>11:12:37</v>
      </c>
      <c r="P53" s="18" t="str">
        <f t="shared" si="21"/>
        <v>7:05</v>
      </c>
      <c r="Q53" s="17" t="str">
        <f t="shared" si="22"/>
        <v>6:51</v>
      </c>
      <c r="R53" s="39"/>
      <c r="S53" s="19">
        <f t="shared" si="17"/>
        <v>342.62599843321101</v>
      </c>
      <c r="T53" s="20">
        <f t="shared" si="18"/>
        <v>5.7104333072201836</v>
      </c>
      <c r="U53" s="20">
        <f t="shared" si="19"/>
        <v>672.62599843321095</v>
      </c>
      <c r="V53" s="20">
        <f t="shared" si="20"/>
        <v>11.210433307220182</v>
      </c>
      <c r="W53">
        <f t="shared" si="23"/>
        <v>7.086332533084601</v>
      </c>
      <c r="X53">
        <f t="shared" si="24"/>
        <v>6.85251996866422</v>
      </c>
    </row>
    <row r="54" spans="12:24" ht="12.75" customHeight="1" x14ac:dyDescent="0.2">
      <c r="L54" s="15">
        <v>51</v>
      </c>
      <c r="M54" s="6">
        <f t="shared" si="14"/>
        <v>38</v>
      </c>
      <c r="N54" s="16" t="str">
        <f t="shared" si="15"/>
        <v>05:49:43</v>
      </c>
      <c r="O54" s="17" t="str">
        <f t="shared" si="16"/>
        <v>11:19:43</v>
      </c>
      <c r="P54" s="18" t="str">
        <f t="shared" si="21"/>
        <v>7:05</v>
      </c>
      <c r="Q54" s="17" t="str">
        <f t="shared" si="22"/>
        <v>6:51</v>
      </c>
      <c r="R54" s="39"/>
      <c r="S54" s="19">
        <f t="shared" si="17"/>
        <v>349.72543099919443</v>
      </c>
      <c r="T54" s="20">
        <f t="shared" si="18"/>
        <v>5.8287571833199072</v>
      </c>
      <c r="U54" s="20">
        <f t="shared" si="19"/>
        <v>679.72543099919449</v>
      </c>
      <c r="V54" s="20">
        <f t="shared" si="20"/>
        <v>11.328757183319908</v>
      </c>
      <c r="W54">
        <f t="shared" si="23"/>
        <v>7.0994325659834203</v>
      </c>
      <c r="X54">
        <f t="shared" si="24"/>
        <v>6.8573613921410672</v>
      </c>
    </row>
    <row r="55" spans="12:24" ht="12.75" customHeight="1" x14ac:dyDescent="0.2">
      <c r="L55" s="15">
        <v>52</v>
      </c>
      <c r="M55" s="6">
        <f t="shared" si="14"/>
        <v>37</v>
      </c>
      <c r="N55" s="16" t="str">
        <f t="shared" si="15"/>
        <v>05:56:50</v>
      </c>
      <c r="O55" s="17" t="str">
        <f t="shared" si="16"/>
        <v>11:26:50</v>
      </c>
      <c r="P55" s="18" t="str">
        <f t="shared" si="21"/>
        <v>7:06</v>
      </c>
      <c r="Q55" s="17" t="str">
        <f t="shared" si="22"/>
        <v>6:51</v>
      </c>
      <c r="R55" s="39"/>
      <c r="S55" s="19">
        <f t="shared" si="17"/>
        <v>356.838036519296</v>
      </c>
      <c r="T55" s="20">
        <f t="shared" si="18"/>
        <v>5.9473006086549329</v>
      </c>
      <c r="U55" s="20">
        <f t="shared" si="19"/>
        <v>686.838036519296</v>
      </c>
      <c r="V55" s="20">
        <f t="shared" si="20"/>
        <v>11.447300608654933</v>
      </c>
      <c r="W55">
        <f t="shared" si="23"/>
        <v>7.1126055201015674</v>
      </c>
      <c r="X55">
        <f t="shared" si="24"/>
        <v>6.8622699330633843</v>
      </c>
    </row>
    <row r="56" spans="12:24" ht="12.75" customHeight="1" x14ac:dyDescent="0.2">
      <c r="L56" s="15">
        <v>53</v>
      </c>
      <c r="M56" s="6">
        <f t="shared" si="14"/>
        <v>36</v>
      </c>
      <c r="N56" s="16" t="str">
        <f t="shared" si="15"/>
        <v>06:03:57</v>
      </c>
      <c r="O56" s="17" t="str">
        <f t="shared" si="16"/>
        <v>11:33:57</v>
      </c>
      <c r="P56" s="18" t="str">
        <f t="shared" si="21"/>
        <v>7:07</v>
      </c>
      <c r="Q56" s="17" t="str">
        <f t="shared" si="22"/>
        <v>6:52</v>
      </c>
      <c r="R56" s="39"/>
      <c r="S56" s="19">
        <f t="shared" si="17"/>
        <v>363.96388859378317</v>
      </c>
      <c r="T56" s="20">
        <f t="shared" si="18"/>
        <v>6.0660648098963863</v>
      </c>
      <c r="U56" s="20">
        <f t="shared" si="19"/>
        <v>693.96388859378317</v>
      </c>
      <c r="V56" s="20">
        <f t="shared" si="20"/>
        <v>11.566064809896385</v>
      </c>
      <c r="W56">
        <f t="shared" si="23"/>
        <v>7.1258520744871703</v>
      </c>
      <c r="X56">
        <f t="shared" si="24"/>
        <v>6.8672431810147767</v>
      </c>
    </row>
    <row r="57" spans="12:24" ht="12.75" customHeight="1" x14ac:dyDescent="0.2">
      <c r="L57" s="15">
        <v>54</v>
      </c>
      <c r="M57" s="6">
        <f t="shared" si="14"/>
        <v>35</v>
      </c>
      <c r="N57" s="16" t="str">
        <f t="shared" si="15"/>
        <v>06:11:06</v>
      </c>
      <c r="O57" s="17" t="str">
        <f t="shared" si="16"/>
        <v>11:41:06</v>
      </c>
      <c r="P57" s="18" t="str">
        <f t="shared" si="21"/>
        <v>7:08</v>
      </c>
      <c r="Q57" s="17" t="str">
        <f t="shared" si="22"/>
        <v>6:52</v>
      </c>
      <c r="R57" s="39"/>
      <c r="S57" s="19">
        <f t="shared" si="17"/>
        <v>371.10306151085399</v>
      </c>
      <c r="T57" s="20">
        <f t="shared" si="18"/>
        <v>6.1850510251808997</v>
      </c>
      <c r="U57" s="20">
        <f t="shared" si="19"/>
        <v>701.10306151085399</v>
      </c>
      <c r="V57" s="20">
        <f t="shared" si="20"/>
        <v>11.685051025180901</v>
      </c>
      <c r="W57">
        <f t="shared" si="23"/>
        <v>7.1391729170708231</v>
      </c>
      <c r="X57">
        <f t="shared" si="24"/>
        <v>6.8722789168676668</v>
      </c>
    </row>
    <row r="58" spans="12:24" ht="12.75" customHeight="1" x14ac:dyDescent="0.2">
      <c r="L58" s="15">
        <v>55</v>
      </c>
      <c r="M58" s="6">
        <f t="shared" si="14"/>
        <v>34</v>
      </c>
      <c r="N58" s="16" t="str">
        <f t="shared" si="15"/>
        <v>06:18:15</v>
      </c>
      <c r="O58" s="17" t="str">
        <f t="shared" si="16"/>
        <v>11:48:15</v>
      </c>
      <c r="P58" s="18" t="str">
        <f t="shared" si="21"/>
        <v>7:09</v>
      </c>
      <c r="Q58" s="17" t="str">
        <f t="shared" si="22"/>
        <v>6:52</v>
      </c>
      <c r="R58" s="39"/>
      <c r="S58" s="19">
        <f t="shared" si="17"/>
        <v>378.25563025567726</v>
      </c>
      <c r="T58" s="20">
        <f t="shared" si="18"/>
        <v>6.304260504261288</v>
      </c>
      <c r="U58" s="20">
        <f t="shared" si="19"/>
        <v>708.25563025567726</v>
      </c>
      <c r="V58" s="20">
        <f t="shared" si="20"/>
        <v>11.804260504261288</v>
      </c>
      <c r="W58">
        <f t="shared" si="23"/>
        <v>7.1525687448232702</v>
      </c>
      <c r="X58">
        <f t="shared" si="24"/>
        <v>6.8773750955577686</v>
      </c>
    </row>
    <row r="59" spans="12:24" ht="12.75" customHeight="1" x14ac:dyDescent="0.2">
      <c r="L59" s="15">
        <v>56</v>
      </c>
      <c r="M59" s="6">
        <f t="shared" si="14"/>
        <v>33</v>
      </c>
      <c r="N59" s="16" t="str">
        <f t="shared" si="15"/>
        <v>06:25:25</v>
      </c>
      <c r="O59" s="17" t="str">
        <f t="shared" si="16"/>
        <v>11:55:25</v>
      </c>
      <c r="P59" s="18" t="str">
        <f t="shared" si="21"/>
        <v>7:09</v>
      </c>
      <c r="Q59" s="17" t="str">
        <f t="shared" si="22"/>
        <v>6:52</v>
      </c>
      <c r="R59" s="39"/>
      <c r="S59" s="19">
        <f t="shared" si="17"/>
        <v>385.42167051957614</v>
      </c>
      <c r="T59" s="20">
        <f t="shared" si="18"/>
        <v>6.4236945086596027</v>
      </c>
      <c r="U59" s="20">
        <f t="shared" si="19"/>
        <v>715.42167051957608</v>
      </c>
      <c r="V59" s="20">
        <f t="shared" si="20"/>
        <v>11.923694508659601</v>
      </c>
      <c r="W59">
        <f t="shared" si="23"/>
        <v>7.1660402638988785</v>
      </c>
      <c r="X59">
        <f t="shared" si="24"/>
        <v>6.8825298307067166</v>
      </c>
    </row>
    <row r="60" spans="12:24" ht="12.75" customHeight="1" x14ac:dyDescent="0.2">
      <c r="L60" s="15">
        <v>57</v>
      </c>
      <c r="M60" s="6">
        <f t="shared" si="14"/>
        <v>32</v>
      </c>
      <c r="N60" s="16" t="str">
        <f t="shared" si="15"/>
        <v>06:32:36</v>
      </c>
      <c r="O60" s="17" t="str">
        <f t="shared" si="16"/>
        <v>12:02:36</v>
      </c>
      <c r="P60" s="18" t="str">
        <f t="shared" si="21"/>
        <v>7:10</v>
      </c>
      <c r="Q60" s="17" t="str">
        <f t="shared" si="22"/>
        <v>6:53</v>
      </c>
      <c r="R60" s="39"/>
      <c r="S60" s="19">
        <f t="shared" si="17"/>
        <v>392.60125870937878</v>
      </c>
      <c r="T60" s="20">
        <f t="shared" si="18"/>
        <v>6.5433543118229798</v>
      </c>
      <c r="U60" s="20">
        <f t="shared" si="19"/>
        <v>722.60125870937873</v>
      </c>
      <c r="V60" s="20">
        <f t="shared" si="20"/>
        <v>12.043354311822979</v>
      </c>
      <c r="W60">
        <f t="shared" si="23"/>
        <v>7.1795881898026437</v>
      </c>
      <c r="X60">
        <f t="shared" si="24"/>
        <v>6.8877413808662942</v>
      </c>
    </row>
    <row r="61" spans="12:24" ht="12.75" customHeight="1" x14ac:dyDescent="0.2">
      <c r="L61" s="15">
        <v>58</v>
      </c>
      <c r="M61" s="6">
        <f t="shared" si="14"/>
        <v>31</v>
      </c>
      <c r="N61" s="16" t="str">
        <f t="shared" si="15"/>
        <v>06:39:47</v>
      </c>
      <c r="O61" s="17" t="str">
        <f t="shared" si="16"/>
        <v>12:09:47</v>
      </c>
      <c r="P61" s="18" t="str">
        <f t="shared" si="21"/>
        <v>7:11</v>
      </c>
      <c r="Q61" s="17" t="str">
        <f t="shared" si="22"/>
        <v>6:53</v>
      </c>
      <c r="R61" s="39"/>
      <c r="S61" s="19">
        <f t="shared" si="17"/>
        <v>399.79447195691898</v>
      </c>
      <c r="T61" s="20">
        <f t="shared" si="18"/>
        <v>6.6632411992819831</v>
      </c>
      <c r="U61" s="20">
        <f t="shared" si="19"/>
        <v>729.79447195691898</v>
      </c>
      <c r="V61" s="20">
        <f t="shared" si="20"/>
        <v>12.163241199281982</v>
      </c>
      <c r="W61">
        <f t="shared" si="23"/>
        <v>7.1932132475402</v>
      </c>
      <c r="X61">
        <f t="shared" si="24"/>
        <v>6.8930081371882581</v>
      </c>
    </row>
    <row r="62" spans="12:24" ht="12.75" customHeight="1" x14ac:dyDescent="0.2">
      <c r="L62" s="15">
        <v>59</v>
      </c>
      <c r="M62" s="6">
        <f t="shared" si="14"/>
        <v>30</v>
      </c>
      <c r="N62" s="16" t="str">
        <f t="shared" si="15"/>
        <v>06:47:00</v>
      </c>
      <c r="O62" s="17" t="str">
        <f t="shared" si="16"/>
        <v>12:17:00</v>
      </c>
      <c r="P62" s="18" t="str">
        <f t="shared" si="21"/>
        <v>7:12</v>
      </c>
      <c r="Q62" s="17" t="str">
        <f t="shared" si="22"/>
        <v>6:53</v>
      </c>
      <c r="R62" s="39"/>
      <c r="S62" s="19">
        <f t="shared" si="17"/>
        <v>407.00138812870716</v>
      </c>
      <c r="T62" s="20">
        <f t="shared" si="18"/>
        <v>6.7833564688117862</v>
      </c>
      <c r="U62" s="20">
        <f t="shared" si="19"/>
        <v>737.00138812870716</v>
      </c>
      <c r="V62" s="20">
        <f t="shared" si="20"/>
        <v>12.283356468811785</v>
      </c>
      <c r="W62">
        <f t="shared" si="23"/>
        <v>7.2069161717881798</v>
      </c>
      <c r="X62">
        <f t="shared" si="24"/>
        <v>6.8983286123509693</v>
      </c>
    </row>
    <row r="63" spans="12:24" ht="12.75" customHeight="1" x14ac:dyDescent="0.2">
      <c r="L63" s="15">
        <v>60</v>
      </c>
      <c r="M63" s="6">
        <f t="shared" si="14"/>
        <v>29</v>
      </c>
      <c r="N63" s="16" t="str">
        <f t="shared" si="15"/>
        <v>06:54:13</v>
      </c>
      <c r="O63" s="17" t="str">
        <f t="shared" si="16"/>
        <v>12:24:13</v>
      </c>
      <c r="P63" s="18" t="str">
        <f t="shared" si="21"/>
        <v>7:13</v>
      </c>
      <c r="Q63" s="17" t="str">
        <f t="shared" si="22"/>
        <v>6:54</v>
      </c>
      <c r="R63" s="39"/>
      <c r="S63" s="19">
        <f t="shared" si="17"/>
        <v>414.22208583576372</v>
      </c>
      <c r="T63" s="20">
        <f t="shared" si="18"/>
        <v>6.9037014305960618</v>
      </c>
      <c r="U63" s="20">
        <f t="shared" si="19"/>
        <v>744.22208583576366</v>
      </c>
      <c r="V63" s="20">
        <f t="shared" si="20"/>
        <v>12.403701430596062</v>
      </c>
      <c r="W63">
        <f t="shared" si="23"/>
        <v>7.2206977070565586</v>
      </c>
      <c r="X63">
        <f t="shared" si="24"/>
        <v>6.9037014305960618</v>
      </c>
    </row>
    <row r="64" spans="12:24" ht="12.75" customHeight="1" x14ac:dyDescent="0.2">
      <c r="L64" s="15">
        <v>61</v>
      </c>
      <c r="M64" s="6">
        <f t="shared" si="14"/>
        <v>28</v>
      </c>
      <c r="N64" s="16" t="str">
        <f t="shared" si="15"/>
        <v>07:01:27</v>
      </c>
      <c r="O64" s="17" t="str">
        <f t="shared" si="16"/>
        <v>12:31:27</v>
      </c>
      <c r="P64" s="18" t="str">
        <f t="shared" si="21"/>
        <v>7:14</v>
      </c>
      <c r="Q64" s="17" t="str">
        <f t="shared" si="22"/>
        <v>6:54</v>
      </c>
      <c r="R64" s="39"/>
      <c r="S64" s="19">
        <f t="shared" si="17"/>
        <v>421.45664444362205</v>
      </c>
      <c r="T64" s="20">
        <f t="shared" si="18"/>
        <v>7.0242774073937007</v>
      </c>
      <c r="U64" s="20">
        <f t="shared" si="19"/>
        <v>751.45664444362205</v>
      </c>
      <c r="V64" s="20">
        <f t="shared" si="20"/>
        <v>12.524277407393701</v>
      </c>
      <c r="W64">
        <f t="shared" si="23"/>
        <v>7.2345586078583324</v>
      </c>
      <c r="X64">
        <f t="shared" si="24"/>
        <v>6.9091253187479023</v>
      </c>
    </row>
    <row r="65" spans="12:24" ht="12.75" customHeight="1" x14ac:dyDescent="0.2">
      <c r="L65" s="15">
        <v>62</v>
      </c>
      <c r="M65" s="6">
        <f t="shared" si="14"/>
        <v>27</v>
      </c>
      <c r="N65" s="16" t="str">
        <f t="shared" si="15"/>
        <v>07:08:42</v>
      </c>
      <c r="O65" s="17" t="str">
        <f t="shared" si="16"/>
        <v>12:38:42</v>
      </c>
      <c r="P65" s="18" t="str">
        <f t="shared" si="21"/>
        <v>7:14</v>
      </c>
      <c r="Q65" s="17" t="str">
        <f t="shared" si="22"/>
        <v>6:54</v>
      </c>
      <c r="R65" s="39"/>
      <c r="S65" s="19">
        <f t="shared" si="17"/>
        <v>428.7051440825087</v>
      </c>
      <c r="T65" s="20">
        <f t="shared" si="18"/>
        <v>7.145085734708478</v>
      </c>
      <c r="U65" s="20">
        <f t="shared" si="19"/>
        <v>758.7051440825087</v>
      </c>
      <c r="V65" s="20">
        <f t="shared" si="20"/>
        <v>12.645085734708479</v>
      </c>
      <c r="W65">
        <f t="shared" si="23"/>
        <v>7.2484996388866421</v>
      </c>
      <c r="X65">
        <f t="shared" si="24"/>
        <v>6.9145990981049792</v>
      </c>
    </row>
    <row r="66" spans="12:24" ht="12.75" customHeight="1" x14ac:dyDescent="0.2">
      <c r="L66" s="15">
        <v>63</v>
      </c>
      <c r="M66" s="6">
        <f t="shared" si="14"/>
        <v>26</v>
      </c>
      <c r="N66" s="16" t="str">
        <f t="shared" si="15"/>
        <v>07:15:58</v>
      </c>
      <c r="O66" s="17" t="str">
        <f t="shared" si="16"/>
        <v>12:45:58</v>
      </c>
      <c r="P66" s="18" t="str">
        <f t="shared" si="21"/>
        <v>7:15</v>
      </c>
      <c r="Q66" s="17" t="str">
        <f t="shared" si="22"/>
        <v>6:55</v>
      </c>
      <c r="R66" s="39"/>
      <c r="S66" s="19">
        <f t="shared" si="17"/>
        <v>435.96766565769502</v>
      </c>
      <c r="T66" s="20">
        <f t="shared" si="18"/>
        <v>7.2661277609615835</v>
      </c>
      <c r="U66" s="20">
        <f t="shared" si="19"/>
        <v>765.96766565769508</v>
      </c>
      <c r="V66" s="20">
        <f t="shared" si="20"/>
        <v>12.766127760961584</v>
      </c>
      <c r="W66">
        <f t="shared" si="23"/>
        <v>7.2625215751863266</v>
      </c>
      <c r="X66">
        <f t="shared" si="24"/>
        <v>6.9201216771062706</v>
      </c>
    </row>
    <row r="67" spans="12:24" ht="12.75" customHeight="1" x14ac:dyDescent="0.2">
      <c r="L67" s="15">
        <v>64</v>
      </c>
      <c r="M67" s="6">
        <f t="shared" ref="M67:M98" si="25">C$2-L67</f>
        <v>25</v>
      </c>
      <c r="N67" s="16" t="str">
        <f t="shared" ref="N67:N92" si="26">CONCATENATE(TEXT(TRUNC(T67),"00"),":",TEXT(TRUNC(MOD(S67,60)),"00"),":",TEXT(TRUNC(MOD(S67,1)*60),"00"))</f>
        <v>07:23:14</v>
      </c>
      <c r="O67" s="17" t="str">
        <f t="shared" ref="O67:O92" si="27">CONCATENATE(TEXT(TRUNC(V67),"00"),":",TEXT(TRUNC(MOD(U67,60)),"00"),":",TEXT(TRUNC(MOD(U67,1)*60),"00"))</f>
        <v>12:53:14</v>
      </c>
      <c r="P67" s="18" t="str">
        <f t="shared" si="21"/>
        <v>7:16</v>
      </c>
      <c r="Q67" s="17" t="str">
        <f t="shared" si="22"/>
        <v>6:55</v>
      </c>
      <c r="R67" s="39"/>
      <c r="S67" s="19">
        <f t="shared" ref="S67:S92" si="28">IF(AA$13=0,L67/AA$10,(-AA$10+SQRT(AA$10*AA$10+2*AA$13*L67))/AA$13)+D$8</f>
        <v>443.24429086003744</v>
      </c>
      <c r="T67" s="20">
        <f t="shared" ref="T67:T98" si="29">S67/60</f>
        <v>7.3874048476672902</v>
      </c>
      <c r="U67" s="20">
        <f t="shared" ref="U67:U92" si="30">S67+5.5*60</f>
        <v>773.24429086003738</v>
      </c>
      <c r="V67" s="20">
        <f t="shared" ref="V67:V98" si="31">U67/60</f>
        <v>12.887404847667289</v>
      </c>
      <c r="W67">
        <f t="shared" si="23"/>
        <v>7.2766252023424158</v>
      </c>
      <c r="X67">
        <f t="shared" si="24"/>
        <v>6.925692044688085</v>
      </c>
    </row>
    <row r="68" spans="12:24" ht="12.75" customHeight="1" x14ac:dyDescent="0.2">
      <c r="L68" s="15">
        <v>65</v>
      </c>
      <c r="M68" s="6">
        <f t="shared" si="25"/>
        <v>24</v>
      </c>
      <c r="N68" s="16" t="str">
        <f t="shared" si="26"/>
        <v>07:30:32</v>
      </c>
      <c r="O68" s="17" t="str">
        <f t="shared" si="27"/>
        <v>13:00:32</v>
      </c>
      <c r="P68" s="18" t="str">
        <f t="shared" ref="P68:P92" si="32">CONCATENATE(TRUNC(W68),":",TEXT(TRUNC(MOD(W68,1)*60),"00"))</f>
        <v>7:17</v>
      </c>
      <c r="Q68" s="17" t="str">
        <f t="shared" ref="Q68:Q92" si="33">CONCATENATE(TRUNC(X68),":",TEXT(TRUNC(MOD(X68,1)*60),"00"))</f>
        <v>6:55</v>
      </c>
      <c r="R68" s="39"/>
      <c r="S68" s="19">
        <f t="shared" si="28"/>
        <v>450.53510217669384</v>
      </c>
      <c r="T68" s="20">
        <f t="shared" si="29"/>
        <v>7.508918369611564</v>
      </c>
      <c r="U68" s="20">
        <f t="shared" si="30"/>
        <v>780.53510217669384</v>
      </c>
      <c r="V68" s="20">
        <f t="shared" si="31"/>
        <v>13.008918369611564</v>
      </c>
      <c r="W68">
        <f t="shared" ref="W68:W92" si="34">S68-S67</f>
        <v>7.2908113166564021</v>
      </c>
      <c r="X68">
        <f t="shared" ref="X68:X92" si="35">S68/L68</f>
        <v>6.9313092642568286</v>
      </c>
    </row>
    <row r="69" spans="12:24" ht="12.75" customHeight="1" x14ac:dyDescent="0.2">
      <c r="L69" s="15">
        <v>66</v>
      </c>
      <c r="M69" s="6">
        <f t="shared" si="25"/>
        <v>23</v>
      </c>
      <c r="N69" s="16" t="str">
        <f t="shared" si="26"/>
        <v>07:37:50</v>
      </c>
      <c r="O69" s="17" t="str">
        <f t="shared" si="27"/>
        <v>13:07:50</v>
      </c>
      <c r="P69" s="18" t="str">
        <f t="shared" si="32"/>
        <v>7:18</v>
      </c>
      <c r="Q69" s="17" t="str">
        <f t="shared" si="33"/>
        <v>6:56</v>
      </c>
      <c r="R69" s="39"/>
      <c r="S69" s="19">
        <f t="shared" si="28"/>
        <v>457.84018290203454</v>
      </c>
      <c r="T69" s="20">
        <f t="shared" si="29"/>
        <v>7.6306697150339087</v>
      </c>
      <c r="U69" s="20">
        <f t="shared" si="30"/>
        <v>787.84018290203448</v>
      </c>
      <c r="V69" s="20">
        <f t="shared" si="31"/>
        <v>13.130669715033909</v>
      </c>
      <c r="W69">
        <f t="shared" si="34"/>
        <v>7.3050807253407015</v>
      </c>
      <c r="X69">
        <f t="shared" si="35"/>
        <v>6.9369724682126446</v>
      </c>
    </row>
    <row r="70" spans="12:24" ht="12.75" customHeight="1" x14ac:dyDescent="0.2">
      <c r="L70" s="15">
        <v>67</v>
      </c>
      <c r="M70" s="6">
        <f t="shared" si="25"/>
        <v>22</v>
      </c>
      <c r="N70" s="16" t="str">
        <f t="shared" si="26"/>
        <v>07:45:09</v>
      </c>
      <c r="O70" s="17" t="str">
        <f t="shared" si="27"/>
        <v>13:15:09</v>
      </c>
      <c r="P70" s="18" t="str">
        <f t="shared" si="32"/>
        <v>7:19</v>
      </c>
      <c r="Q70" s="17" t="str">
        <f t="shared" si="33"/>
        <v>6:56</v>
      </c>
      <c r="R70" s="39"/>
      <c r="S70" s="19">
        <f t="shared" si="28"/>
        <v>465.15961714874732</v>
      </c>
      <c r="T70" s="20">
        <f t="shared" si="29"/>
        <v>7.7526602858124551</v>
      </c>
      <c r="U70" s="20">
        <f t="shared" si="30"/>
        <v>795.15961714874732</v>
      </c>
      <c r="V70" s="20">
        <f t="shared" si="31"/>
        <v>13.252660285812455</v>
      </c>
      <c r="W70">
        <f t="shared" si="34"/>
        <v>7.319434246712774</v>
      </c>
      <c r="X70">
        <f t="shared" si="35"/>
        <v>6.9426808529663777</v>
      </c>
    </row>
    <row r="71" spans="12:24" ht="12.75" customHeight="1" x14ac:dyDescent="0.2">
      <c r="L71" s="15">
        <v>68</v>
      </c>
      <c r="M71" s="6">
        <f t="shared" si="25"/>
        <v>21</v>
      </c>
      <c r="N71" s="16" t="str">
        <f t="shared" si="26"/>
        <v>07:52:29</v>
      </c>
      <c r="O71" s="17" t="str">
        <f t="shared" si="27"/>
        <v>13:22:29</v>
      </c>
      <c r="P71" s="18" t="str">
        <f t="shared" si="32"/>
        <v>7:20</v>
      </c>
      <c r="Q71" s="17" t="str">
        <f t="shared" si="33"/>
        <v>6:56</v>
      </c>
      <c r="R71" s="39"/>
      <c r="S71" s="19">
        <f t="shared" si="28"/>
        <v>472.49348985913309</v>
      </c>
      <c r="T71" s="20">
        <f t="shared" si="29"/>
        <v>7.874891497652218</v>
      </c>
      <c r="U71" s="20">
        <f t="shared" si="30"/>
        <v>802.49348985913309</v>
      </c>
      <c r="V71" s="20">
        <f t="shared" si="31"/>
        <v>13.374891497652218</v>
      </c>
      <c r="W71">
        <f t="shared" si="34"/>
        <v>7.3338727103857764</v>
      </c>
      <c r="X71">
        <f t="shared" si="35"/>
        <v>6.9484336743990163</v>
      </c>
    </row>
    <row r="72" spans="12:24" ht="12.75" customHeight="1" x14ac:dyDescent="0.2">
      <c r="L72" s="15">
        <v>69</v>
      </c>
      <c r="M72" s="6">
        <f t="shared" si="25"/>
        <v>20</v>
      </c>
      <c r="N72" s="16" t="str">
        <f t="shared" si="26"/>
        <v>07:59:50</v>
      </c>
      <c r="O72" s="17" t="str">
        <f t="shared" si="27"/>
        <v>13:29:50</v>
      </c>
      <c r="P72" s="18" t="str">
        <f t="shared" si="32"/>
        <v>7:20</v>
      </c>
      <c r="Q72" s="17" t="str">
        <f t="shared" si="33"/>
        <v>6:57</v>
      </c>
      <c r="R72" s="39"/>
      <c r="S72" s="19">
        <f t="shared" si="28"/>
        <v>479.84188681661101</v>
      </c>
      <c r="T72" s="20">
        <f t="shared" si="29"/>
        <v>7.9973647802768504</v>
      </c>
      <c r="U72" s="20">
        <f t="shared" si="30"/>
        <v>809.84188681661101</v>
      </c>
      <c r="V72" s="20">
        <f t="shared" si="31"/>
        <v>13.49736478027685</v>
      </c>
      <c r="W72">
        <f t="shared" si="34"/>
        <v>7.3483969574779167</v>
      </c>
      <c r="X72">
        <f t="shared" si="35"/>
        <v>6.9542302437190004</v>
      </c>
    </row>
    <row r="73" spans="12:24" ht="12.75" customHeight="1" x14ac:dyDescent="0.2">
      <c r="L73" s="15">
        <v>70</v>
      </c>
      <c r="M73" s="6">
        <f t="shared" si="25"/>
        <v>19</v>
      </c>
      <c r="N73" s="16" t="str">
        <f t="shared" si="26"/>
        <v>08:07:12</v>
      </c>
      <c r="O73" s="17" t="str">
        <f t="shared" si="27"/>
        <v>13:37:12</v>
      </c>
      <c r="P73" s="18" t="str">
        <f t="shared" si="32"/>
        <v>7:21</v>
      </c>
      <c r="Q73" s="17" t="str">
        <f t="shared" si="33"/>
        <v>6:57</v>
      </c>
      <c r="R73" s="39"/>
      <c r="S73" s="19">
        <f t="shared" si="28"/>
        <v>487.2048946574223</v>
      </c>
      <c r="T73" s="20">
        <f t="shared" si="29"/>
        <v>8.1200815776237043</v>
      </c>
      <c r="U73" s="20">
        <f t="shared" si="30"/>
        <v>817.2048946574223</v>
      </c>
      <c r="V73" s="20">
        <f t="shared" si="31"/>
        <v>13.620081577623704</v>
      </c>
      <c r="W73">
        <f t="shared" si="34"/>
        <v>7.3630078408112922</v>
      </c>
      <c r="X73">
        <f t="shared" si="35"/>
        <v>6.9600699236774615</v>
      </c>
    </row>
    <row r="74" spans="12:24" ht="12.75" customHeight="1" x14ac:dyDescent="0.2">
      <c r="L74" s="15">
        <v>71</v>
      </c>
      <c r="M74" s="6">
        <f t="shared" si="25"/>
        <v>18</v>
      </c>
      <c r="N74" s="16" t="str">
        <f t="shared" si="26"/>
        <v>08:14:34</v>
      </c>
      <c r="O74" s="17" t="str">
        <f t="shared" si="27"/>
        <v>13:44:34</v>
      </c>
      <c r="P74" s="18" t="str">
        <f t="shared" si="32"/>
        <v>7:22</v>
      </c>
      <c r="Q74" s="17" t="str">
        <f t="shared" si="33"/>
        <v>6:57</v>
      </c>
      <c r="R74" s="39"/>
      <c r="S74" s="19">
        <f t="shared" si="28"/>
        <v>494.58260088254661</v>
      </c>
      <c r="T74" s="20">
        <f t="shared" si="29"/>
        <v>8.243043348042443</v>
      </c>
      <c r="U74" s="20">
        <f t="shared" si="30"/>
        <v>824.58260088254656</v>
      </c>
      <c r="V74" s="20">
        <f t="shared" si="31"/>
        <v>13.743043348042443</v>
      </c>
      <c r="W74">
        <f t="shared" si="34"/>
        <v>7.3777062251243137</v>
      </c>
      <c r="X74">
        <f t="shared" si="35"/>
        <v>6.9659521251062904</v>
      </c>
    </row>
    <row r="75" spans="12:24" ht="12.75" customHeight="1" x14ac:dyDescent="0.2">
      <c r="L75" s="15">
        <v>72</v>
      </c>
      <c r="M75" s="6">
        <f t="shared" si="25"/>
        <v>17</v>
      </c>
      <c r="N75" s="16" t="str">
        <f t="shared" si="26"/>
        <v>08:21:58</v>
      </c>
      <c r="O75" s="17" t="str">
        <f t="shared" si="27"/>
        <v>13:51:58</v>
      </c>
      <c r="P75" s="18" t="str">
        <f t="shared" si="32"/>
        <v>7:23</v>
      </c>
      <c r="Q75" s="17" t="str">
        <f t="shared" si="33"/>
        <v>6:58</v>
      </c>
      <c r="R75" s="39"/>
      <c r="S75" s="19">
        <f t="shared" si="28"/>
        <v>501.97509386983927</v>
      </c>
      <c r="T75" s="20">
        <f t="shared" si="29"/>
        <v>8.3662515644973219</v>
      </c>
      <c r="U75" s="20">
        <f t="shared" si="30"/>
        <v>831.97509386983927</v>
      </c>
      <c r="V75" s="20">
        <f t="shared" si="31"/>
        <v>13.866251564497322</v>
      </c>
      <c r="W75">
        <f t="shared" si="34"/>
        <v>7.3924929872926555</v>
      </c>
      <c r="X75">
        <f t="shared" si="35"/>
        <v>6.9718763037477673</v>
      </c>
    </row>
    <row r="76" spans="12:24" ht="12.75" customHeight="1" x14ac:dyDescent="0.2">
      <c r="L76" s="15">
        <v>73</v>
      </c>
      <c r="M76" s="6">
        <f t="shared" si="25"/>
        <v>16</v>
      </c>
      <c r="N76" s="16" t="str">
        <f t="shared" si="26"/>
        <v>08:29:22</v>
      </c>
      <c r="O76" s="17" t="str">
        <f t="shared" si="27"/>
        <v>13:59:22</v>
      </c>
      <c r="P76" s="18" t="str">
        <f t="shared" si="32"/>
        <v>7:24</v>
      </c>
      <c r="Q76" s="17" t="str">
        <f t="shared" si="33"/>
        <v>6:58</v>
      </c>
      <c r="R76" s="39"/>
      <c r="S76" s="19">
        <f t="shared" si="28"/>
        <v>509.38246288637686</v>
      </c>
      <c r="T76" s="20">
        <f t="shared" si="29"/>
        <v>8.4897077147729476</v>
      </c>
      <c r="U76" s="20">
        <f t="shared" si="30"/>
        <v>839.38246288637686</v>
      </c>
      <c r="V76" s="20">
        <f t="shared" si="31"/>
        <v>13.989707714772948</v>
      </c>
      <c r="W76">
        <f t="shared" si="34"/>
        <v>7.4073690165375865</v>
      </c>
      <c r="X76">
        <f t="shared" si="35"/>
        <v>6.9778419573476285</v>
      </c>
    </row>
    <row r="77" spans="12:24" ht="12.75" customHeight="1" x14ac:dyDescent="0.2">
      <c r="L77" s="15">
        <v>74</v>
      </c>
      <c r="M77" s="6">
        <f t="shared" si="25"/>
        <v>15</v>
      </c>
      <c r="N77" s="16" t="str">
        <f t="shared" si="26"/>
        <v>08:36:48</v>
      </c>
      <c r="O77" s="17" t="str">
        <f t="shared" si="27"/>
        <v>14:06:48</v>
      </c>
      <c r="P77" s="18" t="str">
        <f t="shared" si="32"/>
        <v>7:25</v>
      </c>
      <c r="Q77" s="17" t="str">
        <f t="shared" si="33"/>
        <v>6:59</v>
      </c>
      <c r="R77" s="39"/>
      <c r="S77" s="19">
        <f t="shared" si="28"/>
        <v>516.80479810103895</v>
      </c>
      <c r="T77" s="20">
        <f t="shared" si="29"/>
        <v>8.6134133016839822</v>
      </c>
      <c r="U77" s="20">
        <f t="shared" si="30"/>
        <v>846.80479810103895</v>
      </c>
      <c r="V77" s="20">
        <f t="shared" si="31"/>
        <v>14.113413301683982</v>
      </c>
      <c r="W77">
        <f t="shared" si="34"/>
        <v>7.4223352146620982</v>
      </c>
      <c r="X77">
        <f t="shared" si="35"/>
        <v>6.9838486229870131</v>
      </c>
    </row>
    <row r="78" spans="12:24" ht="12.75" customHeight="1" x14ac:dyDescent="0.2">
      <c r="L78" s="15">
        <v>75</v>
      </c>
      <c r="M78" s="6">
        <f t="shared" si="25"/>
        <v>14</v>
      </c>
      <c r="N78" s="16" t="str">
        <f t="shared" si="26"/>
        <v>08:44:14</v>
      </c>
      <c r="O78" s="17" t="str">
        <f t="shared" si="27"/>
        <v>14:14:14</v>
      </c>
      <c r="P78" s="18" t="str">
        <f t="shared" si="32"/>
        <v>7:26</v>
      </c>
      <c r="Q78" s="17" t="str">
        <f t="shared" si="33"/>
        <v>6:59</v>
      </c>
      <c r="R78" s="39"/>
      <c r="S78" s="19">
        <f t="shared" si="28"/>
        <v>524.24219059731013</v>
      </c>
      <c r="T78" s="20">
        <f t="shared" si="29"/>
        <v>8.7373698432885014</v>
      </c>
      <c r="U78" s="20">
        <f t="shared" si="30"/>
        <v>854.24219059731013</v>
      </c>
      <c r="V78" s="20">
        <f t="shared" si="31"/>
        <v>14.237369843288501</v>
      </c>
      <c r="W78">
        <f t="shared" si="34"/>
        <v>7.4373924962711726</v>
      </c>
      <c r="X78">
        <f t="shared" si="35"/>
        <v>6.9898958746308013</v>
      </c>
    </row>
    <row r="79" spans="12:24" ht="12.75" customHeight="1" x14ac:dyDescent="0.2">
      <c r="L79" s="15">
        <v>76</v>
      </c>
      <c r="M79" s="6">
        <f t="shared" si="25"/>
        <v>13</v>
      </c>
      <c r="N79" s="16" t="str">
        <f t="shared" si="26"/>
        <v>08:51:41</v>
      </c>
      <c r="O79" s="17" t="str">
        <f t="shared" si="27"/>
        <v>14:21:41</v>
      </c>
      <c r="P79" s="18" t="str">
        <f t="shared" si="32"/>
        <v>7:27</v>
      </c>
      <c r="Q79" s="17" t="str">
        <f t="shared" si="33"/>
        <v>6:59</v>
      </c>
      <c r="R79" s="39"/>
      <c r="S79" s="19">
        <f t="shared" si="28"/>
        <v>531.69473238632497</v>
      </c>
      <c r="T79" s="20">
        <f t="shared" si="29"/>
        <v>8.861578873105417</v>
      </c>
      <c r="U79" s="20">
        <f t="shared" si="30"/>
        <v>861.69473238632497</v>
      </c>
      <c r="V79" s="20">
        <f t="shared" si="31"/>
        <v>14.361578873105417</v>
      </c>
      <c r="W79">
        <f t="shared" si="34"/>
        <v>7.4525417890148447</v>
      </c>
      <c r="X79">
        <f t="shared" si="35"/>
        <v>6.9959833208726971</v>
      </c>
    </row>
    <row r="80" spans="12:24" ht="12.75" customHeight="1" x14ac:dyDescent="0.2">
      <c r="L80" s="15">
        <v>77</v>
      </c>
      <c r="M80" s="6">
        <f t="shared" si="25"/>
        <v>12</v>
      </c>
      <c r="N80" s="16" t="str">
        <f t="shared" si="26"/>
        <v>08:59:09</v>
      </c>
      <c r="O80" s="17" t="str">
        <f t="shared" si="27"/>
        <v>14:29:09</v>
      </c>
      <c r="P80" s="18" t="str">
        <f t="shared" si="32"/>
        <v>7:28</v>
      </c>
      <c r="Q80" s="17" t="str">
        <f t="shared" si="33"/>
        <v>7:00</v>
      </c>
      <c r="R80" s="39"/>
      <c r="S80" s="19">
        <f t="shared" si="28"/>
        <v>539.16251642014493</v>
      </c>
      <c r="T80" s="20">
        <f t="shared" si="29"/>
        <v>8.986041940335749</v>
      </c>
      <c r="U80" s="20">
        <f t="shared" si="30"/>
        <v>869.16251642014493</v>
      </c>
      <c r="V80" s="20">
        <f t="shared" si="31"/>
        <v>14.486041940335749</v>
      </c>
      <c r="W80">
        <f t="shared" si="34"/>
        <v>7.467784033819953</v>
      </c>
      <c r="X80">
        <f t="shared" si="35"/>
        <v>7.002110602859025</v>
      </c>
    </row>
    <row r="81" spans="12:24" ht="12.75" customHeight="1" x14ac:dyDescent="0.2">
      <c r="L81" s="15">
        <v>78</v>
      </c>
      <c r="M81" s="6">
        <f t="shared" si="25"/>
        <v>11</v>
      </c>
      <c r="N81" s="16" t="str">
        <f t="shared" si="26"/>
        <v>09:06:38</v>
      </c>
      <c r="O81" s="17" t="str">
        <f t="shared" si="27"/>
        <v>14:36:38</v>
      </c>
      <c r="P81" s="18" t="str">
        <f t="shared" si="32"/>
        <v>7:28</v>
      </c>
      <c r="Q81" s="17" t="str">
        <f t="shared" si="33"/>
        <v>7:00</v>
      </c>
      <c r="R81" s="39"/>
      <c r="S81" s="19">
        <f t="shared" si="28"/>
        <v>546.64563660528654</v>
      </c>
      <c r="T81" s="20">
        <f t="shared" si="29"/>
        <v>9.1107606100881089</v>
      </c>
      <c r="U81" s="20">
        <f t="shared" si="30"/>
        <v>876.64563660528654</v>
      </c>
      <c r="V81" s="20">
        <f t="shared" si="31"/>
        <v>14.610760610088109</v>
      </c>
      <c r="W81">
        <f t="shared" si="34"/>
        <v>7.4831201851416154</v>
      </c>
      <c r="X81">
        <f t="shared" si="35"/>
        <v>7.0082773923754687</v>
      </c>
    </row>
    <row r="82" spans="12:24" ht="12.75" customHeight="1" x14ac:dyDescent="0.2">
      <c r="L82" s="15">
        <v>79</v>
      </c>
      <c r="M82" s="6">
        <f t="shared" si="25"/>
        <v>10</v>
      </c>
      <c r="N82" s="16" t="str">
        <f t="shared" si="26"/>
        <v>09:14:08</v>
      </c>
      <c r="O82" s="17" t="str">
        <f t="shared" si="27"/>
        <v>14:44:08</v>
      </c>
      <c r="P82" s="18" t="str">
        <f t="shared" si="32"/>
        <v>7:29</v>
      </c>
      <c r="Q82" s="17" t="str">
        <f t="shared" si="33"/>
        <v>7:00</v>
      </c>
      <c r="R82" s="39"/>
      <c r="S82" s="19">
        <f t="shared" si="28"/>
        <v>554.1441878164992</v>
      </c>
      <c r="T82" s="20">
        <f t="shared" si="29"/>
        <v>9.2357364636083208</v>
      </c>
      <c r="U82" s="20">
        <f t="shared" si="30"/>
        <v>884.1441878164992</v>
      </c>
      <c r="V82" s="20">
        <f t="shared" si="31"/>
        <v>14.735736463608321</v>
      </c>
      <c r="W82">
        <f t="shared" si="34"/>
        <v>7.4985512112126571</v>
      </c>
      <c r="X82">
        <f t="shared" si="35"/>
        <v>7.0144833900822681</v>
      </c>
    </row>
    <row r="83" spans="12:24" ht="12.75" customHeight="1" x14ac:dyDescent="0.2">
      <c r="L83" s="15">
        <v>80</v>
      </c>
      <c r="M83" s="6">
        <f t="shared" si="25"/>
        <v>9</v>
      </c>
      <c r="N83" s="16" t="str">
        <f t="shared" si="26"/>
        <v>09:21:39</v>
      </c>
      <c r="O83" s="17" t="str">
        <f t="shared" si="27"/>
        <v>14:51:39</v>
      </c>
      <c r="P83" s="18" t="str">
        <f t="shared" si="32"/>
        <v>7:30</v>
      </c>
      <c r="Q83" s="17" t="str">
        <f t="shared" si="33"/>
        <v>7:01</v>
      </c>
      <c r="R83" s="39"/>
      <c r="S83" s="19">
        <f t="shared" si="28"/>
        <v>561.6582659107994</v>
      </c>
      <c r="T83" s="20">
        <f t="shared" si="29"/>
        <v>9.360971098513323</v>
      </c>
      <c r="U83" s="20">
        <f t="shared" si="30"/>
        <v>891.6582659107994</v>
      </c>
      <c r="V83" s="20">
        <f t="shared" si="31"/>
        <v>14.860971098513323</v>
      </c>
      <c r="W83">
        <f t="shared" si="34"/>
        <v>7.5140780943002028</v>
      </c>
      <c r="X83">
        <f t="shared" si="35"/>
        <v>7.0207283238849927</v>
      </c>
    </row>
    <row r="84" spans="12:24" ht="12.75" customHeight="1" x14ac:dyDescent="0.2">
      <c r="L84" s="15">
        <v>81</v>
      </c>
      <c r="M84" s="6">
        <f t="shared" si="25"/>
        <v>8</v>
      </c>
      <c r="N84" s="16" t="str">
        <f t="shared" si="26"/>
        <v>09:29:11</v>
      </c>
      <c r="O84" s="17" t="str">
        <f t="shared" si="27"/>
        <v>14:59:11</v>
      </c>
      <c r="P84" s="18" t="str">
        <f t="shared" si="32"/>
        <v>7:31</v>
      </c>
      <c r="Q84" s="17" t="str">
        <f t="shared" si="33"/>
        <v>7:01</v>
      </c>
      <c r="R84" s="39"/>
      <c r="S84" s="19">
        <f t="shared" si="28"/>
        <v>569.18796774176667</v>
      </c>
      <c r="T84" s="20">
        <f t="shared" si="29"/>
        <v>9.486466129029445</v>
      </c>
      <c r="U84" s="20">
        <f t="shared" si="30"/>
        <v>899.18796774176667</v>
      </c>
      <c r="V84" s="20">
        <f t="shared" si="31"/>
        <v>14.986466129029445</v>
      </c>
      <c r="W84">
        <f t="shared" si="34"/>
        <v>7.5297018309672694</v>
      </c>
      <c r="X84">
        <f t="shared" si="35"/>
        <v>7.0270119474292185</v>
      </c>
    </row>
    <row r="85" spans="12:24" ht="12.75" customHeight="1" x14ac:dyDescent="0.2">
      <c r="L85" s="15">
        <v>82</v>
      </c>
      <c r="M85" s="6">
        <f t="shared" si="25"/>
        <v>7</v>
      </c>
      <c r="N85" s="16" t="str">
        <f t="shared" si="26"/>
        <v>09:36:44</v>
      </c>
      <c r="O85" s="17" t="str">
        <f t="shared" si="27"/>
        <v>15:06:44</v>
      </c>
      <c r="P85" s="18" t="str">
        <f t="shared" si="32"/>
        <v>7:32</v>
      </c>
      <c r="Q85" s="17" t="str">
        <f t="shared" si="33"/>
        <v>7:02</v>
      </c>
      <c r="R85" s="39"/>
      <c r="S85" s="19">
        <f t="shared" si="28"/>
        <v>576.73339117410956</v>
      </c>
      <c r="T85" s="20">
        <f t="shared" si="29"/>
        <v>9.612223186235159</v>
      </c>
      <c r="U85" s="20">
        <f t="shared" si="30"/>
        <v>906.73339117410956</v>
      </c>
      <c r="V85" s="20">
        <f t="shared" si="31"/>
        <v>15.112223186235159</v>
      </c>
      <c r="W85">
        <f t="shared" si="34"/>
        <v>7.5454234323428864</v>
      </c>
      <c r="X85">
        <f t="shared" si="35"/>
        <v>7.0333340387086531</v>
      </c>
    </row>
    <row r="86" spans="12:24" ht="12.75" customHeight="1" x14ac:dyDescent="0.2">
      <c r="L86" s="15">
        <v>83</v>
      </c>
      <c r="M86" s="6">
        <f t="shared" si="25"/>
        <v>6</v>
      </c>
      <c r="N86" s="16" t="str">
        <f t="shared" si="26"/>
        <v>09:44:17</v>
      </c>
      <c r="O86" s="17" t="str">
        <f t="shared" si="27"/>
        <v>15:14:17</v>
      </c>
      <c r="P86" s="18" t="str">
        <f t="shared" si="32"/>
        <v>7:33</v>
      </c>
      <c r="Q86" s="17" t="str">
        <f t="shared" si="33"/>
        <v>7:02</v>
      </c>
      <c r="R86" s="39"/>
      <c r="S86" s="19">
        <f t="shared" si="28"/>
        <v>584.29463509850689</v>
      </c>
      <c r="T86" s="20">
        <f t="shared" si="29"/>
        <v>9.7382439183084486</v>
      </c>
      <c r="U86" s="20">
        <f t="shared" si="30"/>
        <v>914.29463509850689</v>
      </c>
      <c r="V86" s="20">
        <f t="shared" si="31"/>
        <v>15.238243918308449</v>
      </c>
      <c r="W86">
        <f t="shared" si="34"/>
        <v>7.5612439243973313</v>
      </c>
      <c r="X86">
        <f t="shared" si="35"/>
        <v>7.0396943987771916</v>
      </c>
    </row>
    <row r="87" spans="12:24" ht="12.75" customHeight="1" x14ac:dyDescent="0.2">
      <c r="L87" s="15">
        <v>84</v>
      </c>
      <c r="M87" s="6">
        <f t="shared" si="25"/>
        <v>5</v>
      </c>
      <c r="N87" s="16" t="str">
        <f t="shared" si="26"/>
        <v>09:51:52</v>
      </c>
      <c r="O87" s="17" t="str">
        <f t="shared" si="27"/>
        <v>15:21:52</v>
      </c>
      <c r="P87" s="18" t="str">
        <f t="shared" si="32"/>
        <v>7:34</v>
      </c>
      <c r="Q87" s="17" t="str">
        <f t="shared" si="33"/>
        <v>7:02</v>
      </c>
      <c r="R87" s="39"/>
      <c r="S87" s="19">
        <f t="shared" si="28"/>
        <v>591.87179944672721</v>
      </c>
      <c r="T87" s="20">
        <f t="shared" si="29"/>
        <v>9.8645299907787862</v>
      </c>
      <c r="U87" s="20">
        <f t="shared" si="30"/>
        <v>921.87179944672721</v>
      </c>
      <c r="V87" s="20">
        <f t="shared" si="31"/>
        <v>15.364529990778786</v>
      </c>
      <c r="W87">
        <f t="shared" si="34"/>
        <v>7.5771643482203217</v>
      </c>
      <c r="X87">
        <f t="shared" si="35"/>
        <v>7.0460928505562759</v>
      </c>
    </row>
    <row r="88" spans="12:24" ht="12.75" customHeight="1" x14ac:dyDescent="0.2">
      <c r="L88" s="15">
        <v>85</v>
      </c>
      <c r="M88" s="6">
        <f t="shared" si="25"/>
        <v>4</v>
      </c>
      <c r="N88" s="16" t="str">
        <f t="shared" si="26"/>
        <v>09:59:27</v>
      </c>
      <c r="O88" s="17" t="str">
        <f t="shared" si="27"/>
        <v>15:29:27</v>
      </c>
      <c r="P88" s="18" t="str">
        <f t="shared" si="32"/>
        <v>7:35</v>
      </c>
      <c r="Q88" s="17" t="str">
        <f t="shared" si="33"/>
        <v>7:03</v>
      </c>
      <c r="R88" s="39"/>
      <c r="S88" s="19">
        <f t="shared" si="28"/>
        <v>599.46498520703869</v>
      </c>
      <c r="T88" s="20">
        <f t="shared" si="29"/>
        <v>9.9910830867839788</v>
      </c>
      <c r="U88" s="20">
        <f t="shared" si="30"/>
        <v>929.46498520703869</v>
      </c>
      <c r="V88" s="20">
        <f t="shared" si="31"/>
        <v>15.491083086783979</v>
      </c>
      <c r="W88">
        <f t="shared" si="34"/>
        <v>7.593185760311485</v>
      </c>
      <c r="X88">
        <f t="shared" si="35"/>
        <v>7.0525292377298667</v>
      </c>
    </row>
    <row r="89" spans="12:24" ht="12.75" customHeight="1" x14ac:dyDescent="0.2">
      <c r="L89" s="15">
        <v>86</v>
      </c>
      <c r="M89" s="6">
        <f t="shared" si="25"/>
        <v>3</v>
      </c>
      <c r="N89" s="16" t="str">
        <f t="shared" si="26"/>
        <v>10:07:04</v>
      </c>
      <c r="O89" s="17" t="str">
        <f t="shared" si="27"/>
        <v>15:37:04</v>
      </c>
      <c r="P89" s="18" t="str">
        <f t="shared" si="32"/>
        <v>7:36</v>
      </c>
      <c r="Q89" s="17" t="str">
        <f t="shared" si="33"/>
        <v>7:03</v>
      </c>
      <c r="R89" s="39"/>
      <c r="S89" s="19">
        <f t="shared" si="28"/>
        <v>607.07429443991498</v>
      </c>
      <c r="T89" s="20">
        <f t="shared" si="29"/>
        <v>10.117904907331916</v>
      </c>
      <c r="U89" s="20">
        <f t="shared" si="30"/>
        <v>937.07429443991498</v>
      </c>
      <c r="V89" s="20">
        <f t="shared" si="31"/>
        <v>15.617904907331916</v>
      </c>
      <c r="W89">
        <f t="shared" si="34"/>
        <v>7.609309232876285</v>
      </c>
      <c r="X89">
        <f t="shared" si="35"/>
        <v>7.0590034237199415</v>
      </c>
    </row>
    <row r="90" spans="12:24" ht="12.75" customHeight="1" x14ac:dyDescent="0.2">
      <c r="L90" s="15">
        <v>87</v>
      </c>
      <c r="M90" s="6">
        <f t="shared" si="25"/>
        <v>2</v>
      </c>
      <c r="N90" s="16" t="str">
        <f t="shared" si="26"/>
        <v>10:14:41</v>
      </c>
      <c r="O90" s="17" t="str">
        <f t="shared" si="27"/>
        <v>15:44:41</v>
      </c>
      <c r="P90" s="18" t="str">
        <f t="shared" si="32"/>
        <v>7:37</v>
      </c>
      <c r="Q90" s="17" t="str">
        <f t="shared" si="33"/>
        <v>7:03</v>
      </c>
      <c r="R90" s="39"/>
      <c r="S90" s="19">
        <f t="shared" si="28"/>
        <v>614.69983029403852</v>
      </c>
      <c r="T90" s="20">
        <f t="shared" si="29"/>
        <v>10.244997171567309</v>
      </c>
      <c r="U90" s="20">
        <f t="shared" si="30"/>
        <v>944.69983029403852</v>
      </c>
      <c r="V90" s="20">
        <f t="shared" si="31"/>
        <v>15.744997171567309</v>
      </c>
      <c r="W90">
        <f t="shared" si="34"/>
        <v>7.625535854123541</v>
      </c>
      <c r="X90">
        <f t="shared" si="35"/>
        <v>7.0655152907360748</v>
      </c>
    </row>
    <row r="91" spans="12:24" ht="12.75" customHeight="1" x14ac:dyDescent="0.2">
      <c r="L91" s="15">
        <v>88</v>
      </c>
      <c r="M91" s="6">
        <f t="shared" si="25"/>
        <v>1</v>
      </c>
      <c r="N91" s="16" t="str">
        <f t="shared" si="26"/>
        <v>10:22:20</v>
      </c>
      <c r="O91" s="17" t="str">
        <f t="shared" si="27"/>
        <v>15:52:20</v>
      </c>
      <c r="P91" s="18" t="str">
        <f t="shared" si="32"/>
        <v>7:38</v>
      </c>
      <c r="Q91" s="17" t="str">
        <f t="shared" si="33"/>
        <v>7:04</v>
      </c>
      <c r="R91" s="39"/>
      <c r="S91" s="19">
        <f t="shared" si="28"/>
        <v>622.34169702261431</v>
      </c>
      <c r="T91" s="20">
        <f t="shared" si="29"/>
        <v>10.372361617043572</v>
      </c>
      <c r="U91" s="20">
        <f t="shared" si="30"/>
        <v>952.34169702261431</v>
      </c>
      <c r="V91" s="20">
        <f t="shared" si="31"/>
        <v>15.872361617043572</v>
      </c>
      <c r="W91">
        <f t="shared" si="34"/>
        <v>7.641866728575792</v>
      </c>
      <c r="X91">
        <f t="shared" si="35"/>
        <v>7.0720647388933449</v>
      </c>
    </row>
    <row r="92" spans="12:24" ht="12.75" customHeight="1" x14ac:dyDescent="0.2">
      <c r="L92" s="15">
        <v>89</v>
      </c>
      <c r="M92" s="6">
        <f t="shared" si="25"/>
        <v>0</v>
      </c>
      <c r="N92" s="16" t="str">
        <f t="shared" si="26"/>
        <v>10:29:59</v>
      </c>
      <c r="O92" s="17" t="str">
        <f t="shared" si="27"/>
        <v>16:59:59</v>
      </c>
      <c r="P92" s="18" t="str">
        <f t="shared" si="32"/>
        <v>7:39</v>
      </c>
      <c r="Q92" s="17" t="str">
        <f t="shared" si="33"/>
        <v>7:04</v>
      </c>
      <c r="R92" s="39"/>
      <c r="S92" s="19">
        <f t="shared" si="28"/>
        <v>629.99999999999989</v>
      </c>
      <c r="T92" s="20">
        <f t="shared" si="29"/>
        <v>10.499999999999998</v>
      </c>
      <c r="U92" s="20">
        <f t="shared" si="30"/>
        <v>959.99999999999989</v>
      </c>
      <c r="V92" s="20">
        <f t="shared" si="31"/>
        <v>15.999999999999998</v>
      </c>
      <c r="W92">
        <f t="shared" si="34"/>
        <v>7.6583029773855742</v>
      </c>
      <c r="X92">
        <f t="shared" si="35"/>
        <v>7.0786516853932575</v>
      </c>
    </row>
    <row r="93" spans="12:24" ht="12.75" customHeight="1" x14ac:dyDescent="0.2"/>
    <row r="94" spans="12:24" ht="12.75" customHeight="1" x14ac:dyDescent="0.2">
      <c r="V94" t="s">
        <v>49</v>
      </c>
      <c r="W94">
        <f>AVERAGE(W4:W92)</f>
        <v>7.0449438202247174</v>
      </c>
    </row>
    <row r="95" spans="12:24" ht="12.75" customHeight="1" x14ac:dyDescent="0.2"/>
    <row r="96" spans="12:2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mergeCells count="8">
    <mergeCell ref="F2:G2"/>
    <mergeCell ref="B4:D4"/>
    <mergeCell ref="F11:H11"/>
    <mergeCell ref="L1:M1"/>
    <mergeCell ref="N1:O1"/>
    <mergeCell ref="P1:Q1"/>
    <mergeCell ref="W1:X1"/>
    <mergeCell ref="AD1:AE1"/>
  </mergeCells>
  <dataValidations count="4">
    <dataValidation type="list" allowBlank="1" showInputMessage="1" showErrorMessage="1" sqref="C7">
      <formula1>Hours</formula1>
    </dataValidation>
    <dataValidation type="list" allowBlank="1" showInputMessage="1" showErrorMessage="1" sqref="D7">
      <formula1>Minutes</formula1>
    </dataValidation>
    <dataValidation type="whole" allowBlank="1" showInputMessage="1" showErrorMessage="1" sqref="D8">
      <formula1>0</formula1>
      <formula2>10</formula2>
    </dataValidation>
    <dataValidation type="list" allowBlank="1" showInputMessage="1" showErrorMessage="1" sqref="C10">
      <formula1>SlowingPercent</formula1>
    </dataValidation>
  </dataValidation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2015</vt:lpstr>
      <vt:lpstr>2014</vt:lpstr>
      <vt:lpstr>Hours</vt:lpstr>
      <vt:lpstr>Minutes</vt:lpstr>
      <vt:lpstr>SlowingPercent</vt:lpstr>
      <vt:lpstr>StartMinutes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Collier</cp:lastModifiedBy>
  <cp:revision>0</cp:revision>
  <dcterms:created xsi:type="dcterms:W3CDTF">2014-05-28T04:39:34Z</dcterms:created>
  <dcterms:modified xsi:type="dcterms:W3CDTF">2015-04-01T12:56:28Z</dcterms:modified>
</cp:coreProperties>
</file>