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11/relationships/webextensiontaskpanes" Target="xl/webextensions/taskpanes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xioforce.sharepoint.com/sites/AxioScience/Shared Documents/General/"/>
    </mc:Choice>
  </mc:AlternateContent>
  <xr:revisionPtr revIDLastSave="25488" documentId="11_E60897F41BE170836B02CE998F75CCDC64E183C8" xr6:coauthVersionLast="47" xr6:coauthVersionMax="47" xr10:uidLastSave="{63EE801E-4541-4A37-A731-375EC3334C62}"/>
  <bookViews>
    <workbookView xWindow="-28920" yWindow="-120" windowWidth="29040" windowHeight="15720" firstSheet="6" activeTab="5" xr2:uid="{00000000-000D-0000-FFFF-FFFF00000000}"/>
  </bookViews>
  <sheets>
    <sheet name="Master" sheetId="1" r:id="rId1"/>
    <sheet name="Data Realignment" sheetId="13" r:id="rId2"/>
    <sheet name="Sensor Pad" sheetId="4" r:id="rId3"/>
    <sheet name="Plate Load Cells" sheetId="9" r:id="rId4"/>
    <sheet name="Bad Load Cells" sheetId="12" r:id="rId5"/>
    <sheet name="Mold Directory" sheetId="5" r:id="rId6"/>
    <sheet name="Magnets" sheetId="11" r:id="rId7"/>
    <sheet name="Baseline Analytics" sheetId="14" r:id="rId8"/>
    <sheet name="Baseline Analytics 2" sheetId="15" r:id="rId9"/>
  </sheets>
  <definedNames>
    <definedName name="_xlnm._FilterDatabase" localSheetId="7" hidden="1">'Baseline Analytics'!$A$17:$AA$72</definedName>
    <definedName name="_xlnm._FilterDatabase" localSheetId="0" hidden="1">Master!$A$1:$Q$986</definedName>
    <definedName name="_xlnm._FilterDatabase" localSheetId="2" hidden="1">'Sensor Pad'!$A$1:$AY$477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Y10" i="15" l="1"/>
  <c r="AZ10" i="15"/>
  <c r="BA10" i="15"/>
  <c r="BB10" i="15"/>
  <c r="BC10" i="15"/>
  <c r="AY9" i="15"/>
  <c r="AZ9" i="15"/>
  <c r="BA9" i="15"/>
  <c r="BB9" i="15"/>
  <c r="BC9" i="15"/>
  <c r="AY8" i="15"/>
  <c r="AZ8" i="15"/>
  <c r="BA8" i="15"/>
  <c r="BB8" i="15"/>
  <c r="BC8" i="15"/>
  <c r="AY7" i="15"/>
  <c r="AZ7" i="15"/>
  <c r="BA7" i="15"/>
  <c r="BB7" i="15"/>
  <c r="BC7" i="15"/>
  <c r="AY6" i="15"/>
  <c r="AZ6" i="15"/>
  <c r="BA6" i="15"/>
  <c r="BB6" i="15"/>
  <c r="BC6" i="15"/>
  <c r="AY5" i="15"/>
  <c r="AZ5" i="15"/>
  <c r="BA5" i="15"/>
  <c r="BB5" i="15"/>
  <c r="BC5" i="15"/>
  <c r="AY4" i="15"/>
  <c r="AZ4" i="15"/>
  <c r="BA4" i="15"/>
  <c r="BB4" i="15"/>
  <c r="BC4" i="15"/>
  <c r="AY3" i="15"/>
  <c r="AZ3" i="15"/>
  <c r="BA3" i="15"/>
  <c r="BB3" i="15"/>
  <c r="BC3" i="15"/>
  <c r="AX10" i="15"/>
  <c r="N10" i="15"/>
  <c r="AX9" i="15"/>
  <c r="AX8" i="15"/>
  <c r="AX7" i="15"/>
  <c r="AX6" i="15"/>
  <c r="AX5" i="15"/>
  <c r="AX4" i="15"/>
  <c r="AX3" i="15"/>
  <c r="AS10" i="15" a="1"/>
  <c r="AS10" i="15"/>
  <c r="AT10" i="15" a="1"/>
  <c r="AT10" i="15"/>
  <c r="AU10" i="15" a="1"/>
  <c r="AU10" i="15"/>
  <c r="AV10" i="15" a="1"/>
  <c r="AV10" i="15"/>
  <c r="AW10" i="15" a="1"/>
  <c r="AW10" i="15"/>
  <c r="AS9" i="15" a="1"/>
  <c r="AS9" i="15"/>
  <c r="AT9" i="15" a="1"/>
  <c r="AT9" i="15"/>
  <c r="AU9" i="15" a="1"/>
  <c r="AU9" i="15"/>
  <c r="AV9" i="15" a="1"/>
  <c r="AV9" i="15"/>
  <c r="AW9" i="15" a="1"/>
  <c r="AW9" i="15"/>
  <c r="AS8" i="15" a="1"/>
  <c r="AS8" i="15"/>
  <c r="AT8" i="15" a="1"/>
  <c r="AT8" i="15"/>
  <c r="AU8" i="15" a="1"/>
  <c r="AU8" i="15"/>
  <c r="AV8" i="15" a="1"/>
  <c r="AV8" i="15"/>
  <c r="AW8" i="15" a="1"/>
  <c r="AW8" i="15"/>
  <c r="AS7" i="15" a="1"/>
  <c r="AS7" i="15"/>
  <c r="AT7" i="15" a="1"/>
  <c r="AT7" i="15"/>
  <c r="AU7" i="15" a="1"/>
  <c r="AU7" i="15"/>
  <c r="AV7" i="15" a="1"/>
  <c r="AV7" i="15"/>
  <c r="AW7" i="15" a="1"/>
  <c r="AW7" i="15"/>
  <c r="AS6" i="15" a="1"/>
  <c r="AS6" i="15"/>
  <c r="AT6" i="15" a="1"/>
  <c r="AT6" i="15"/>
  <c r="AU6" i="15" a="1"/>
  <c r="AU6" i="15"/>
  <c r="AV6" i="15" a="1"/>
  <c r="AV6" i="15"/>
  <c r="AW6" i="15" a="1"/>
  <c r="AW6" i="15"/>
  <c r="AS5" i="15"/>
  <c r="AT5" i="15"/>
  <c r="AU5" i="15"/>
  <c r="AV5" i="15"/>
  <c r="AW5" i="15"/>
  <c r="AS4" i="15" a="1"/>
  <c r="AS4" i="15"/>
  <c r="AT4" i="15" a="1"/>
  <c r="AT4" i="15"/>
  <c r="AU4" i="15" a="1"/>
  <c r="AU4" i="15"/>
  <c r="AV4" i="15" a="1"/>
  <c r="AV4" i="15"/>
  <c r="AW4" i="15" a="1"/>
  <c r="AW4" i="15"/>
  <c r="AS3" i="15"/>
  <c r="AT3" i="15"/>
  <c r="AU3" i="15"/>
  <c r="AV3" i="15"/>
  <c r="AW3" i="15"/>
  <c r="AR10" i="15" a="1"/>
  <c r="AR10" i="15"/>
  <c r="AR9" i="15" a="1"/>
  <c r="AR9" i="15"/>
  <c r="AR8" i="15" a="1"/>
  <c r="AR8" i="15"/>
  <c r="AR7" i="15" a="1"/>
  <c r="AR7" i="15"/>
  <c r="AR6" i="15" a="1"/>
  <c r="AR6" i="15"/>
  <c r="AR5" i="15"/>
  <c r="H5" i="15"/>
  <c r="AR4" i="15" a="1"/>
  <c r="AR4" i="15"/>
  <c r="H4" i="15" a="1"/>
  <c r="H4" i="15"/>
  <c r="AR3" i="15"/>
  <c r="J3" i="15"/>
  <c r="AM10" i="15"/>
  <c r="AN10" i="15"/>
  <c r="AO10" i="15"/>
  <c r="AP10" i="15"/>
  <c r="AQ10" i="15"/>
  <c r="AM9" i="15"/>
  <c r="AN9" i="15"/>
  <c r="AO9" i="15"/>
  <c r="AP9" i="15"/>
  <c r="AQ9" i="15"/>
  <c r="AM8" i="15"/>
  <c r="AN8" i="15"/>
  <c r="AO8" i="15"/>
  <c r="AP8" i="15"/>
  <c r="AQ8" i="15"/>
  <c r="AM7" i="15"/>
  <c r="AN7" i="15"/>
  <c r="AO7" i="15"/>
  <c r="AP7" i="15"/>
  <c r="AQ7" i="15"/>
  <c r="AM6" i="15"/>
  <c r="AN6" i="15"/>
  <c r="AO6" i="15"/>
  <c r="AP6" i="15"/>
  <c r="AQ6" i="15"/>
  <c r="AM5" i="15"/>
  <c r="AN5" i="15"/>
  <c r="AO5" i="15"/>
  <c r="AP5" i="15"/>
  <c r="AQ5" i="15"/>
  <c r="AM4" i="15"/>
  <c r="AN4" i="15"/>
  <c r="AO4" i="15"/>
  <c r="AP4" i="15"/>
  <c r="AQ4" i="15"/>
  <c r="AO3" i="15"/>
  <c r="AP3" i="15"/>
  <c r="AQ3" i="15"/>
  <c r="AM3" i="15"/>
  <c r="AN3" i="15"/>
  <c r="AL10" i="15"/>
  <c r="AL9" i="15"/>
  <c r="AL8" i="15"/>
  <c r="AL7" i="15"/>
  <c r="AL6" i="15"/>
  <c r="AL5" i="15"/>
  <c r="AL4" i="15"/>
  <c r="AL3" i="15"/>
  <c r="AG10" i="15"/>
  <c r="AH10" i="15"/>
  <c r="AI10" i="15"/>
  <c r="AJ10" i="15"/>
  <c r="AK10" i="15"/>
  <c r="AG9" i="15"/>
  <c r="AH9" i="15"/>
  <c r="AI9" i="15"/>
  <c r="AJ9" i="15"/>
  <c r="AK9" i="15"/>
  <c r="AG8" i="15"/>
  <c r="AH8" i="15"/>
  <c r="AI8" i="15"/>
  <c r="AJ8" i="15"/>
  <c r="AK8" i="15"/>
  <c r="AG7" i="15"/>
  <c r="AH7" i="15"/>
  <c r="AI7" i="15"/>
  <c r="AJ7" i="15"/>
  <c r="AK7" i="15"/>
  <c r="AG6" i="15"/>
  <c r="AH6" i="15"/>
  <c r="AI6" i="15"/>
  <c r="AJ6" i="15"/>
  <c r="AK6" i="15"/>
  <c r="AG5" i="15"/>
  <c r="AH5" i="15"/>
  <c r="AI5" i="15"/>
  <c r="AJ5" i="15"/>
  <c r="AK5" i="15"/>
  <c r="AG4" i="15"/>
  <c r="AH4" i="15"/>
  <c r="AI4" i="15"/>
  <c r="AJ4" i="15"/>
  <c r="AK4" i="15"/>
  <c r="AG3" i="15"/>
  <c r="AH3" i="15"/>
  <c r="AI3" i="15"/>
  <c r="AJ3" i="15"/>
  <c r="AK3" i="15"/>
  <c r="AF10" i="15"/>
  <c r="AF9" i="15"/>
  <c r="AF8" i="15"/>
  <c r="AF7" i="15"/>
  <c r="AF6" i="15"/>
  <c r="AF5" i="15"/>
  <c r="AF4" i="15"/>
  <c r="AF3" i="15"/>
  <c r="AA10" i="15" a="1"/>
  <c r="AA10" i="15"/>
  <c r="AB10" i="15" a="1"/>
  <c r="AB10" i="15"/>
  <c r="AC10" i="15" a="1"/>
  <c r="AC10" i="15"/>
  <c r="AD10" i="15" a="1"/>
  <c r="AD10" i="15"/>
  <c r="AE10" i="15" a="1"/>
  <c r="AE10" i="15"/>
  <c r="AA9" i="15" a="1"/>
  <c r="AA9" i="15"/>
  <c r="AB9" i="15" a="1"/>
  <c r="AB9" i="15"/>
  <c r="AC9" i="15" a="1"/>
  <c r="AC9" i="15"/>
  <c r="AD9" i="15" a="1"/>
  <c r="AD9" i="15"/>
  <c r="AE9" i="15" a="1"/>
  <c r="AE9" i="15"/>
  <c r="AA8" i="15" a="1"/>
  <c r="AA8" i="15"/>
  <c r="AB8" i="15" a="1"/>
  <c r="AB8" i="15"/>
  <c r="AC8" i="15" a="1"/>
  <c r="AC8" i="15"/>
  <c r="AD8" i="15" a="1"/>
  <c r="AD8" i="15"/>
  <c r="AE8" i="15" a="1"/>
  <c r="AE8" i="15"/>
  <c r="AA7" i="15" a="1"/>
  <c r="AA7" i="15"/>
  <c r="AB7" i="15" a="1"/>
  <c r="AB7" i="15"/>
  <c r="AC7" i="15" a="1"/>
  <c r="AC7" i="15"/>
  <c r="AD7" i="15" a="1"/>
  <c r="AD7" i="15"/>
  <c r="AE7" i="15" a="1"/>
  <c r="AE7" i="15"/>
  <c r="AA6" i="15" a="1"/>
  <c r="AA6" i="15"/>
  <c r="AB6" i="15" a="1"/>
  <c r="AB6" i="15"/>
  <c r="AC6" i="15" a="1"/>
  <c r="AC6" i="15"/>
  <c r="AD6" i="15" a="1"/>
  <c r="AD6" i="15"/>
  <c r="AE6" i="15" a="1"/>
  <c r="AE6" i="15"/>
  <c r="AC5" i="15" a="1"/>
  <c r="AC5" i="15"/>
  <c r="AD5" i="15" a="1"/>
  <c r="AD5" i="15"/>
  <c r="AE5" i="15" a="1"/>
  <c r="AE5" i="15"/>
  <c r="AC4" i="15" a="1"/>
  <c r="AC4" i="15"/>
  <c r="AD4" i="15" a="1"/>
  <c r="AD4" i="15"/>
  <c r="AE4" i="15" a="1"/>
  <c r="AE4" i="15"/>
  <c r="AC3" i="15" a="1"/>
  <c r="AC3" i="15"/>
  <c r="AD3" i="15" a="1"/>
  <c r="AD3" i="15"/>
  <c r="AE3" i="15" a="1"/>
  <c r="AE3" i="15"/>
  <c r="AA5" i="15" a="1"/>
  <c r="AA5" i="15"/>
  <c r="AB5" i="15" a="1"/>
  <c r="AB5" i="15"/>
  <c r="AA4" i="15" a="1"/>
  <c r="AA4" i="15"/>
  <c r="AB4" i="15" a="1"/>
  <c r="AB4" i="15"/>
  <c r="Z10" i="15" a="1"/>
  <c r="Z10" i="15"/>
  <c r="Z9" i="15" a="1"/>
  <c r="Z9" i="15"/>
  <c r="Z8" i="15" a="1"/>
  <c r="Z8" i="15"/>
  <c r="Z7" i="15" a="1"/>
  <c r="Z7" i="15"/>
  <c r="Z6" i="15" a="1"/>
  <c r="Z6" i="15"/>
  <c r="Z5" i="15" a="1"/>
  <c r="Z5" i="15"/>
  <c r="Z4" i="15" a="1"/>
  <c r="Z4" i="15"/>
  <c r="AA3" i="15" a="1"/>
  <c r="AA3" i="15"/>
  <c r="AB3" i="15" a="1"/>
  <c r="AB3" i="15"/>
  <c r="Z3" i="15" a="1"/>
  <c r="Z3" i="15"/>
  <c r="J6" i="15" a="1"/>
  <c r="J6" i="15"/>
  <c r="H3" i="15"/>
  <c r="W10" i="15"/>
  <c r="X10" i="15"/>
  <c r="Y10" i="15"/>
  <c r="W9" i="15"/>
  <c r="X9" i="15"/>
  <c r="Y9" i="15"/>
  <c r="W8" i="15"/>
  <c r="X8" i="15"/>
  <c r="Y8" i="15"/>
  <c r="W7" i="15"/>
  <c r="X7" i="15"/>
  <c r="Y7" i="15"/>
  <c r="W6" i="15"/>
  <c r="X6" i="15"/>
  <c r="Y6" i="15"/>
  <c r="W5" i="15"/>
  <c r="X5" i="15"/>
  <c r="Y5" i="15"/>
  <c r="W4" i="15"/>
  <c r="X4" i="15"/>
  <c r="Y4" i="15"/>
  <c r="W3" i="15"/>
  <c r="X3" i="15"/>
  <c r="Y3" i="15"/>
  <c r="U10" i="15"/>
  <c r="V10" i="15"/>
  <c r="U9" i="15"/>
  <c r="V9" i="15"/>
  <c r="U8" i="15"/>
  <c r="V8" i="15"/>
  <c r="U7" i="15"/>
  <c r="V7" i="15"/>
  <c r="U6" i="15"/>
  <c r="V6" i="15"/>
  <c r="U5" i="15"/>
  <c r="V5" i="15"/>
  <c r="U4" i="15"/>
  <c r="V4" i="15"/>
  <c r="U3" i="15"/>
  <c r="V3" i="15"/>
  <c r="T10" i="15"/>
  <c r="T9" i="15"/>
  <c r="T8" i="15"/>
  <c r="T7" i="15"/>
  <c r="T6" i="15"/>
  <c r="T5" i="15"/>
  <c r="T4" i="15"/>
  <c r="T3" i="15"/>
  <c r="Q10" i="15"/>
  <c r="R10" i="15"/>
  <c r="S10" i="15"/>
  <c r="Q9" i="15"/>
  <c r="R9" i="15"/>
  <c r="S9" i="15"/>
  <c r="Q8" i="15"/>
  <c r="R8" i="15"/>
  <c r="S8" i="15"/>
  <c r="Q7" i="15"/>
  <c r="R7" i="15"/>
  <c r="S7" i="15"/>
  <c r="Q6" i="15"/>
  <c r="R6" i="15"/>
  <c r="S6" i="15"/>
  <c r="Q5" i="15"/>
  <c r="R5" i="15"/>
  <c r="S5" i="15"/>
  <c r="Q4" i="15"/>
  <c r="R4" i="15"/>
  <c r="S4" i="15"/>
  <c r="Q3" i="15"/>
  <c r="R3" i="15"/>
  <c r="S3" i="15"/>
  <c r="O10" i="15"/>
  <c r="P10" i="15"/>
  <c r="O9" i="15"/>
  <c r="P9" i="15"/>
  <c r="O8" i="15"/>
  <c r="P8" i="15"/>
  <c r="O7" i="15"/>
  <c r="P7" i="15"/>
  <c r="N9" i="15"/>
  <c r="N8" i="15"/>
  <c r="N7" i="15"/>
  <c r="O6" i="15"/>
  <c r="P6" i="15"/>
  <c r="N6" i="15"/>
  <c r="O5" i="15"/>
  <c r="P5" i="15"/>
  <c r="N5" i="15"/>
  <c r="O4" i="15"/>
  <c r="P4" i="15"/>
  <c r="N4" i="15"/>
  <c r="O3" i="15"/>
  <c r="P3" i="15"/>
  <c r="N3" i="15"/>
  <c r="K10" i="15" a="1"/>
  <c r="K10" i="15"/>
  <c r="L10" i="15" a="1"/>
  <c r="L10" i="15"/>
  <c r="M10" i="15" a="1"/>
  <c r="M10" i="15"/>
  <c r="K9" i="15" a="1"/>
  <c r="K9" i="15"/>
  <c r="L9" i="15" a="1"/>
  <c r="L9" i="15"/>
  <c r="M9" i="15" a="1"/>
  <c r="M9" i="15"/>
  <c r="K8" i="15" a="1"/>
  <c r="K8" i="15"/>
  <c r="L8" i="15" a="1"/>
  <c r="L8" i="15"/>
  <c r="M8" i="15" a="1"/>
  <c r="M8" i="15"/>
  <c r="K7" i="15" a="1"/>
  <c r="K7" i="15"/>
  <c r="L7" i="15" a="1"/>
  <c r="L7" i="15"/>
  <c r="M7" i="15" a="1"/>
  <c r="M7" i="15"/>
  <c r="K6" i="15" a="1"/>
  <c r="K6" i="15"/>
  <c r="L6" i="15" a="1"/>
  <c r="L6" i="15"/>
  <c r="M6" i="15" a="1"/>
  <c r="M6" i="15"/>
  <c r="K5" i="15"/>
  <c r="L5" i="15"/>
  <c r="M5" i="15"/>
  <c r="K4" i="15" a="1"/>
  <c r="K4" i="15"/>
  <c r="L4" i="15" a="1"/>
  <c r="L4" i="15"/>
  <c r="M4" i="15" a="1"/>
  <c r="M4" i="15"/>
  <c r="K3" i="15"/>
  <c r="L3" i="15"/>
  <c r="M3" i="15"/>
  <c r="I10" i="15" a="1"/>
  <c r="I10" i="15"/>
  <c r="J10" i="15" a="1"/>
  <c r="J10" i="15"/>
  <c r="H10" i="15" a="1"/>
  <c r="H10" i="15"/>
  <c r="H9" i="15" a="1"/>
  <c r="H9" i="15"/>
  <c r="I9" i="15" a="1"/>
  <c r="I9" i="15"/>
  <c r="J9" i="15" a="1"/>
  <c r="J9" i="15"/>
  <c r="I8" i="15" a="1"/>
  <c r="I8" i="15"/>
  <c r="J8" i="15" a="1"/>
  <c r="J8" i="15"/>
  <c r="H8" i="15" a="1"/>
  <c r="H8" i="15"/>
  <c r="H7" i="15" a="1"/>
  <c r="H7" i="15"/>
  <c r="I3" i="15"/>
  <c r="I4" i="15" a="1"/>
  <c r="I4" i="15"/>
  <c r="J4" i="15" a="1"/>
  <c r="J4" i="15"/>
  <c r="H6" i="15" a="1"/>
  <c r="H6" i="15"/>
  <c r="I5" i="15"/>
  <c r="J5" i="15"/>
  <c r="I6" i="15" a="1"/>
  <c r="I6" i="15"/>
  <c r="I7" i="15" a="1"/>
  <c r="I7" i="15"/>
  <c r="J7" i="15" a="1"/>
  <c r="J7" i="15"/>
  <c r="B7" i="15"/>
  <c r="B6" i="15"/>
  <c r="B5" i="15"/>
  <c r="B4" i="15"/>
  <c r="E10" i="15"/>
  <c r="F10" i="15"/>
  <c r="G10" i="15"/>
  <c r="E9" i="15"/>
  <c r="F9" i="15"/>
  <c r="G9" i="15"/>
  <c r="E8" i="15"/>
  <c r="F8" i="15"/>
  <c r="G8" i="15"/>
  <c r="E7" i="15"/>
  <c r="F7" i="15"/>
  <c r="G7" i="15"/>
  <c r="E6" i="15"/>
  <c r="F6" i="15"/>
  <c r="G6" i="15"/>
  <c r="E5" i="15"/>
  <c r="F5" i="15"/>
  <c r="G5" i="15"/>
  <c r="E4" i="15"/>
  <c r="F4" i="15"/>
  <c r="G4" i="15"/>
  <c r="E3" i="15"/>
  <c r="F3" i="15"/>
  <c r="G3" i="15"/>
  <c r="D10" i="15"/>
  <c r="C10" i="15"/>
  <c r="C9" i="15"/>
  <c r="D9" i="15"/>
  <c r="B10" i="15"/>
  <c r="C8" i="15"/>
  <c r="D8" i="15"/>
  <c r="B9" i="15"/>
  <c r="B8" i="15"/>
  <c r="C7" i="15"/>
  <c r="D7" i="15"/>
  <c r="C6" i="15"/>
  <c r="D6" i="15"/>
  <c r="C5" i="15"/>
  <c r="D5" i="15"/>
  <c r="C4" i="15"/>
  <c r="D4" i="15"/>
  <c r="B3" i="15"/>
  <c r="C3" i="15"/>
  <c r="D3" i="15"/>
  <c r="C974" i="1"/>
  <c r="D974" i="1"/>
  <c r="C975" i="1"/>
  <c r="D975" i="1"/>
  <c r="D116" i="1"/>
  <c r="C116" i="1"/>
  <c r="D115" i="1"/>
  <c r="C115" i="1"/>
  <c r="D121" i="1"/>
  <c r="D111" i="1"/>
  <c r="C111" i="1"/>
  <c r="D110" i="1"/>
  <c r="C110" i="1"/>
  <c r="AX144" i="11"/>
  <c r="AW144" i="11"/>
  <c r="AV144" i="11"/>
  <c r="AU144" i="11"/>
  <c r="AT144" i="11"/>
  <c r="AS144" i="11"/>
  <c r="AR144" i="11"/>
  <c r="AQ144" i="11"/>
  <c r="AP144" i="11"/>
  <c r="AO144" i="11"/>
  <c r="AN144" i="11"/>
  <c r="AM144" i="11"/>
  <c r="AL144" i="11"/>
  <c r="AK144" i="11"/>
  <c r="AJ144" i="11"/>
  <c r="AI144" i="11"/>
  <c r="AH144" i="11"/>
  <c r="AG144" i="11"/>
  <c r="AF144" i="11"/>
  <c r="AE144" i="11"/>
  <c r="AD144" i="11"/>
  <c r="AC144" i="11"/>
  <c r="AB144" i="11"/>
  <c r="AA144" i="11"/>
  <c r="Z144" i="11"/>
  <c r="Y144" i="11"/>
  <c r="X144" i="11"/>
  <c r="W144" i="11"/>
  <c r="V144" i="11"/>
  <c r="U144" i="11"/>
  <c r="T144" i="11"/>
  <c r="S144" i="11"/>
  <c r="R144" i="11"/>
  <c r="Q144" i="11"/>
  <c r="P144" i="11"/>
  <c r="O144" i="11"/>
  <c r="N144" i="11"/>
  <c r="M144" i="11"/>
  <c r="L144" i="11"/>
  <c r="K144" i="11"/>
  <c r="J144" i="11"/>
  <c r="I144" i="11"/>
  <c r="H144" i="11"/>
  <c r="H145" i="11"/>
  <c r="G144" i="11"/>
  <c r="G145" i="11"/>
  <c r="F144" i="11"/>
  <c r="F145" i="11"/>
  <c r="E144" i="11"/>
  <c r="E145" i="11"/>
  <c r="D144" i="11"/>
  <c r="D145" i="11"/>
  <c r="C144" i="11"/>
  <c r="C145" i="11"/>
  <c r="AX136" i="11"/>
  <c r="AW136" i="11"/>
  <c r="AV136" i="11"/>
  <c r="AU136" i="11"/>
  <c r="AT136" i="11"/>
  <c r="AS136" i="11"/>
  <c r="AR136" i="11"/>
  <c r="AQ136" i="11"/>
  <c r="AP136" i="11"/>
  <c r="AO136" i="11"/>
  <c r="AN136" i="11"/>
  <c r="AM136" i="11"/>
  <c r="AL136" i="11"/>
  <c r="AK136" i="11"/>
  <c r="AJ136" i="11"/>
  <c r="AI136" i="11"/>
  <c r="AH136" i="11"/>
  <c r="AG136" i="11"/>
  <c r="AF136" i="11"/>
  <c r="AE136" i="11"/>
  <c r="AD136" i="11"/>
  <c r="AC136" i="11"/>
  <c r="AB136" i="11"/>
  <c r="AA136" i="11"/>
  <c r="Z136" i="11"/>
  <c r="Y136" i="11"/>
  <c r="X136" i="11"/>
  <c r="W136" i="11"/>
  <c r="V136" i="11"/>
  <c r="U136" i="11"/>
  <c r="T136" i="11"/>
  <c r="S136" i="11"/>
  <c r="R136" i="11"/>
  <c r="Q136" i="11"/>
  <c r="P136" i="11"/>
  <c r="O136" i="11"/>
  <c r="N136" i="11"/>
  <c r="M136" i="11"/>
  <c r="L136" i="11"/>
  <c r="K136" i="11"/>
  <c r="J136" i="11"/>
  <c r="I136" i="11"/>
  <c r="H136" i="11"/>
  <c r="G136" i="11"/>
  <c r="F136" i="11"/>
  <c r="E136" i="11"/>
  <c r="D136" i="11"/>
  <c r="C136" i="11"/>
  <c r="D986" i="1"/>
  <c r="D985" i="1"/>
  <c r="D984" i="1"/>
  <c r="D983" i="1"/>
  <c r="D982" i="1"/>
  <c r="D981" i="1"/>
  <c r="D980" i="1"/>
  <c r="D979" i="1"/>
  <c r="D978" i="1"/>
  <c r="D977" i="1"/>
  <c r="D976" i="1"/>
  <c r="C985" i="1"/>
  <c r="C984" i="1"/>
  <c r="C983" i="1"/>
  <c r="C982" i="1"/>
  <c r="C981" i="1"/>
  <c r="C980" i="1"/>
  <c r="C979" i="1"/>
  <c r="C978" i="1"/>
  <c r="C977" i="1"/>
  <c r="C976" i="1"/>
  <c r="D34" i="1"/>
  <c r="C34" i="1"/>
  <c r="D114" i="11"/>
  <c r="E114" i="11"/>
  <c r="F114" i="11"/>
  <c r="G114" i="11"/>
  <c r="H114" i="11"/>
  <c r="I114" i="11"/>
  <c r="J114" i="11"/>
  <c r="K114" i="11"/>
  <c r="L114" i="11"/>
  <c r="M114" i="11"/>
  <c r="N114" i="11"/>
  <c r="O114" i="11"/>
  <c r="P114" i="11"/>
  <c r="Q114" i="11"/>
  <c r="R114" i="11"/>
  <c r="S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AJ114" i="11"/>
  <c r="AK114" i="11"/>
  <c r="AL114" i="11"/>
  <c r="AM114" i="11"/>
  <c r="AN114" i="11"/>
  <c r="AO114" i="11"/>
  <c r="AP114" i="11"/>
  <c r="AQ114" i="11"/>
  <c r="AR114" i="11"/>
  <c r="AS114" i="11"/>
  <c r="AT114" i="11"/>
  <c r="AU114" i="11"/>
  <c r="AV114" i="11"/>
  <c r="AW114" i="11"/>
  <c r="AX114" i="11"/>
  <c r="C114" i="11"/>
  <c r="C115" i="11"/>
  <c r="D105" i="11"/>
  <c r="E105" i="11"/>
  <c r="F105" i="11"/>
  <c r="G105" i="11"/>
  <c r="H105" i="11"/>
  <c r="I105" i="11"/>
  <c r="J105" i="11"/>
  <c r="K105" i="11"/>
  <c r="L105" i="11"/>
  <c r="M105" i="11"/>
  <c r="N105" i="11"/>
  <c r="O105" i="11"/>
  <c r="P105" i="11"/>
  <c r="Q105" i="11"/>
  <c r="R105" i="11"/>
  <c r="S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AJ105" i="11"/>
  <c r="AK105" i="11"/>
  <c r="AL105" i="11"/>
  <c r="AM105" i="11"/>
  <c r="AN105" i="11"/>
  <c r="AO105" i="11"/>
  <c r="AP105" i="11"/>
  <c r="AQ105" i="11"/>
  <c r="AR105" i="11"/>
  <c r="AS105" i="11"/>
  <c r="AT105" i="11"/>
  <c r="AU105" i="11"/>
  <c r="AV105" i="11"/>
  <c r="AW105" i="11"/>
  <c r="AX105" i="11"/>
  <c r="C105" i="11"/>
  <c r="C106" i="11"/>
  <c r="AA93" i="11"/>
  <c r="AB93" i="11"/>
  <c r="AC93" i="11"/>
  <c r="AD93" i="11"/>
  <c r="AE93" i="11"/>
  <c r="AF93" i="11"/>
  <c r="E93" i="11"/>
  <c r="F93" i="11"/>
  <c r="G93" i="11"/>
  <c r="H93" i="11"/>
  <c r="I93" i="11"/>
  <c r="J93" i="11"/>
  <c r="K93" i="11"/>
  <c r="L93" i="11"/>
  <c r="M93" i="11"/>
  <c r="N93" i="11"/>
  <c r="O93" i="11"/>
  <c r="P93" i="11"/>
  <c r="Q93" i="11"/>
  <c r="R93" i="11"/>
  <c r="S93" i="11"/>
  <c r="T93" i="11"/>
  <c r="U93" i="11"/>
  <c r="V93" i="11"/>
  <c r="W93" i="11"/>
  <c r="X93" i="11"/>
  <c r="Y93" i="11"/>
  <c r="Z93" i="11"/>
  <c r="AG93" i="11"/>
  <c r="AH93" i="11"/>
  <c r="AI93" i="11"/>
  <c r="AJ93" i="11"/>
  <c r="AK93" i="11"/>
  <c r="AL93" i="11"/>
  <c r="AM93" i="11"/>
  <c r="AN93" i="11"/>
  <c r="AO93" i="11"/>
  <c r="AP93" i="11"/>
  <c r="AQ93" i="11"/>
  <c r="AR93" i="11"/>
  <c r="AS93" i="11"/>
  <c r="AT93" i="11"/>
  <c r="AU93" i="11"/>
  <c r="AV93" i="11"/>
  <c r="AW93" i="11"/>
  <c r="AX93" i="11"/>
  <c r="D93" i="11"/>
  <c r="C93" i="11"/>
  <c r="B23" i="5"/>
  <c r="B24" i="5"/>
  <c r="B25" i="5"/>
  <c r="B26" i="5"/>
  <c r="B27" i="5"/>
  <c r="D72" i="11"/>
  <c r="E72" i="11"/>
  <c r="F72" i="11"/>
  <c r="G72" i="11"/>
  <c r="H72" i="11"/>
  <c r="BQ72" i="11"/>
  <c r="BR72" i="11"/>
  <c r="BS72" i="11"/>
  <c r="BT72" i="11"/>
  <c r="BU72" i="11"/>
  <c r="BV72" i="11"/>
  <c r="O72" i="11"/>
  <c r="P72" i="11"/>
  <c r="Q72" i="11"/>
  <c r="R72" i="11"/>
  <c r="S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AJ72" i="11"/>
  <c r="AK72" i="11"/>
  <c r="AL72" i="11"/>
  <c r="AM72" i="11"/>
  <c r="AN72" i="11"/>
  <c r="AO72" i="11"/>
  <c r="AP72" i="11"/>
  <c r="AQ72" i="11"/>
  <c r="AR72" i="11"/>
  <c r="AS72" i="11"/>
  <c r="AT72" i="11"/>
  <c r="AU72" i="11"/>
  <c r="AV72" i="11"/>
  <c r="AW72" i="11"/>
  <c r="AX72" i="11"/>
  <c r="AY72" i="11"/>
  <c r="AZ72" i="11"/>
  <c r="BA72" i="11"/>
  <c r="BB72" i="11"/>
  <c r="BC72" i="11"/>
  <c r="BD72" i="11"/>
  <c r="BK72" i="11"/>
  <c r="BL72" i="11"/>
  <c r="BM72" i="11"/>
  <c r="BN72" i="11"/>
  <c r="BO72" i="11"/>
  <c r="BP72" i="11"/>
  <c r="C72" i="11"/>
  <c r="E32" i="11"/>
  <c r="AG17" i="11"/>
  <c r="AS16" i="11"/>
  <c r="AT16" i="11"/>
  <c r="AU16" i="11"/>
  <c r="AV16" i="11"/>
  <c r="AW16" i="11"/>
  <c r="AX16" i="11"/>
  <c r="AR16" i="11"/>
  <c r="AR22" i="11"/>
  <c r="C32" i="11"/>
  <c r="D32" i="11"/>
  <c r="F32" i="11"/>
  <c r="G32" i="11"/>
  <c r="H32" i="11"/>
  <c r="I32" i="11"/>
  <c r="J32" i="11"/>
  <c r="K32" i="11"/>
  <c r="L32" i="11"/>
  <c r="M32" i="11"/>
  <c r="N32" i="11"/>
  <c r="O32" i="11"/>
  <c r="P32" i="11"/>
  <c r="Q32" i="11"/>
  <c r="R32" i="11"/>
  <c r="S32" i="11"/>
  <c r="T32" i="11"/>
  <c r="U32" i="11"/>
  <c r="V32" i="11"/>
  <c r="W32" i="11"/>
  <c r="X32" i="11"/>
  <c r="Y32" i="11"/>
  <c r="Z32" i="11"/>
  <c r="AH17" i="11"/>
  <c r="AI17" i="11"/>
  <c r="AJ17" i="11"/>
  <c r="AK17" i="11"/>
  <c r="AL17" i="11"/>
  <c r="AN16" i="11"/>
  <c r="AO16" i="11"/>
  <c r="AO22" i="11"/>
  <c r="AM16" i="11"/>
  <c r="AH16" i="11"/>
  <c r="AI16" i="11"/>
  <c r="AG16" i="11"/>
  <c r="AB16" i="11"/>
  <c r="AC16" i="11"/>
  <c r="AD16" i="11"/>
  <c r="AE16" i="11"/>
  <c r="AF16" i="11"/>
  <c r="AA16" i="11"/>
  <c r="AQ16" i="11"/>
  <c r="AP16" i="11"/>
  <c r="AK16" i="11"/>
  <c r="AL16" i="11"/>
  <c r="AJ16" i="11"/>
  <c r="BR9" i="4"/>
  <c r="BS9" i="4"/>
  <c r="BQ9" i="4"/>
  <c r="BN9" i="4"/>
  <c r="BO9" i="4"/>
  <c r="BM11" i="4"/>
  <c r="BR11" i="4"/>
  <c r="BR13" i="4"/>
  <c r="BS11" i="4"/>
  <c r="BS13" i="4"/>
  <c r="BN11" i="4"/>
  <c r="BN13" i="4"/>
  <c r="BO11" i="4"/>
  <c r="BO13" i="4"/>
  <c r="BQ11" i="4"/>
  <c r="BQ13" i="4"/>
  <c r="BI226" i="4"/>
  <c r="BI227" i="4"/>
  <c r="BI228" i="4"/>
  <c r="BI229" i="4"/>
  <c r="BI230" i="4"/>
  <c r="BI231" i="4"/>
  <c r="BI232" i="4"/>
  <c r="BI233" i="4"/>
  <c r="BI234" i="4"/>
  <c r="BI235" i="4"/>
  <c r="BI236" i="4"/>
  <c r="BI237" i="4"/>
  <c r="BI238" i="4"/>
  <c r="BI240" i="4"/>
  <c r="BI241" i="4"/>
  <c r="BI242" i="4"/>
  <c r="BI243" i="4"/>
  <c r="BI244" i="4"/>
  <c r="BI245" i="4"/>
  <c r="BI246" i="4"/>
  <c r="BI247" i="4"/>
  <c r="BI248" i="4"/>
  <c r="BI249" i="4"/>
  <c r="BI250" i="4"/>
  <c r="BI251" i="4"/>
  <c r="BI253" i="4"/>
  <c r="BI254" i="4"/>
  <c r="BI255" i="4"/>
  <c r="BI256" i="4"/>
  <c r="BI257" i="4"/>
  <c r="BI258" i="4"/>
  <c r="BI259" i="4"/>
  <c r="BI260" i="4"/>
  <c r="BI261" i="4"/>
  <c r="BI262" i="4"/>
  <c r="BI263" i="4"/>
  <c r="BI264" i="4"/>
  <c r="BI265" i="4"/>
  <c r="BI266" i="4"/>
  <c r="BI267" i="4"/>
  <c r="BI268" i="4"/>
  <c r="BI269" i="4"/>
  <c r="BI270" i="4"/>
  <c r="BI271" i="4"/>
  <c r="BI272" i="4"/>
  <c r="BI273" i="4"/>
  <c r="BI274" i="4"/>
  <c r="BI275" i="4"/>
  <c r="BI276" i="4"/>
  <c r="BI277" i="4"/>
  <c r="BI278" i="4"/>
  <c r="BI279" i="4"/>
  <c r="BI280" i="4"/>
  <c r="BI281" i="4"/>
  <c r="BI282" i="4"/>
  <c r="BI283" i="4"/>
  <c r="BI284" i="4"/>
  <c r="BI285" i="4"/>
  <c r="BI286" i="4"/>
  <c r="BI287" i="4"/>
  <c r="BI288" i="4"/>
  <c r="BI289" i="4"/>
  <c r="BI225" i="4"/>
  <c r="BI222" i="4"/>
  <c r="BI219" i="4"/>
  <c r="BI220" i="4"/>
  <c r="BI218" i="4"/>
  <c r="BI215" i="4"/>
  <c r="BI216" i="4"/>
  <c r="BI214" i="4"/>
  <c r="BI206" i="4"/>
  <c r="BI207" i="4"/>
  <c r="BI205" i="4"/>
  <c r="BI189" i="4"/>
  <c r="BI190" i="4"/>
  <c r="BI191" i="4"/>
  <c r="BI192" i="4"/>
  <c r="BI193" i="4"/>
  <c r="BI194" i="4"/>
  <c r="BI195" i="4"/>
  <c r="BI196" i="4"/>
  <c r="BI197" i="4"/>
  <c r="BI198" i="4"/>
  <c r="BI199" i="4"/>
  <c r="BI200" i="4"/>
  <c r="BI201" i="4"/>
  <c r="BI202" i="4"/>
  <c r="BI188" i="4"/>
  <c r="BI180" i="4"/>
  <c r="BI181" i="4"/>
  <c r="BI182" i="4"/>
  <c r="BI183" i="4"/>
  <c r="BI184" i="4"/>
  <c r="BI185" i="4"/>
  <c r="BI186" i="4"/>
  <c r="BI179" i="4"/>
  <c r="BI171" i="4"/>
  <c r="BI172" i="4"/>
  <c r="BI173" i="4"/>
  <c r="BI174" i="4"/>
  <c r="BI175" i="4"/>
  <c r="BI170" i="4"/>
  <c r="BI163" i="4"/>
  <c r="BI164" i="4"/>
  <c r="BI165" i="4"/>
  <c r="BI166" i="4"/>
  <c r="BI167" i="4"/>
  <c r="BI168" i="4"/>
  <c r="BI162" i="4"/>
  <c r="BI158" i="4"/>
  <c r="BI159" i="4"/>
  <c r="BI160" i="4"/>
  <c r="BI4" i="4"/>
  <c r="BC4" i="4"/>
  <c r="BE97" i="4"/>
  <c r="BE5" i="4"/>
  <c r="BE6" i="4"/>
  <c r="BE7" i="4"/>
  <c r="BE8" i="4"/>
  <c r="BE9" i="4"/>
  <c r="BE10" i="4"/>
  <c r="BE11" i="4"/>
  <c r="BE12" i="4"/>
  <c r="BE13" i="4"/>
  <c r="BE14" i="4"/>
  <c r="BE15" i="4"/>
  <c r="BE16" i="4"/>
  <c r="BE17" i="4"/>
  <c r="BE18" i="4"/>
  <c r="BE19" i="4"/>
  <c r="BE20" i="4"/>
  <c r="BE21" i="4"/>
  <c r="BE22" i="4"/>
  <c r="BE23" i="4"/>
  <c r="BE24" i="4"/>
  <c r="BE25" i="4"/>
  <c r="BE26" i="4"/>
  <c r="BE27" i="4"/>
  <c r="BE28" i="4"/>
  <c r="BE29" i="4"/>
  <c r="BE30" i="4"/>
  <c r="BE31" i="4"/>
  <c r="BE32" i="4"/>
  <c r="BE33" i="4"/>
  <c r="BE34" i="4"/>
  <c r="BE35" i="4"/>
  <c r="BE36" i="4"/>
  <c r="BE37" i="4"/>
  <c r="BE38" i="4"/>
  <c r="BE39" i="4"/>
  <c r="BE40" i="4"/>
  <c r="BE41" i="4"/>
  <c r="BE42" i="4"/>
  <c r="BE43" i="4"/>
  <c r="BE44" i="4"/>
  <c r="BE45" i="4"/>
  <c r="BE46" i="4"/>
  <c r="BE47" i="4"/>
  <c r="BE48" i="4"/>
  <c r="BE49" i="4"/>
  <c r="BE50" i="4"/>
  <c r="BE51" i="4"/>
  <c r="BE52" i="4"/>
  <c r="BE53" i="4"/>
  <c r="BE54" i="4"/>
  <c r="BE55" i="4"/>
  <c r="BE56" i="4"/>
  <c r="BE57" i="4"/>
  <c r="BE58" i="4"/>
  <c r="BE59" i="4"/>
  <c r="BE64" i="4"/>
  <c r="BE65" i="4"/>
  <c r="BE66" i="4"/>
  <c r="BE67" i="4"/>
  <c r="BE68" i="4"/>
  <c r="BE69" i="4"/>
  <c r="BE70" i="4"/>
  <c r="BE71" i="4"/>
  <c r="BE76" i="4"/>
  <c r="BE77" i="4"/>
  <c r="BE78" i="4"/>
  <c r="BE79" i="4"/>
  <c r="BE84" i="4"/>
  <c r="BE85" i="4"/>
  <c r="BE86" i="4"/>
  <c r="BE87" i="4"/>
  <c r="BE88" i="4"/>
  <c r="BE89" i="4"/>
  <c r="BE90" i="4"/>
  <c r="BE91" i="4"/>
  <c r="BE92" i="4"/>
  <c r="BE93" i="4"/>
  <c r="BE94" i="4"/>
  <c r="BE95" i="4"/>
  <c r="BE96" i="4"/>
  <c r="BE98" i="4"/>
  <c r="BE99" i="4"/>
  <c r="BE100" i="4"/>
  <c r="BE101" i="4"/>
  <c r="BE102" i="4"/>
  <c r="BE103" i="4"/>
  <c r="BE104" i="4"/>
  <c r="BE105" i="4"/>
  <c r="BE106" i="4"/>
  <c r="BE107" i="4"/>
  <c r="BE109" i="4"/>
  <c r="BE110" i="4"/>
  <c r="BE111" i="4"/>
  <c r="BE112" i="4"/>
  <c r="BE113" i="4"/>
  <c r="BE114" i="4"/>
  <c r="BE115" i="4"/>
  <c r="BE116" i="4"/>
  <c r="BE117" i="4"/>
  <c r="BE118" i="4"/>
  <c r="BE119" i="4"/>
  <c r="BE120" i="4"/>
  <c r="BE121" i="4"/>
  <c r="BE122" i="4"/>
  <c r="BE123" i="4"/>
  <c r="BE124" i="4"/>
  <c r="BE125" i="4"/>
  <c r="BE126" i="4"/>
  <c r="BE127" i="4"/>
  <c r="BE128" i="4"/>
  <c r="BE129" i="4"/>
  <c r="BE130" i="4"/>
  <c r="BE131" i="4"/>
  <c r="BE132" i="4"/>
  <c r="BE133" i="4"/>
  <c r="BE134" i="4"/>
  <c r="BE135" i="4"/>
  <c r="BE136" i="4"/>
  <c r="BE138" i="4"/>
  <c r="BE139" i="4"/>
  <c r="BE140" i="4"/>
  <c r="BE141" i="4"/>
  <c r="BE142" i="4"/>
  <c r="BE143" i="4"/>
  <c r="BE145" i="4"/>
  <c r="BE146" i="4"/>
  <c r="BE147" i="4"/>
  <c r="BE148" i="4"/>
  <c r="BE149" i="4"/>
  <c r="BE150" i="4"/>
  <c r="BE151" i="4"/>
  <c r="BE152" i="4"/>
  <c r="BE157" i="4"/>
  <c r="BE158" i="4"/>
  <c r="BE159" i="4"/>
  <c r="BE160" i="4"/>
  <c r="BE162" i="4"/>
  <c r="BE163" i="4"/>
  <c r="BE164" i="4"/>
  <c r="BE165" i="4"/>
  <c r="BE166" i="4"/>
  <c r="BE167" i="4"/>
  <c r="BE168" i="4"/>
  <c r="BE170" i="4"/>
  <c r="BE171" i="4"/>
  <c r="BE172" i="4"/>
  <c r="BE173" i="4"/>
  <c r="BE174" i="4"/>
  <c r="BE175" i="4"/>
  <c r="BE179" i="4"/>
  <c r="BE180" i="4"/>
  <c r="BE181" i="4"/>
  <c r="BE182" i="4"/>
  <c r="BE183" i="4"/>
  <c r="BE184" i="4"/>
  <c r="BE185" i="4"/>
  <c r="BE186" i="4"/>
  <c r="BE188" i="4"/>
  <c r="BE189" i="4"/>
  <c r="BE190" i="4"/>
  <c r="BE191" i="4"/>
  <c r="BE192" i="4"/>
  <c r="BE193" i="4"/>
  <c r="BE194" i="4"/>
  <c r="BE195" i="4"/>
  <c r="BE196" i="4"/>
  <c r="BE197" i="4"/>
  <c r="BE198" i="4"/>
  <c r="BE199" i="4"/>
  <c r="BE200" i="4"/>
  <c r="BE201" i="4"/>
  <c r="BE202" i="4"/>
  <c r="BE205" i="4"/>
  <c r="BE206" i="4"/>
  <c r="BE207" i="4"/>
  <c r="BE214" i="4"/>
  <c r="BE215" i="4"/>
  <c r="BE216" i="4"/>
  <c r="BE218" i="4"/>
  <c r="BE219" i="4"/>
  <c r="BE220" i="4"/>
  <c r="BE222" i="4"/>
  <c r="BE225" i="4"/>
  <c r="BE226" i="4"/>
  <c r="BE227" i="4"/>
  <c r="BE228" i="4"/>
  <c r="BE229" i="4"/>
  <c r="BE230" i="4"/>
  <c r="BE231" i="4"/>
  <c r="BE232" i="4"/>
  <c r="BE233" i="4"/>
  <c r="BE234" i="4"/>
  <c r="BE235" i="4"/>
  <c r="BE236" i="4"/>
  <c r="BE237" i="4"/>
  <c r="BE238" i="4"/>
  <c r="BE240" i="4"/>
  <c r="BE241" i="4"/>
  <c r="BE242" i="4"/>
  <c r="BE243" i="4"/>
  <c r="BE244" i="4"/>
  <c r="BE245" i="4"/>
  <c r="BE246" i="4"/>
  <c r="BE247" i="4"/>
  <c r="BE248" i="4"/>
  <c r="BE249" i="4"/>
  <c r="BE250" i="4"/>
  <c r="BE251" i="4"/>
  <c r="BE253" i="4"/>
  <c r="BE254" i="4"/>
  <c r="BE255" i="4"/>
  <c r="BE256" i="4"/>
  <c r="BE257" i="4"/>
  <c r="BE258" i="4"/>
  <c r="BE259" i="4"/>
  <c r="BE260" i="4"/>
  <c r="BE261" i="4"/>
  <c r="BE262" i="4"/>
  <c r="BE263" i="4"/>
  <c r="BE264" i="4"/>
  <c r="BE265" i="4"/>
  <c r="BE266" i="4"/>
  <c r="BE267" i="4"/>
  <c r="BE268" i="4"/>
  <c r="BE269" i="4"/>
  <c r="BE270" i="4"/>
  <c r="BE271" i="4"/>
  <c r="BE272" i="4"/>
  <c r="BE273" i="4"/>
  <c r="BE274" i="4"/>
  <c r="BE275" i="4"/>
  <c r="BE276" i="4"/>
  <c r="BE277" i="4"/>
  <c r="BE278" i="4"/>
  <c r="BE279" i="4"/>
  <c r="BE280" i="4"/>
  <c r="BE281" i="4"/>
  <c r="BE282" i="4"/>
  <c r="BE283" i="4"/>
  <c r="BE284" i="4"/>
  <c r="BE285" i="4"/>
  <c r="BE286" i="4"/>
  <c r="BE287" i="4"/>
  <c r="BE288" i="4"/>
  <c r="BE289" i="4"/>
  <c r="BE301" i="4"/>
  <c r="BE302" i="4"/>
  <c r="BE303" i="4"/>
  <c r="BE304" i="4"/>
  <c r="BE305" i="4"/>
  <c r="BE306" i="4"/>
  <c r="BE307" i="4"/>
  <c r="BE308" i="4"/>
  <c r="BE309" i="4"/>
  <c r="BE310" i="4"/>
  <c r="BE312" i="4"/>
  <c r="BE313" i="4"/>
  <c r="BE314" i="4"/>
  <c r="BE316" i="4"/>
  <c r="BE317" i="4"/>
  <c r="BE318" i="4"/>
  <c r="BE319" i="4"/>
  <c r="BE320" i="4"/>
  <c r="BE321" i="4"/>
  <c r="BE322" i="4"/>
  <c r="BE323" i="4"/>
  <c r="BE324" i="4"/>
  <c r="BE325" i="4"/>
  <c r="BE326" i="4"/>
  <c r="BE327" i="4"/>
  <c r="BE328" i="4"/>
  <c r="BE329" i="4"/>
  <c r="BE330" i="4"/>
  <c r="BE331" i="4"/>
  <c r="BE332" i="4"/>
  <c r="BE333" i="4"/>
  <c r="BE334" i="4"/>
  <c r="BE335" i="4"/>
  <c r="BE336" i="4"/>
  <c r="BE338" i="4"/>
  <c r="BE339" i="4"/>
  <c r="BE340" i="4"/>
  <c r="BE341" i="4"/>
  <c r="BE342" i="4"/>
  <c r="BE343" i="4"/>
  <c r="BE344" i="4"/>
  <c r="BE345" i="4"/>
  <c r="BE346" i="4"/>
  <c r="BE347" i="4"/>
  <c r="BE348" i="4"/>
  <c r="BE350" i="4"/>
  <c r="BE351" i="4"/>
  <c r="BE352" i="4"/>
  <c r="BE354" i="4"/>
  <c r="BE4" i="4"/>
  <c r="BI5" i="4"/>
  <c r="BI6" i="4"/>
  <c r="BI7" i="4"/>
  <c r="BI8" i="4"/>
  <c r="BI9" i="4"/>
  <c r="BI10" i="4"/>
  <c r="BI11" i="4"/>
  <c r="BI12" i="4"/>
  <c r="BI13" i="4"/>
  <c r="BI14" i="4"/>
  <c r="BI15" i="4"/>
  <c r="BI16" i="4"/>
  <c r="BI17" i="4"/>
  <c r="BI18" i="4"/>
  <c r="BI19" i="4"/>
  <c r="BI20" i="4"/>
  <c r="BI21" i="4"/>
  <c r="BI22" i="4"/>
  <c r="BI23" i="4"/>
  <c r="BI24" i="4"/>
  <c r="BI25" i="4"/>
  <c r="BI26" i="4"/>
  <c r="BI27" i="4"/>
  <c r="BI28" i="4"/>
  <c r="BI29" i="4"/>
  <c r="BI30" i="4"/>
  <c r="BI31" i="4"/>
  <c r="BI32" i="4"/>
  <c r="BI33" i="4"/>
  <c r="BI34" i="4"/>
  <c r="BI35" i="4"/>
  <c r="BI36" i="4"/>
  <c r="BI37" i="4"/>
  <c r="BI38" i="4"/>
  <c r="BI39" i="4"/>
  <c r="BI40" i="4"/>
  <c r="BI41" i="4"/>
  <c r="BI42" i="4"/>
  <c r="BI43" i="4"/>
  <c r="BI44" i="4"/>
  <c r="BI45" i="4"/>
  <c r="BI46" i="4"/>
  <c r="BI47" i="4"/>
  <c r="BI48" i="4"/>
  <c r="BI49" i="4"/>
  <c r="BI50" i="4"/>
  <c r="BI51" i="4"/>
  <c r="BI52" i="4"/>
  <c r="BI53" i="4"/>
  <c r="BI54" i="4"/>
  <c r="BI55" i="4"/>
  <c r="BI56" i="4"/>
  <c r="BI57" i="4"/>
  <c r="BI58" i="4"/>
  <c r="BI59" i="4"/>
  <c r="BI64" i="4"/>
  <c r="BI65" i="4"/>
  <c r="BI66" i="4"/>
  <c r="BI67" i="4"/>
  <c r="BI68" i="4"/>
  <c r="BI69" i="4"/>
  <c r="BI70" i="4"/>
  <c r="BI71" i="4"/>
  <c r="BI76" i="4"/>
  <c r="BI77" i="4"/>
  <c r="BI78" i="4"/>
  <c r="BI79" i="4"/>
  <c r="BI84" i="4"/>
  <c r="BI85" i="4"/>
  <c r="BI86" i="4"/>
  <c r="BI87" i="4"/>
  <c r="BI88" i="4"/>
  <c r="BI89" i="4"/>
  <c r="BI90" i="4"/>
  <c r="BI91" i="4"/>
  <c r="BI92" i="4"/>
  <c r="BI93" i="4"/>
  <c r="BI94" i="4"/>
  <c r="BI95" i="4"/>
  <c r="BI96" i="4"/>
  <c r="BI97" i="4"/>
  <c r="BI98" i="4"/>
  <c r="BI99" i="4"/>
  <c r="BI100" i="4"/>
  <c r="BI101" i="4"/>
  <c r="BI102" i="4"/>
  <c r="BI103" i="4"/>
  <c r="BI104" i="4"/>
  <c r="BI105" i="4"/>
  <c r="BI106" i="4"/>
  <c r="BI107" i="4"/>
  <c r="BI109" i="4"/>
  <c r="BI110" i="4"/>
  <c r="BI111" i="4"/>
  <c r="BI112" i="4"/>
  <c r="BI113" i="4"/>
  <c r="BI114" i="4"/>
  <c r="BI115" i="4"/>
  <c r="BI116" i="4"/>
  <c r="BI117" i="4"/>
  <c r="BI118" i="4"/>
  <c r="BI119" i="4"/>
  <c r="BI120" i="4"/>
  <c r="BI121" i="4"/>
  <c r="BI122" i="4"/>
  <c r="BI123" i="4"/>
  <c r="BI124" i="4"/>
  <c r="BI125" i="4"/>
  <c r="BI126" i="4"/>
  <c r="BI127" i="4"/>
  <c r="BI128" i="4"/>
  <c r="BI129" i="4"/>
  <c r="BI130" i="4"/>
  <c r="BI131" i="4"/>
  <c r="BI132" i="4"/>
  <c r="BI133" i="4"/>
  <c r="BI134" i="4"/>
  <c r="BI135" i="4"/>
  <c r="BI136" i="4"/>
  <c r="BI138" i="4"/>
  <c r="BI139" i="4"/>
  <c r="BI140" i="4"/>
  <c r="BI141" i="4"/>
  <c r="BI142" i="4"/>
  <c r="BI143" i="4"/>
  <c r="BI145" i="4"/>
  <c r="BI146" i="4"/>
  <c r="BI147" i="4"/>
  <c r="BI148" i="4"/>
  <c r="BI149" i="4"/>
  <c r="BI150" i="4"/>
  <c r="BI151" i="4"/>
  <c r="BI152" i="4"/>
  <c r="BM5" i="4"/>
  <c r="BC5" i="4"/>
  <c r="BD5" i="4"/>
  <c r="BG5" i="4"/>
  <c r="BH5" i="4"/>
  <c r="BC6" i="4"/>
  <c r="BD6" i="4"/>
  <c r="BG6" i="4"/>
  <c r="BH6" i="4"/>
  <c r="BC7" i="4"/>
  <c r="BD7" i="4"/>
  <c r="BG7" i="4"/>
  <c r="BH7" i="4"/>
  <c r="BC8" i="4"/>
  <c r="BD8" i="4"/>
  <c r="BG8" i="4"/>
  <c r="BH8" i="4"/>
  <c r="BC9" i="4"/>
  <c r="BD9" i="4"/>
  <c r="BG9" i="4"/>
  <c r="BH9" i="4"/>
  <c r="BC10" i="4"/>
  <c r="BD10" i="4"/>
  <c r="BG10" i="4"/>
  <c r="BH10" i="4"/>
  <c r="BC11" i="4"/>
  <c r="BD11" i="4"/>
  <c r="BG11" i="4"/>
  <c r="BH11" i="4"/>
  <c r="BC12" i="4"/>
  <c r="BD12" i="4"/>
  <c r="BG12" i="4"/>
  <c r="BH12" i="4"/>
  <c r="BC13" i="4"/>
  <c r="BD13" i="4"/>
  <c r="BG13" i="4"/>
  <c r="BH13" i="4"/>
  <c r="BC14" i="4"/>
  <c r="BD14" i="4"/>
  <c r="BG14" i="4"/>
  <c r="BH14" i="4"/>
  <c r="BC15" i="4"/>
  <c r="BD15" i="4"/>
  <c r="BG15" i="4"/>
  <c r="BH15" i="4"/>
  <c r="BC16" i="4"/>
  <c r="BD16" i="4"/>
  <c r="BG16" i="4"/>
  <c r="BH16" i="4"/>
  <c r="BC17" i="4"/>
  <c r="BD17" i="4"/>
  <c r="BG17" i="4"/>
  <c r="BH17" i="4"/>
  <c r="BC18" i="4"/>
  <c r="BD18" i="4"/>
  <c r="BG18" i="4"/>
  <c r="BH18" i="4"/>
  <c r="BC19" i="4"/>
  <c r="BD19" i="4"/>
  <c r="BG19" i="4"/>
  <c r="BH19" i="4"/>
  <c r="BC20" i="4"/>
  <c r="BD20" i="4"/>
  <c r="BG20" i="4"/>
  <c r="BH20" i="4"/>
  <c r="BC21" i="4"/>
  <c r="BD21" i="4"/>
  <c r="BG21" i="4"/>
  <c r="BH21" i="4"/>
  <c r="BC22" i="4"/>
  <c r="BD22" i="4"/>
  <c r="BG22" i="4"/>
  <c r="BH22" i="4"/>
  <c r="BC23" i="4"/>
  <c r="BD23" i="4"/>
  <c r="BG23" i="4"/>
  <c r="BH23" i="4"/>
  <c r="BC24" i="4"/>
  <c r="BD24" i="4"/>
  <c r="BG24" i="4"/>
  <c r="BH24" i="4"/>
  <c r="BC25" i="4"/>
  <c r="BD25" i="4"/>
  <c r="BG25" i="4"/>
  <c r="BH25" i="4"/>
  <c r="BC26" i="4"/>
  <c r="BD26" i="4"/>
  <c r="BG26" i="4"/>
  <c r="BH26" i="4"/>
  <c r="BC27" i="4"/>
  <c r="BD27" i="4"/>
  <c r="BG27" i="4"/>
  <c r="BH27" i="4"/>
  <c r="BC28" i="4"/>
  <c r="BD28" i="4"/>
  <c r="BG28" i="4"/>
  <c r="BH28" i="4"/>
  <c r="BC29" i="4"/>
  <c r="BD29" i="4"/>
  <c r="BG29" i="4"/>
  <c r="BH29" i="4"/>
  <c r="BC30" i="4"/>
  <c r="BD30" i="4"/>
  <c r="BG30" i="4"/>
  <c r="BH30" i="4"/>
  <c r="BC31" i="4"/>
  <c r="BD31" i="4"/>
  <c r="BG31" i="4"/>
  <c r="BH31" i="4"/>
  <c r="BC32" i="4"/>
  <c r="BD32" i="4"/>
  <c r="BG32" i="4"/>
  <c r="BH32" i="4"/>
  <c r="BC33" i="4"/>
  <c r="BD33" i="4"/>
  <c r="BG33" i="4"/>
  <c r="BH33" i="4"/>
  <c r="BC34" i="4"/>
  <c r="BD34" i="4"/>
  <c r="BG34" i="4"/>
  <c r="BH34" i="4"/>
  <c r="BC35" i="4"/>
  <c r="BD35" i="4"/>
  <c r="BG35" i="4"/>
  <c r="BH35" i="4"/>
  <c r="BC36" i="4"/>
  <c r="BD36" i="4"/>
  <c r="BG36" i="4"/>
  <c r="BH36" i="4"/>
  <c r="BC37" i="4"/>
  <c r="BD37" i="4"/>
  <c r="BG37" i="4"/>
  <c r="BH37" i="4"/>
  <c r="BC38" i="4"/>
  <c r="BD38" i="4"/>
  <c r="BG38" i="4"/>
  <c r="BH38" i="4"/>
  <c r="BC39" i="4"/>
  <c r="BD39" i="4"/>
  <c r="BG39" i="4"/>
  <c r="BH39" i="4"/>
  <c r="BC40" i="4"/>
  <c r="BD40" i="4"/>
  <c r="BG40" i="4"/>
  <c r="BH40" i="4"/>
  <c r="BC41" i="4"/>
  <c r="BD41" i="4"/>
  <c r="BG41" i="4"/>
  <c r="BH41" i="4"/>
  <c r="BC42" i="4"/>
  <c r="BD42" i="4"/>
  <c r="BG42" i="4"/>
  <c r="BH42" i="4"/>
  <c r="BC43" i="4"/>
  <c r="BD43" i="4"/>
  <c r="BG43" i="4"/>
  <c r="BH43" i="4"/>
  <c r="BC44" i="4"/>
  <c r="BD44" i="4"/>
  <c r="BG44" i="4"/>
  <c r="BH44" i="4"/>
  <c r="BC45" i="4"/>
  <c r="BD45" i="4"/>
  <c r="BG45" i="4"/>
  <c r="BH45" i="4"/>
  <c r="BC46" i="4"/>
  <c r="BD46" i="4"/>
  <c r="BG46" i="4"/>
  <c r="BH46" i="4"/>
  <c r="BC47" i="4"/>
  <c r="BD47" i="4"/>
  <c r="BG47" i="4"/>
  <c r="BH47" i="4"/>
  <c r="BC48" i="4"/>
  <c r="BD48" i="4"/>
  <c r="BG48" i="4"/>
  <c r="BH48" i="4"/>
  <c r="BC49" i="4"/>
  <c r="BD49" i="4"/>
  <c r="BG49" i="4"/>
  <c r="BH49" i="4"/>
  <c r="BC50" i="4"/>
  <c r="BD50" i="4"/>
  <c r="BG50" i="4"/>
  <c r="BH50" i="4"/>
  <c r="BC51" i="4"/>
  <c r="BD51" i="4"/>
  <c r="BG51" i="4"/>
  <c r="BH51" i="4"/>
  <c r="BC52" i="4"/>
  <c r="BD52" i="4"/>
  <c r="BG52" i="4"/>
  <c r="BH52" i="4"/>
  <c r="BC53" i="4"/>
  <c r="BD53" i="4"/>
  <c r="BG53" i="4"/>
  <c r="BH53" i="4"/>
  <c r="BC54" i="4"/>
  <c r="BD54" i="4"/>
  <c r="BG54" i="4"/>
  <c r="BH54" i="4"/>
  <c r="BC55" i="4"/>
  <c r="BD55" i="4"/>
  <c r="BG55" i="4"/>
  <c r="BH55" i="4"/>
  <c r="BC56" i="4"/>
  <c r="BD56" i="4"/>
  <c r="BG56" i="4"/>
  <c r="BH56" i="4"/>
  <c r="BC57" i="4"/>
  <c r="BD57" i="4"/>
  <c r="BG57" i="4"/>
  <c r="BH57" i="4"/>
  <c r="BC58" i="4"/>
  <c r="BD58" i="4"/>
  <c r="BG58" i="4"/>
  <c r="BH58" i="4"/>
  <c r="BC59" i="4"/>
  <c r="BD59" i="4"/>
  <c r="BG59" i="4"/>
  <c r="BH59" i="4"/>
  <c r="BC64" i="4"/>
  <c r="BD64" i="4"/>
  <c r="BG64" i="4"/>
  <c r="BH64" i="4"/>
  <c r="BC65" i="4"/>
  <c r="BD65" i="4"/>
  <c r="BG65" i="4"/>
  <c r="BH65" i="4"/>
  <c r="BC66" i="4"/>
  <c r="BD66" i="4"/>
  <c r="BG66" i="4"/>
  <c r="BH66" i="4"/>
  <c r="BC67" i="4"/>
  <c r="BD67" i="4"/>
  <c r="BG67" i="4"/>
  <c r="BH67" i="4"/>
  <c r="BC68" i="4"/>
  <c r="BD68" i="4"/>
  <c r="BG68" i="4"/>
  <c r="BH68" i="4"/>
  <c r="BC69" i="4"/>
  <c r="BD69" i="4"/>
  <c r="BG69" i="4"/>
  <c r="BH69" i="4"/>
  <c r="BC70" i="4"/>
  <c r="BD70" i="4"/>
  <c r="BG70" i="4"/>
  <c r="BH70" i="4"/>
  <c r="BC71" i="4"/>
  <c r="BD71" i="4"/>
  <c r="BG71" i="4"/>
  <c r="BH71" i="4"/>
  <c r="BC76" i="4"/>
  <c r="BD76" i="4"/>
  <c r="BG76" i="4"/>
  <c r="BH76" i="4"/>
  <c r="BC77" i="4"/>
  <c r="BD77" i="4"/>
  <c r="BG77" i="4"/>
  <c r="BH77" i="4"/>
  <c r="BC78" i="4"/>
  <c r="BD78" i="4"/>
  <c r="BG78" i="4"/>
  <c r="BH78" i="4"/>
  <c r="BC79" i="4"/>
  <c r="BD79" i="4"/>
  <c r="BG79" i="4"/>
  <c r="BH79" i="4"/>
  <c r="BC84" i="4"/>
  <c r="BD84" i="4"/>
  <c r="BG84" i="4"/>
  <c r="BH84" i="4"/>
  <c r="BC85" i="4"/>
  <c r="BD85" i="4"/>
  <c r="BG85" i="4"/>
  <c r="BH85" i="4"/>
  <c r="BC86" i="4"/>
  <c r="BD86" i="4"/>
  <c r="BG86" i="4"/>
  <c r="BH86" i="4"/>
  <c r="BC87" i="4"/>
  <c r="BD87" i="4"/>
  <c r="BG87" i="4"/>
  <c r="BH87" i="4"/>
  <c r="BC88" i="4"/>
  <c r="BD88" i="4"/>
  <c r="BG88" i="4"/>
  <c r="BH88" i="4"/>
  <c r="BC89" i="4"/>
  <c r="BD89" i="4"/>
  <c r="BG89" i="4"/>
  <c r="BH89" i="4"/>
  <c r="BC90" i="4"/>
  <c r="BD90" i="4"/>
  <c r="BG90" i="4"/>
  <c r="BH90" i="4"/>
  <c r="BC91" i="4"/>
  <c r="BD91" i="4"/>
  <c r="BG91" i="4"/>
  <c r="BH91" i="4"/>
  <c r="BC92" i="4"/>
  <c r="BD92" i="4"/>
  <c r="BG92" i="4"/>
  <c r="BH92" i="4"/>
  <c r="BC93" i="4"/>
  <c r="BD93" i="4"/>
  <c r="BG93" i="4"/>
  <c r="BH93" i="4"/>
  <c r="BC94" i="4"/>
  <c r="BD94" i="4"/>
  <c r="BG94" i="4"/>
  <c r="BH94" i="4"/>
  <c r="BC95" i="4"/>
  <c r="BD95" i="4"/>
  <c r="BG95" i="4"/>
  <c r="BH95" i="4"/>
  <c r="BC96" i="4"/>
  <c r="BD96" i="4"/>
  <c r="BG96" i="4"/>
  <c r="BH96" i="4"/>
  <c r="BC97" i="4"/>
  <c r="BD97" i="4"/>
  <c r="BG97" i="4"/>
  <c r="BH97" i="4"/>
  <c r="BC98" i="4"/>
  <c r="BD98" i="4"/>
  <c r="BG98" i="4"/>
  <c r="BH98" i="4"/>
  <c r="BC99" i="4"/>
  <c r="BD99" i="4"/>
  <c r="BG99" i="4"/>
  <c r="BH99" i="4"/>
  <c r="BC100" i="4"/>
  <c r="BD100" i="4"/>
  <c r="BG100" i="4"/>
  <c r="BH100" i="4"/>
  <c r="BC101" i="4"/>
  <c r="BD101" i="4"/>
  <c r="BG101" i="4"/>
  <c r="BH101" i="4"/>
  <c r="BC102" i="4"/>
  <c r="BD102" i="4"/>
  <c r="BG102" i="4"/>
  <c r="BH102" i="4"/>
  <c r="BC103" i="4"/>
  <c r="BD103" i="4"/>
  <c r="BG103" i="4"/>
  <c r="BH103" i="4"/>
  <c r="BC104" i="4"/>
  <c r="BD104" i="4"/>
  <c r="BG104" i="4"/>
  <c r="BH104" i="4"/>
  <c r="BC105" i="4"/>
  <c r="BD105" i="4"/>
  <c r="BG105" i="4"/>
  <c r="BH105" i="4"/>
  <c r="BC106" i="4"/>
  <c r="BD106" i="4"/>
  <c r="BG106" i="4"/>
  <c r="BH106" i="4"/>
  <c r="BC107" i="4"/>
  <c r="BD107" i="4"/>
  <c r="BG107" i="4"/>
  <c r="BH107" i="4"/>
  <c r="BC109" i="4"/>
  <c r="BD109" i="4"/>
  <c r="BG109" i="4"/>
  <c r="BH109" i="4"/>
  <c r="BC110" i="4"/>
  <c r="BD110" i="4"/>
  <c r="BG110" i="4"/>
  <c r="BH110" i="4"/>
  <c r="BC111" i="4"/>
  <c r="BD111" i="4"/>
  <c r="BG111" i="4"/>
  <c r="BH111" i="4"/>
  <c r="BC112" i="4"/>
  <c r="BD112" i="4"/>
  <c r="BG112" i="4"/>
  <c r="BH112" i="4"/>
  <c r="BC113" i="4"/>
  <c r="BD113" i="4"/>
  <c r="BG113" i="4"/>
  <c r="BH113" i="4"/>
  <c r="BC114" i="4"/>
  <c r="BD114" i="4"/>
  <c r="BG114" i="4"/>
  <c r="BH114" i="4"/>
  <c r="BC115" i="4"/>
  <c r="BD115" i="4"/>
  <c r="BG115" i="4"/>
  <c r="BH115" i="4"/>
  <c r="BC116" i="4"/>
  <c r="BD116" i="4"/>
  <c r="BG116" i="4"/>
  <c r="BH116" i="4"/>
  <c r="BC117" i="4"/>
  <c r="BD117" i="4"/>
  <c r="BG117" i="4"/>
  <c r="BH117" i="4"/>
  <c r="BC118" i="4"/>
  <c r="BD118" i="4"/>
  <c r="BG118" i="4"/>
  <c r="BH118" i="4"/>
  <c r="BC119" i="4"/>
  <c r="BD119" i="4"/>
  <c r="BG119" i="4"/>
  <c r="BH119" i="4"/>
  <c r="BC120" i="4"/>
  <c r="BD120" i="4"/>
  <c r="BG120" i="4"/>
  <c r="BH120" i="4"/>
  <c r="BC121" i="4"/>
  <c r="BD121" i="4"/>
  <c r="BG121" i="4"/>
  <c r="BH121" i="4"/>
  <c r="BC122" i="4"/>
  <c r="BD122" i="4"/>
  <c r="BG122" i="4"/>
  <c r="BH122" i="4"/>
  <c r="BC123" i="4"/>
  <c r="BD123" i="4"/>
  <c r="BG123" i="4"/>
  <c r="BH123" i="4"/>
  <c r="BC124" i="4"/>
  <c r="BD124" i="4"/>
  <c r="BG124" i="4"/>
  <c r="BH124" i="4"/>
  <c r="BC125" i="4"/>
  <c r="BD125" i="4"/>
  <c r="BG125" i="4"/>
  <c r="BH125" i="4"/>
  <c r="BC126" i="4"/>
  <c r="BD126" i="4"/>
  <c r="BG126" i="4"/>
  <c r="BH126" i="4"/>
  <c r="BC127" i="4"/>
  <c r="BD127" i="4"/>
  <c r="BG127" i="4"/>
  <c r="BH127" i="4"/>
  <c r="BC128" i="4"/>
  <c r="BD128" i="4"/>
  <c r="BG128" i="4"/>
  <c r="BH128" i="4"/>
  <c r="BC129" i="4"/>
  <c r="BD129" i="4"/>
  <c r="BG129" i="4"/>
  <c r="BH129" i="4"/>
  <c r="BC130" i="4"/>
  <c r="BD130" i="4"/>
  <c r="BG130" i="4"/>
  <c r="BH130" i="4"/>
  <c r="BC131" i="4"/>
  <c r="BD131" i="4"/>
  <c r="BG131" i="4"/>
  <c r="BH131" i="4"/>
  <c r="BC132" i="4"/>
  <c r="BD132" i="4"/>
  <c r="BG132" i="4"/>
  <c r="BH132" i="4"/>
  <c r="BC133" i="4"/>
  <c r="BD133" i="4"/>
  <c r="BG133" i="4"/>
  <c r="BH133" i="4"/>
  <c r="BC134" i="4"/>
  <c r="BD134" i="4"/>
  <c r="BG134" i="4"/>
  <c r="BH134" i="4"/>
  <c r="BC135" i="4"/>
  <c r="BD135" i="4"/>
  <c r="BG135" i="4"/>
  <c r="BH135" i="4"/>
  <c r="BC136" i="4"/>
  <c r="BD136" i="4"/>
  <c r="BG136" i="4"/>
  <c r="BH136" i="4"/>
  <c r="BC138" i="4"/>
  <c r="BD138" i="4"/>
  <c r="BG138" i="4"/>
  <c r="BH138" i="4"/>
  <c r="BC139" i="4"/>
  <c r="BD139" i="4"/>
  <c r="BG139" i="4"/>
  <c r="BH139" i="4"/>
  <c r="BC140" i="4"/>
  <c r="BD140" i="4"/>
  <c r="BG140" i="4"/>
  <c r="BH140" i="4"/>
  <c r="BC141" i="4"/>
  <c r="BD141" i="4"/>
  <c r="BG141" i="4"/>
  <c r="BH141" i="4"/>
  <c r="BC142" i="4"/>
  <c r="BD142" i="4"/>
  <c r="BG142" i="4"/>
  <c r="BH142" i="4"/>
  <c r="BC143" i="4"/>
  <c r="BD143" i="4"/>
  <c r="BG143" i="4"/>
  <c r="BH143" i="4"/>
  <c r="BC145" i="4"/>
  <c r="BD145" i="4"/>
  <c r="BG145" i="4"/>
  <c r="BH145" i="4"/>
  <c r="BC146" i="4"/>
  <c r="BD146" i="4"/>
  <c r="BG146" i="4"/>
  <c r="BH146" i="4"/>
  <c r="BC147" i="4"/>
  <c r="BD147" i="4"/>
  <c r="BG147" i="4"/>
  <c r="BH147" i="4"/>
  <c r="BC148" i="4"/>
  <c r="BD148" i="4"/>
  <c r="BG148" i="4"/>
  <c r="BH148" i="4"/>
  <c r="BC149" i="4"/>
  <c r="BD149" i="4"/>
  <c r="BG149" i="4"/>
  <c r="BH149" i="4"/>
  <c r="BC150" i="4"/>
  <c r="BD150" i="4"/>
  <c r="BG150" i="4"/>
  <c r="BH150" i="4"/>
  <c r="BC151" i="4"/>
  <c r="BD151" i="4"/>
  <c r="BG151" i="4"/>
  <c r="BH151" i="4"/>
  <c r="BC152" i="4"/>
  <c r="BD152" i="4"/>
  <c r="BG152" i="4"/>
  <c r="BH152" i="4"/>
  <c r="BC157" i="4"/>
  <c r="BD157" i="4"/>
  <c r="BG157" i="4"/>
  <c r="BH157" i="4"/>
  <c r="BC158" i="4"/>
  <c r="BD158" i="4"/>
  <c r="BG158" i="4"/>
  <c r="BH158" i="4"/>
  <c r="BC159" i="4"/>
  <c r="BD159" i="4"/>
  <c r="BG159" i="4"/>
  <c r="BH159" i="4"/>
  <c r="BC160" i="4"/>
  <c r="BD160" i="4"/>
  <c r="BG160" i="4"/>
  <c r="BH160" i="4"/>
  <c r="BC162" i="4"/>
  <c r="BD162" i="4"/>
  <c r="BG162" i="4"/>
  <c r="BH162" i="4"/>
  <c r="BC163" i="4"/>
  <c r="BD163" i="4"/>
  <c r="BG163" i="4"/>
  <c r="BH163" i="4"/>
  <c r="BC164" i="4"/>
  <c r="BD164" i="4"/>
  <c r="BG164" i="4"/>
  <c r="BH164" i="4"/>
  <c r="BC165" i="4"/>
  <c r="BD165" i="4"/>
  <c r="BG165" i="4"/>
  <c r="BH165" i="4"/>
  <c r="BC166" i="4"/>
  <c r="BD166" i="4"/>
  <c r="BG166" i="4"/>
  <c r="BH166" i="4"/>
  <c r="BC167" i="4"/>
  <c r="BD167" i="4"/>
  <c r="BG167" i="4"/>
  <c r="BH167" i="4"/>
  <c r="BC168" i="4"/>
  <c r="BD168" i="4"/>
  <c r="BG168" i="4"/>
  <c r="BH168" i="4"/>
  <c r="BC170" i="4"/>
  <c r="BD170" i="4"/>
  <c r="BG170" i="4"/>
  <c r="BH170" i="4"/>
  <c r="BC171" i="4"/>
  <c r="BD171" i="4"/>
  <c r="BG171" i="4"/>
  <c r="BH171" i="4"/>
  <c r="BC172" i="4"/>
  <c r="BD172" i="4"/>
  <c r="BG172" i="4"/>
  <c r="BH172" i="4"/>
  <c r="BC173" i="4"/>
  <c r="BD173" i="4"/>
  <c r="BG173" i="4"/>
  <c r="BH173" i="4"/>
  <c r="BC174" i="4"/>
  <c r="BD174" i="4"/>
  <c r="BG174" i="4"/>
  <c r="BH174" i="4"/>
  <c r="BC175" i="4"/>
  <c r="BD175" i="4"/>
  <c r="BG175" i="4"/>
  <c r="BH175" i="4"/>
  <c r="BC179" i="4"/>
  <c r="BD179" i="4"/>
  <c r="BG179" i="4"/>
  <c r="BH179" i="4"/>
  <c r="BC180" i="4"/>
  <c r="BD180" i="4"/>
  <c r="BG180" i="4"/>
  <c r="BH180" i="4"/>
  <c r="BC181" i="4"/>
  <c r="BD181" i="4"/>
  <c r="BG181" i="4"/>
  <c r="BH181" i="4"/>
  <c r="BC182" i="4"/>
  <c r="BD182" i="4"/>
  <c r="BG182" i="4"/>
  <c r="BH182" i="4"/>
  <c r="BC183" i="4"/>
  <c r="BD183" i="4"/>
  <c r="BG183" i="4"/>
  <c r="BH183" i="4"/>
  <c r="BC184" i="4"/>
  <c r="BD184" i="4"/>
  <c r="BG184" i="4"/>
  <c r="BH184" i="4"/>
  <c r="BC185" i="4"/>
  <c r="BD185" i="4"/>
  <c r="BG185" i="4"/>
  <c r="BH185" i="4"/>
  <c r="BC186" i="4"/>
  <c r="BD186" i="4"/>
  <c r="BG186" i="4"/>
  <c r="BH186" i="4"/>
  <c r="BC188" i="4"/>
  <c r="BD188" i="4"/>
  <c r="BG188" i="4"/>
  <c r="BH188" i="4"/>
  <c r="BC189" i="4"/>
  <c r="BD189" i="4"/>
  <c r="BG189" i="4"/>
  <c r="BH189" i="4"/>
  <c r="BC190" i="4"/>
  <c r="BD190" i="4"/>
  <c r="BG190" i="4"/>
  <c r="BH190" i="4"/>
  <c r="BC191" i="4"/>
  <c r="BD191" i="4"/>
  <c r="BG191" i="4"/>
  <c r="BH191" i="4"/>
  <c r="BC192" i="4"/>
  <c r="BD192" i="4"/>
  <c r="BG192" i="4"/>
  <c r="BH192" i="4"/>
  <c r="BC193" i="4"/>
  <c r="BD193" i="4"/>
  <c r="BG193" i="4"/>
  <c r="BH193" i="4"/>
  <c r="BC194" i="4"/>
  <c r="BD194" i="4"/>
  <c r="BG194" i="4"/>
  <c r="BH194" i="4"/>
  <c r="BC195" i="4"/>
  <c r="BD195" i="4"/>
  <c r="BG195" i="4"/>
  <c r="BH195" i="4"/>
  <c r="BC196" i="4"/>
  <c r="BD196" i="4"/>
  <c r="BG196" i="4"/>
  <c r="BH196" i="4"/>
  <c r="BC197" i="4"/>
  <c r="BD197" i="4"/>
  <c r="BG197" i="4"/>
  <c r="BH197" i="4"/>
  <c r="BC198" i="4"/>
  <c r="BD198" i="4"/>
  <c r="BG198" i="4"/>
  <c r="BH198" i="4"/>
  <c r="BC199" i="4"/>
  <c r="BD199" i="4"/>
  <c r="BG199" i="4"/>
  <c r="BH199" i="4"/>
  <c r="BC200" i="4"/>
  <c r="BD200" i="4"/>
  <c r="BG200" i="4"/>
  <c r="BH200" i="4"/>
  <c r="BC201" i="4"/>
  <c r="BD201" i="4"/>
  <c r="BG201" i="4"/>
  <c r="BH201" i="4"/>
  <c r="BC202" i="4"/>
  <c r="BD202" i="4"/>
  <c r="BG202" i="4"/>
  <c r="BH202" i="4"/>
  <c r="BC205" i="4"/>
  <c r="BD205" i="4"/>
  <c r="BG205" i="4"/>
  <c r="BH205" i="4"/>
  <c r="BC206" i="4"/>
  <c r="BD206" i="4"/>
  <c r="BG206" i="4"/>
  <c r="BH206" i="4"/>
  <c r="BC207" i="4"/>
  <c r="BD207" i="4"/>
  <c r="BG207" i="4"/>
  <c r="BH207" i="4"/>
  <c r="BC214" i="4"/>
  <c r="BD214" i="4"/>
  <c r="BG214" i="4"/>
  <c r="BH214" i="4"/>
  <c r="BC215" i="4"/>
  <c r="BD215" i="4"/>
  <c r="BG215" i="4"/>
  <c r="BH215" i="4"/>
  <c r="BC216" i="4"/>
  <c r="BD216" i="4"/>
  <c r="BG216" i="4"/>
  <c r="BH216" i="4"/>
  <c r="BC218" i="4"/>
  <c r="BD218" i="4"/>
  <c r="BG218" i="4"/>
  <c r="BH218" i="4"/>
  <c r="BC219" i="4"/>
  <c r="BD219" i="4"/>
  <c r="BG219" i="4"/>
  <c r="BH219" i="4"/>
  <c r="BC220" i="4"/>
  <c r="BD220" i="4"/>
  <c r="BG220" i="4"/>
  <c r="BH220" i="4"/>
  <c r="BC222" i="4"/>
  <c r="BD222" i="4"/>
  <c r="BG222" i="4"/>
  <c r="BH222" i="4"/>
  <c r="BC225" i="4"/>
  <c r="BD225" i="4"/>
  <c r="BG225" i="4"/>
  <c r="BH225" i="4"/>
  <c r="BC226" i="4"/>
  <c r="BD226" i="4"/>
  <c r="BG226" i="4"/>
  <c r="BH226" i="4"/>
  <c r="BC227" i="4"/>
  <c r="BD227" i="4"/>
  <c r="BG227" i="4"/>
  <c r="BH227" i="4"/>
  <c r="BC228" i="4"/>
  <c r="BD228" i="4"/>
  <c r="BG228" i="4"/>
  <c r="BH228" i="4"/>
  <c r="BC229" i="4"/>
  <c r="BD229" i="4"/>
  <c r="BG229" i="4"/>
  <c r="BH229" i="4"/>
  <c r="BC230" i="4"/>
  <c r="BD230" i="4"/>
  <c r="BG230" i="4"/>
  <c r="BH230" i="4"/>
  <c r="BC231" i="4"/>
  <c r="BD231" i="4"/>
  <c r="BG231" i="4"/>
  <c r="BH231" i="4"/>
  <c r="BC232" i="4"/>
  <c r="BD232" i="4"/>
  <c r="BG232" i="4"/>
  <c r="BH232" i="4"/>
  <c r="BC233" i="4"/>
  <c r="BD233" i="4"/>
  <c r="BG233" i="4"/>
  <c r="BH233" i="4"/>
  <c r="BC234" i="4"/>
  <c r="BD234" i="4"/>
  <c r="BG234" i="4"/>
  <c r="BH234" i="4"/>
  <c r="BC235" i="4"/>
  <c r="BD235" i="4"/>
  <c r="BG235" i="4"/>
  <c r="BH235" i="4"/>
  <c r="BC236" i="4"/>
  <c r="BD236" i="4"/>
  <c r="BG236" i="4"/>
  <c r="BH236" i="4"/>
  <c r="BC237" i="4"/>
  <c r="BD237" i="4"/>
  <c r="BG237" i="4"/>
  <c r="BH237" i="4"/>
  <c r="BC238" i="4"/>
  <c r="BD238" i="4"/>
  <c r="BG238" i="4"/>
  <c r="BH238" i="4"/>
  <c r="BC240" i="4"/>
  <c r="BD240" i="4"/>
  <c r="BG240" i="4"/>
  <c r="BH240" i="4"/>
  <c r="BC241" i="4"/>
  <c r="BD241" i="4"/>
  <c r="BG241" i="4"/>
  <c r="BH241" i="4"/>
  <c r="BC242" i="4"/>
  <c r="BD242" i="4"/>
  <c r="BG242" i="4"/>
  <c r="BH242" i="4"/>
  <c r="BC243" i="4"/>
  <c r="BD243" i="4"/>
  <c r="BG243" i="4"/>
  <c r="BH243" i="4"/>
  <c r="BC244" i="4"/>
  <c r="BD244" i="4"/>
  <c r="BG244" i="4"/>
  <c r="BH244" i="4"/>
  <c r="BC245" i="4"/>
  <c r="BD245" i="4"/>
  <c r="BG245" i="4"/>
  <c r="BH245" i="4"/>
  <c r="BC246" i="4"/>
  <c r="BD246" i="4"/>
  <c r="BG246" i="4"/>
  <c r="BH246" i="4"/>
  <c r="BC247" i="4"/>
  <c r="BD247" i="4"/>
  <c r="BG247" i="4"/>
  <c r="BH247" i="4"/>
  <c r="BC248" i="4"/>
  <c r="BD248" i="4"/>
  <c r="BG248" i="4"/>
  <c r="BH248" i="4"/>
  <c r="BC249" i="4"/>
  <c r="BD249" i="4"/>
  <c r="BG249" i="4"/>
  <c r="BH249" i="4"/>
  <c r="BC250" i="4"/>
  <c r="BD250" i="4"/>
  <c r="BG250" i="4"/>
  <c r="BH250" i="4"/>
  <c r="BC251" i="4"/>
  <c r="BD251" i="4"/>
  <c r="BG251" i="4"/>
  <c r="BH251" i="4"/>
  <c r="BC253" i="4"/>
  <c r="BD253" i="4"/>
  <c r="BG253" i="4"/>
  <c r="BH253" i="4"/>
  <c r="BC254" i="4"/>
  <c r="BD254" i="4"/>
  <c r="BG254" i="4"/>
  <c r="BH254" i="4"/>
  <c r="BC255" i="4"/>
  <c r="BD255" i="4"/>
  <c r="BG255" i="4"/>
  <c r="BH255" i="4"/>
  <c r="BC256" i="4"/>
  <c r="BD256" i="4"/>
  <c r="BG256" i="4"/>
  <c r="BH256" i="4"/>
  <c r="BC257" i="4"/>
  <c r="BD257" i="4"/>
  <c r="BG257" i="4"/>
  <c r="BH257" i="4"/>
  <c r="BC258" i="4"/>
  <c r="BD258" i="4"/>
  <c r="BG258" i="4"/>
  <c r="BH258" i="4"/>
  <c r="BC259" i="4"/>
  <c r="BD259" i="4"/>
  <c r="BG259" i="4"/>
  <c r="BH259" i="4"/>
  <c r="BC260" i="4"/>
  <c r="BD260" i="4"/>
  <c r="BG260" i="4"/>
  <c r="BH260" i="4"/>
  <c r="BC261" i="4"/>
  <c r="BD261" i="4"/>
  <c r="BG261" i="4"/>
  <c r="BH261" i="4"/>
  <c r="BC262" i="4"/>
  <c r="BD262" i="4"/>
  <c r="BG262" i="4"/>
  <c r="BH262" i="4"/>
  <c r="BC263" i="4"/>
  <c r="BD263" i="4"/>
  <c r="BG263" i="4"/>
  <c r="BH263" i="4"/>
  <c r="BC264" i="4"/>
  <c r="BD264" i="4"/>
  <c r="BG264" i="4"/>
  <c r="BH264" i="4"/>
  <c r="BC265" i="4"/>
  <c r="BD265" i="4"/>
  <c r="BG265" i="4"/>
  <c r="BH265" i="4"/>
  <c r="BC266" i="4"/>
  <c r="BD266" i="4"/>
  <c r="BG266" i="4"/>
  <c r="BH266" i="4"/>
  <c r="BC267" i="4"/>
  <c r="BD267" i="4"/>
  <c r="BG267" i="4"/>
  <c r="BH267" i="4"/>
  <c r="BC268" i="4"/>
  <c r="BD268" i="4"/>
  <c r="BG268" i="4"/>
  <c r="BH268" i="4"/>
  <c r="BC269" i="4"/>
  <c r="BD269" i="4"/>
  <c r="BG269" i="4"/>
  <c r="BH269" i="4"/>
  <c r="BC270" i="4"/>
  <c r="BD270" i="4"/>
  <c r="BG270" i="4"/>
  <c r="BH270" i="4"/>
  <c r="BC271" i="4"/>
  <c r="BD271" i="4"/>
  <c r="BG271" i="4"/>
  <c r="BH271" i="4"/>
  <c r="BC272" i="4"/>
  <c r="BD272" i="4"/>
  <c r="BG272" i="4"/>
  <c r="BH272" i="4"/>
  <c r="BC273" i="4"/>
  <c r="BD273" i="4"/>
  <c r="BG273" i="4"/>
  <c r="BH273" i="4"/>
  <c r="BC274" i="4"/>
  <c r="BD274" i="4"/>
  <c r="BG274" i="4"/>
  <c r="BH274" i="4"/>
  <c r="BC275" i="4"/>
  <c r="BD275" i="4"/>
  <c r="BG275" i="4"/>
  <c r="BH275" i="4"/>
  <c r="BC276" i="4"/>
  <c r="BD276" i="4"/>
  <c r="BG276" i="4"/>
  <c r="BH276" i="4"/>
  <c r="BC277" i="4"/>
  <c r="BD277" i="4"/>
  <c r="BG277" i="4"/>
  <c r="BH277" i="4"/>
  <c r="BC278" i="4"/>
  <c r="BD278" i="4"/>
  <c r="BG278" i="4"/>
  <c r="BH278" i="4"/>
  <c r="BC279" i="4"/>
  <c r="BD279" i="4"/>
  <c r="BG279" i="4"/>
  <c r="BH279" i="4"/>
  <c r="BC280" i="4"/>
  <c r="BD280" i="4"/>
  <c r="BG280" i="4"/>
  <c r="BH280" i="4"/>
  <c r="BC281" i="4"/>
  <c r="BD281" i="4"/>
  <c r="BG281" i="4"/>
  <c r="BH281" i="4"/>
  <c r="BC282" i="4"/>
  <c r="BD282" i="4"/>
  <c r="BG282" i="4"/>
  <c r="BH282" i="4"/>
  <c r="BC283" i="4"/>
  <c r="BD283" i="4"/>
  <c r="BG283" i="4"/>
  <c r="BH283" i="4"/>
  <c r="BC284" i="4"/>
  <c r="BD284" i="4"/>
  <c r="BG284" i="4"/>
  <c r="BH284" i="4"/>
  <c r="BC285" i="4"/>
  <c r="BD285" i="4"/>
  <c r="BG285" i="4"/>
  <c r="BH285" i="4"/>
  <c r="BC286" i="4"/>
  <c r="BD286" i="4"/>
  <c r="BG286" i="4"/>
  <c r="BH286" i="4"/>
  <c r="BC287" i="4"/>
  <c r="BD287" i="4"/>
  <c r="BG287" i="4"/>
  <c r="BH287" i="4"/>
  <c r="BC288" i="4"/>
  <c r="BD288" i="4"/>
  <c r="BG288" i="4"/>
  <c r="BH288" i="4"/>
  <c r="BC289" i="4"/>
  <c r="BD289" i="4"/>
  <c r="BG289" i="4"/>
  <c r="BH289" i="4"/>
  <c r="BC301" i="4"/>
  <c r="BD301" i="4"/>
  <c r="BG301" i="4"/>
  <c r="BH301" i="4"/>
  <c r="BI301" i="4"/>
  <c r="BC302" i="4"/>
  <c r="BD302" i="4"/>
  <c r="BG302" i="4"/>
  <c r="BH302" i="4"/>
  <c r="BI302" i="4"/>
  <c r="BC303" i="4"/>
  <c r="BD303" i="4"/>
  <c r="BG303" i="4"/>
  <c r="BH303" i="4"/>
  <c r="BI303" i="4"/>
  <c r="BC304" i="4"/>
  <c r="BD304" i="4"/>
  <c r="BG304" i="4"/>
  <c r="BH304" i="4"/>
  <c r="BI304" i="4"/>
  <c r="BC305" i="4"/>
  <c r="BD305" i="4"/>
  <c r="BG305" i="4"/>
  <c r="BH305" i="4"/>
  <c r="BI305" i="4"/>
  <c r="BC306" i="4"/>
  <c r="BD306" i="4"/>
  <c r="BG306" i="4"/>
  <c r="BH306" i="4"/>
  <c r="BI306" i="4"/>
  <c r="BC307" i="4"/>
  <c r="BD307" i="4"/>
  <c r="BG307" i="4"/>
  <c r="BH307" i="4"/>
  <c r="BI307" i="4"/>
  <c r="BC308" i="4"/>
  <c r="BD308" i="4"/>
  <c r="BG308" i="4"/>
  <c r="BH308" i="4"/>
  <c r="BI308" i="4"/>
  <c r="BC309" i="4"/>
  <c r="BD309" i="4"/>
  <c r="BG309" i="4"/>
  <c r="BH309" i="4"/>
  <c r="BI309" i="4"/>
  <c r="BC310" i="4"/>
  <c r="BD310" i="4"/>
  <c r="BG310" i="4"/>
  <c r="BH310" i="4"/>
  <c r="BI310" i="4"/>
  <c r="BD312" i="4"/>
  <c r="BG312" i="4"/>
  <c r="BH312" i="4"/>
  <c r="BI312" i="4"/>
  <c r="BC313" i="4"/>
  <c r="BD313" i="4"/>
  <c r="BG313" i="4"/>
  <c r="BH313" i="4"/>
  <c r="BI313" i="4"/>
  <c r="BC314" i="4"/>
  <c r="BD314" i="4"/>
  <c r="BG314" i="4"/>
  <c r="BH314" i="4"/>
  <c r="BI314" i="4"/>
  <c r="BC316" i="4"/>
  <c r="BD316" i="4"/>
  <c r="BG316" i="4"/>
  <c r="BH316" i="4"/>
  <c r="BI316" i="4"/>
  <c r="BC317" i="4"/>
  <c r="BD317" i="4"/>
  <c r="BG317" i="4"/>
  <c r="BH317" i="4"/>
  <c r="BI317" i="4"/>
  <c r="BC318" i="4"/>
  <c r="BD318" i="4"/>
  <c r="BG318" i="4"/>
  <c r="BH318" i="4"/>
  <c r="BI318" i="4"/>
  <c r="BC319" i="4"/>
  <c r="BD319" i="4"/>
  <c r="BG319" i="4"/>
  <c r="BH319" i="4"/>
  <c r="BI319" i="4"/>
  <c r="BC320" i="4"/>
  <c r="BD320" i="4"/>
  <c r="BG320" i="4"/>
  <c r="BH320" i="4"/>
  <c r="BI320" i="4"/>
  <c r="BC321" i="4"/>
  <c r="BD321" i="4"/>
  <c r="BG321" i="4"/>
  <c r="BH321" i="4"/>
  <c r="BI321" i="4"/>
  <c r="BC322" i="4"/>
  <c r="BD322" i="4"/>
  <c r="BG322" i="4"/>
  <c r="BH322" i="4"/>
  <c r="BI322" i="4"/>
  <c r="BC323" i="4"/>
  <c r="BD323" i="4"/>
  <c r="BG323" i="4"/>
  <c r="BH323" i="4"/>
  <c r="BI323" i="4"/>
  <c r="BC324" i="4"/>
  <c r="BD324" i="4"/>
  <c r="BG324" i="4"/>
  <c r="BH324" i="4"/>
  <c r="BI324" i="4"/>
  <c r="BC325" i="4"/>
  <c r="BD325" i="4"/>
  <c r="BG325" i="4"/>
  <c r="BH325" i="4"/>
  <c r="BI325" i="4"/>
  <c r="BC326" i="4"/>
  <c r="BD326" i="4"/>
  <c r="BG326" i="4"/>
  <c r="BH326" i="4"/>
  <c r="BI326" i="4"/>
  <c r="BC327" i="4"/>
  <c r="BD327" i="4"/>
  <c r="BG327" i="4"/>
  <c r="BH327" i="4"/>
  <c r="BI327" i="4"/>
  <c r="BC328" i="4"/>
  <c r="BD328" i="4"/>
  <c r="BG328" i="4"/>
  <c r="BH328" i="4"/>
  <c r="BI328" i="4"/>
  <c r="BC329" i="4"/>
  <c r="BD329" i="4"/>
  <c r="BG329" i="4"/>
  <c r="BH329" i="4"/>
  <c r="BI329" i="4"/>
  <c r="BC330" i="4"/>
  <c r="BD330" i="4"/>
  <c r="BG330" i="4"/>
  <c r="BH330" i="4"/>
  <c r="BI330" i="4"/>
  <c r="BC331" i="4"/>
  <c r="BD331" i="4"/>
  <c r="BG331" i="4"/>
  <c r="BH331" i="4"/>
  <c r="BI331" i="4"/>
  <c r="BC332" i="4"/>
  <c r="BD332" i="4"/>
  <c r="BG332" i="4"/>
  <c r="BH332" i="4"/>
  <c r="BI332" i="4"/>
  <c r="BC333" i="4"/>
  <c r="BD333" i="4"/>
  <c r="BG333" i="4"/>
  <c r="BH333" i="4"/>
  <c r="BI333" i="4"/>
  <c r="BC334" i="4"/>
  <c r="BD334" i="4"/>
  <c r="BG334" i="4"/>
  <c r="BH334" i="4"/>
  <c r="BI334" i="4"/>
  <c r="BC335" i="4"/>
  <c r="BD335" i="4"/>
  <c r="BG335" i="4"/>
  <c r="BH335" i="4"/>
  <c r="BI335" i="4"/>
  <c r="BC336" i="4"/>
  <c r="BD336" i="4"/>
  <c r="BG336" i="4"/>
  <c r="BH336" i="4"/>
  <c r="BI336" i="4"/>
  <c r="BC338" i="4"/>
  <c r="BD338" i="4"/>
  <c r="BG338" i="4"/>
  <c r="BH338" i="4"/>
  <c r="BI338" i="4"/>
  <c r="BC339" i="4"/>
  <c r="BD339" i="4"/>
  <c r="BG339" i="4"/>
  <c r="BH339" i="4"/>
  <c r="BI339" i="4"/>
  <c r="BC340" i="4"/>
  <c r="BD340" i="4"/>
  <c r="BG340" i="4"/>
  <c r="BH340" i="4"/>
  <c r="BI340" i="4"/>
  <c r="BC341" i="4"/>
  <c r="BD341" i="4"/>
  <c r="BG341" i="4"/>
  <c r="BH341" i="4"/>
  <c r="BI341" i="4"/>
  <c r="BC342" i="4"/>
  <c r="BD342" i="4"/>
  <c r="BG342" i="4"/>
  <c r="BH342" i="4"/>
  <c r="BI342" i="4"/>
  <c r="BC343" i="4"/>
  <c r="BD343" i="4"/>
  <c r="BG343" i="4"/>
  <c r="BH343" i="4"/>
  <c r="BI343" i="4"/>
  <c r="BC344" i="4"/>
  <c r="BD344" i="4"/>
  <c r="BG344" i="4"/>
  <c r="BH344" i="4"/>
  <c r="BI344" i="4"/>
  <c r="BC345" i="4"/>
  <c r="BD345" i="4"/>
  <c r="BG345" i="4"/>
  <c r="BH345" i="4"/>
  <c r="BI345" i="4"/>
  <c r="BC346" i="4"/>
  <c r="BD346" i="4"/>
  <c r="BG346" i="4"/>
  <c r="BH346" i="4"/>
  <c r="BI346" i="4"/>
  <c r="BC347" i="4"/>
  <c r="BD347" i="4"/>
  <c r="BG347" i="4"/>
  <c r="BH347" i="4"/>
  <c r="BI347" i="4"/>
  <c r="BC348" i="4"/>
  <c r="BD348" i="4"/>
  <c r="BG348" i="4"/>
  <c r="BH348" i="4"/>
  <c r="BI348" i="4"/>
  <c r="BC350" i="4"/>
  <c r="BD350" i="4"/>
  <c r="BG350" i="4"/>
  <c r="BH350" i="4"/>
  <c r="BI350" i="4"/>
  <c r="BC351" i="4"/>
  <c r="BD351" i="4"/>
  <c r="BG351" i="4"/>
  <c r="BH351" i="4"/>
  <c r="BI351" i="4"/>
  <c r="BC352" i="4"/>
  <c r="BD352" i="4"/>
  <c r="BG352" i="4"/>
  <c r="BH352" i="4"/>
  <c r="BI352" i="4"/>
  <c r="BC354" i="4"/>
  <c r="BD354" i="4"/>
  <c r="BG354" i="4"/>
  <c r="BH354" i="4"/>
  <c r="BI354" i="4"/>
  <c r="BH4" i="4"/>
  <c r="BP5" i="4"/>
  <c r="BG4" i="4"/>
  <c r="BO5" i="4"/>
  <c r="BD4" i="4"/>
  <c r="BL5" i="4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4" i="5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169" i="4"/>
  <c r="C79" i="1"/>
  <c r="D79" i="1"/>
  <c r="C77" i="1"/>
  <c r="C78" i="1"/>
  <c r="J312" i="4"/>
  <c r="D2" i="1"/>
  <c r="D3" i="1"/>
  <c r="D4" i="1"/>
  <c r="D5" i="1"/>
  <c r="D6" i="1"/>
  <c r="D7" i="1"/>
  <c r="D8" i="1"/>
  <c r="D9" i="1"/>
  <c r="D10" i="1"/>
  <c r="D11" i="1"/>
  <c r="C39" i="1"/>
  <c r="D39" i="1"/>
  <c r="C58" i="1"/>
  <c r="D58" i="1"/>
  <c r="Z109" i="4"/>
  <c r="Z121" i="4"/>
  <c r="Z122" i="4"/>
  <c r="Z123" i="4"/>
  <c r="Z124" i="4"/>
  <c r="Z125" i="4"/>
  <c r="Z126" i="4"/>
  <c r="Z127" i="4"/>
  <c r="Z128" i="4"/>
  <c r="Z129" i="4"/>
  <c r="Z130" i="4"/>
  <c r="Z131" i="4"/>
  <c r="Z132" i="4"/>
  <c r="Z133" i="4"/>
  <c r="Z134" i="4"/>
  <c r="Z135" i="4"/>
  <c r="Z136" i="4"/>
  <c r="Z137" i="4"/>
  <c r="Z138" i="4"/>
  <c r="Z139" i="4"/>
  <c r="Z140" i="4"/>
  <c r="Z141" i="4"/>
  <c r="Z142" i="4"/>
  <c r="Z143" i="4"/>
  <c r="Z144" i="4"/>
  <c r="Z145" i="4"/>
  <c r="Z146" i="4"/>
  <c r="Z147" i="4"/>
  <c r="Z148" i="4"/>
  <c r="Z149" i="4"/>
  <c r="Z150" i="4"/>
  <c r="Z151" i="4"/>
  <c r="Z152" i="4"/>
  <c r="Z153" i="4"/>
  <c r="Z154" i="4"/>
  <c r="Z155" i="4"/>
  <c r="Z156" i="4"/>
  <c r="Z157" i="4"/>
  <c r="Z158" i="4"/>
  <c r="Z159" i="4"/>
  <c r="Z160" i="4"/>
  <c r="Z161" i="4"/>
  <c r="Z162" i="4"/>
  <c r="Z163" i="4"/>
  <c r="Z164" i="4"/>
  <c r="Z165" i="4"/>
  <c r="Z166" i="4"/>
  <c r="Z167" i="4"/>
  <c r="Z168" i="4"/>
  <c r="Z169" i="4"/>
  <c r="Z170" i="4"/>
  <c r="Z171" i="4"/>
  <c r="Z172" i="4"/>
  <c r="Z173" i="4"/>
  <c r="Z174" i="4"/>
  <c r="Z175" i="4"/>
  <c r="Z176" i="4"/>
  <c r="Z177" i="4"/>
  <c r="Z178" i="4"/>
  <c r="Z179" i="4"/>
  <c r="Z180" i="4"/>
  <c r="Z181" i="4"/>
  <c r="Z182" i="4"/>
  <c r="Z183" i="4"/>
  <c r="Z184" i="4"/>
  <c r="Z185" i="4"/>
  <c r="Z186" i="4"/>
  <c r="Z187" i="4"/>
  <c r="Z188" i="4"/>
  <c r="Z189" i="4"/>
  <c r="Z190" i="4"/>
  <c r="Z191" i="4"/>
  <c r="Z192" i="4"/>
  <c r="Z193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C48" i="1"/>
  <c r="D48" i="1"/>
  <c r="I109" i="4"/>
  <c r="I110" i="4"/>
  <c r="I111" i="4"/>
  <c r="Z108" i="4"/>
  <c r="I108" i="4"/>
  <c r="D29" i="1"/>
  <c r="C29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9" i="1"/>
  <c r="D59" i="1"/>
  <c r="C60" i="1"/>
  <c r="D60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D78" i="1"/>
  <c r="D77" i="1"/>
  <c r="C80" i="1"/>
  <c r="D80" i="1"/>
  <c r="C81" i="1"/>
  <c r="D81" i="1"/>
  <c r="C82" i="1"/>
  <c r="D82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97" i="1"/>
  <c r="D97" i="1"/>
  <c r="C98" i="1"/>
  <c r="D98" i="1"/>
  <c r="C99" i="1"/>
  <c r="D99" i="1"/>
  <c r="C100" i="1"/>
  <c r="D100" i="1"/>
  <c r="C101" i="1"/>
  <c r="D101" i="1"/>
  <c r="C102" i="1"/>
  <c r="D102" i="1"/>
  <c r="C103" i="1"/>
  <c r="D103" i="1"/>
  <c r="C104" i="1"/>
  <c r="D104" i="1"/>
  <c r="C105" i="1"/>
  <c r="D105" i="1"/>
  <c r="C106" i="1"/>
  <c r="D106" i="1"/>
  <c r="C107" i="1"/>
  <c r="D107" i="1"/>
  <c r="C108" i="1"/>
  <c r="D108" i="1"/>
  <c r="C109" i="1"/>
  <c r="D109" i="1"/>
  <c r="C112" i="1"/>
  <c r="D112" i="1"/>
  <c r="C113" i="1"/>
  <c r="D113" i="1"/>
  <c r="C114" i="1"/>
  <c r="D114" i="1"/>
  <c r="C117" i="1"/>
  <c r="D117" i="1"/>
  <c r="C118" i="1"/>
  <c r="D118" i="1"/>
  <c r="C119" i="1"/>
  <c r="D119" i="1"/>
  <c r="C120" i="1"/>
  <c r="D120" i="1"/>
  <c r="C121" i="1"/>
  <c r="C122" i="1"/>
  <c r="D122" i="1"/>
  <c r="C123" i="1"/>
  <c r="D123" i="1"/>
  <c r="C124" i="1"/>
  <c r="D124" i="1"/>
  <c r="C125" i="1"/>
  <c r="D125" i="1"/>
  <c r="C126" i="1"/>
  <c r="D126" i="1"/>
  <c r="C127" i="1"/>
  <c r="D127" i="1"/>
  <c r="C128" i="1"/>
  <c r="D128" i="1"/>
  <c r="C129" i="1"/>
  <c r="D129" i="1"/>
  <c r="C130" i="1"/>
  <c r="D130" i="1"/>
  <c r="C131" i="1"/>
  <c r="D131" i="1"/>
  <c r="C132" i="1"/>
  <c r="D132" i="1"/>
  <c r="C133" i="1"/>
  <c r="D133" i="1"/>
  <c r="C134" i="1"/>
  <c r="D134" i="1"/>
  <c r="C135" i="1"/>
  <c r="D135" i="1"/>
  <c r="C136" i="1"/>
  <c r="D136" i="1"/>
  <c r="C137" i="1"/>
  <c r="D137" i="1"/>
  <c r="C138" i="1"/>
  <c r="D138" i="1"/>
  <c r="C139" i="1"/>
  <c r="D139" i="1"/>
  <c r="C140" i="1"/>
  <c r="D140" i="1"/>
  <c r="C141" i="1"/>
  <c r="D141" i="1"/>
  <c r="C142" i="1"/>
  <c r="D142" i="1"/>
  <c r="C143" i="1"/>
  <c r="D143" i="1"/>
  <c r="C144" i="1"/>
  <c r="D144" i="1"/>
  <c r="C145" i="1"/>
  <c r="D145" i="1"/>
  <c r="C146" i="1"/>
  <c r="D146" i="1"/>
  <c r="C147" i="1"/>
  <c r="D147" i="1"/>
  <c r="C148" i="1"/>
  <c r="D148" i="1"/>
  <c r="C149" i="1"/>
  <c r="D149" i="1"/>
  <c r="C150" i="1"/>
  <c r="D150" i="1"/>
  <c r="C151" i="1"/>
  <c r="D151" i="1"/>
  <c r="C152" i="1"/>
  <c r="D152" i="1"/>
  <c r="C153" i="1"/>
  <c r="D153" i="1"/>
  <c r="C154" i="1"/>
  <c r="D154" i="1"/>
  <c r="C155" i="1"/>
  <c r="D155" i="1"/>
  <c r="C156" i="1"/>
  <c r="D156" i="1"/>
  <c r="C157" i="1"/>
  <c r="D157" i="1"/>
  <c r="C158" i="1"/>
  <c r="D158" i="1"/>
  <c r="C159" i="1"/>
  <c r="D159" i="1"/>
  <c r="C160" i="1"/>
  <c r="D160" i="1"/>
  <c r="C161" i="1"/>
  <c r="D161" i="1"/>
  <c r="C162" i="1"/>
  <c r="D162" i="1"/>
  <c r="C163" i="1"/>
  <c r="D163" i="1"/>
  <c r="C164" i="1"/>
  <c r="D164" i="1"/>
  <c r="C165" i="1"/>
  <c r="D165" i="1"/>
  <c r="C166" i="1"/>
  <c r="D166" i="1"/>
  <c r="C167" i="1"/>
  <c r="D167" i="1"/>
  <c r="C168" i="1"/>
  <c r="D168" i="1"/>
  <c r="C169" i="1"/>
  <c r="D169" i="1"/>
  <c r="C170" i="1"/>
  <c r="D170" i="1"/>
  <c r="C171" i="1"/>
  <c r="D171" i="1"/>
  <c r="C172" i="1"/>
  <c r="D172" i="1"/>
  <c r="C173" i="1"/>
  <c r="D173" i="1"/>
  <c r="C174" i="1"/>
  <c r="D174" i="1"/>
  <c r="C175" i="1"/>
  <c r="D175" i="1"/>
  <c r="C176" i="1"/>
  <c r="D176" i="1"/>
  <c r="C177" i="1"/>
  <c r="D177" i="1"/>
  <c r="C178" i="1"/>
  <c r="D178" i="1"/>
  <c r="C179" i="1"/>
  <c r="D179" i="1"/>
  <c r="C180" i="1"/>
  <c r="D180" i="1"/>
  <c r="C181" i="1"/>
  <c r="D181" i="1"/>
  <c r="C182" i="1"/>
  <c r="D182" i="1"/>
  <c r="C183" i="1"/>
  <c r="D183" i="1"/>
  <c r="C184" i="1"/>
  <c r="D184" i="1"/>
  <c r="C185" i="1"/>
  <c r="D185" i="1"/>
  <c r="C186" i="1"/>
  <c r="D186" i="1"/>
  <c r="C187" i="1"/>
  <c r="D187" i="1"/>
  <c r="C188" i="1"/>
  <c r="D188" i="1"/>
  <c r="C189" i="1"/>
  <c r="D189" i="1"/>
  <c r="C190" i="1"/>
  <c r="D190" i="1"/>
  <c r="C191" i="1"/>
  <c r="D191" i="1"/>
  <c r="C192" i="1"/>
  <c r="D192" i="1"/>
  <c r="C193" i="1"/>
  <c r="D193" i="1"/>
  <c r="C194" i="1"/>
  <c r="D194" i="1"/>
  <c r="C195" i="1"/>
  <c r="D195" i="1"/>
  <c r="C196" i="1"/>
  <c r="D196" i="1"/>
  <c r="C197" i="1"/>
  <c r="D197" i="1"/>
  <c r="C198" i="1"/>
  <c r="D198" i="1"/>
  <c r="C199" i="1"/>
  <c r="D199" i="1"/>
  <c r="C200" i="1"/>
  <c r="D200" i="1"/>
  <c r="C201" i="1"/>
  <c r="D201" i="1"/>
  <c r="C202" i="1"/>
  <c r="D202" i="1"/>
  <c r="C203" i="1"/>
  <c r="D203" i="1"/>
  <c r="C204" i="1"/>
  <c r="D204" i="1"/>
  <c r="C205" i="1"/>
  <c r="D205" i="1"/>
  <c r="C206" i="1"/>
  <c r="D206" i="1"/>
  <c r="C207" i="1"/>
  <c r="D207" i="1"/>
  <c r="C208" i="1"/>
  <c r="D208" i="1"/>
  <c r="C209" i="1"/>
  <c r="D209" i="1"/>
  <c r="C210" i="1"/>
  <c r="D210" i="1"/>
  <c r="C211" i="1"/>
  <c r="D211" i="1"/>
  <c r="C212" i="1"/>
  <c r="D212" i="1"/>
  <c r="C213" i="1"/>
  <c r="D213" i="1"/>
  <c r="C214" i="1"/>
  <c r="D214" i="1"/>
  <c r="C215" i="1"/>
  <c r="D215" i="1"/>
  <c r="C216" i="1"/>
  <c r="D216" i="1"/>
  <c r="C217" i="1"/>
  <c r="D217" i="1"/>
  <c r="C218" i="1"/>
  <c r="D218" i="1"/>
  <c r="C219" i="1"/>
  <c r="D219" i="1"/>
  <c r="C220" i="1"/>
  <c r="D220" i="1"/>
  <c r="C221" i="1"/>
  <c r="D221" i="1"/>
  <c r="C222" i="1"/>
  <c r="D222" i="1"/>
  <c r="C223" i="1"/>
  <c r="D223" i="1"/>
  <c r="C224" i="1"/>
  <c r="D224" i="1"/>
  <c r="C225" i="1"/>
  <c r="D225" i="1"/>
  <c r="C226" i="1"/>
  <c r="D226" i="1"/>
  <c r="C227" i="1"/>
  <c r="D227" i="1"/>
  <c r="C228" i="1"/>
  <c r="D228" i="1"/>
  <c r="C229" i="1"/>
  <c r="D229" i="1"/>
  <c r="C230" i="1"/>
  <c r="D230" i="1"/>
  <c r="C231" i="1"/>
  <c r="D231" i="1"/>
  <c r="C232" i="1"/>
  <c r="D232" i="1"/>
  <c r="C233" i="1"/>
  <c r="D233" i="1"/>
  <c r="C234" i="1"/>
  <c r="D234" i="1"/>
  <c r="C235" i="1"/>
  <c r="D235" i="1"/>
  <c r="C236" i="1"/>
  <c r="D236" i="1"/>
  <c r="C237" i="1"/>
  <c r="D237" i="1"/>
  <c r="C238" i="1"/>
  <c r="D238" i="1"/>
  <c r="C239" i="1"/>
  <c r="D239" i="1"/>
  <c r="C240" i="1"/>
  <c r="D240" i="1"/>
  <c r="C241" i="1"/>
  <c r="D241" i="1"/>
  <c r="C242" i="1"/>
  <c r="D242" i="1"/>
  <c r="C243" i="1"/>
  <c r="D243" i="1"/>
  <c r="C244" i="1"/>
  <c r="D244" i="1"/>
  <c r="C245" i="1"/>
  <c r="D245" i="1"/>
  <c r="C246" i="1"/>
  <c r="D246" i="1"/>
  <c r="C247" i="1"/>
  <c r="D247" i="1"/>
  <c r="C248" i="1"/>
  <c r="D248" i="1"/>
  <c r="C249" i="1"/>
  <c r="D249" i="1"/>
  <c r="C250" i="1"/>
  <c r="D250" i="1"/>
  <c r="C251" i="1"/>
  <c r="D251" i="1"/>
  <c r="C252" i="1"/>
  <c r="D252" i="1"/>
  <c r="C253" i="1"/>
  <c r="D253" i="1"/>
  <c r="C254" i="1"/>
  <c r="D254" i="1"/>
  <c r="C255" i="1"/>
  <c r="D255" i="1"/>
  <c r="C256" i="1"/>
  <c r="D256" i="1"/>
  <c r="C257" i="1"/>
  <c r="D257" i="1"/>
  <c r="C258" i="1"/>
  <c r="D258" i="1"/>
  <c r="C259" i="1"/>
  <c r="D259" i="1"/>
  <c r="C260" i="1"/>
  <c r="D260" i="1"/>
  <c r="C261" i="1"/>
  <c r="D261" i="1"/>
  <c r="C262" i="1"/>
  <c r="D262" i="1"/>
  <c r="C263" i="1"/>
  <c r="D263" i="1"/>
  <c r="C264" i="1"/>
  <c r="D264" i="1"/>
  <c r="C265" i="1"/>
  <c r="D265" i="1"/>
  <c r="C266" i="1"/>
  <c r="D266" i="1"/>
  <c r="C267" i="1"/>
  <c r="D267" i="1"/>
  <c r="C268" i="1"/>
  <c r="D268" i="1"/>
  <c r="C269" i="1"/>
  <c r="D269" i="1"/>
  <c r="C270" i="1"/>
  <c r="D270" i="1"/>
  <c r="C271" i="1"/>
  <c r="D271" i="1"/>
  <c r="C272" i="1"/>
  <c r="D272" i="1"/>
  <c r="C273" i="1"/>
  <c r="D273" i="1"/>
  <c r="C274" i="1"/>
  <c r="D274" i="1"/>
  <c r="C275" i="1"/>
  <c r="D275" i="1"/>
  <c r="C276" i="1"/>
  <c r="D276" i="1"/>
  <c r="C277" i="1"/>
  <c r="D277" i="1"/>
  <c r="C278" i="1"/>
  <c r="D278" i="1"/>
  <c r="C279" i="1"/>
  <c r="D279" i="1"/>
  <c r="C280" i="1"/>
  <c r="D280" i="1"/>
  <c r="C281" i="1"/>
  <c r="D281" i="1"/>
  <c r="C282" i="1"/>
  <c r="D282" i="1"/>
  <c r="C283" i="1"/>
  <c r="D283" i="1"/>
  <c r="C284" i="1"/>
  <c r="D284" i="1"/>
  <c r="C285" i="1"/>
  <c r="D285" i="1"/>
  <c r="C286" i="1"/>
  <c r="D286" i="1"/>
  <c r="C287" i="1"/>
  <c r="D287" i="1"/>
  <c r="C288" i="1"/>
  <c r="D288" i="1"/>
  <c r="C289" i="1"/>
  <c r="D289" i="1"/>
  <c r="C290" i="1"/>
  <c r="D290" i="1"/>
  <c r="C291" i="1"/>
  <c r="D291" i="1"/>
  <c r="C292" i="1"/>
  <c r="D292" i="1"/>
  <c r="C293" i="1"/>
  <c r="D293" i="1"/>
  <c r="C294" i="1"/>
  <c r="D294" i="1"/>
  <c r="C295" i="1"/>
  <c r="D295" i="1"/>
  <c r="C296" i="1"/>
  <c r="D296" i="1"/>
  <c r="C297" i="1"/>
  <c r="D297" i="1"/>
  <c r="C298" i="1"/>
  <c r="D298" i="1"/>
  <c r="C299" i="1"/>
  <c r="D299" i="1"/>
  <c r="C300" i="1"/>
  <c r="D300" i="1"/>
  <c r="C301" i="1"/>
  <c r="D301" i="1"/>
  <c r="C302" i="1"/>
  <c r="D302" i="1"/>
  <c r="C303" i="1"/>
  <c r="D303" i="1"/>
  <c r="C304" i="1"/>
  <c r="D304" i="1"/>
  <c r="C305" i="1"/>
  <c r="D305" i="1"/>
  <c r="C306" i="1"/>
  <c r="D306" i="1"/>
  <c r="C307" i="1"/>
  <c r="D307" i="1"/>
  <c r="C308" i="1"/>
  <c r="D308" i="1"/>
  <c r="C309" i="1"/>
  <c r="D309" i="1"/>
  <c r="C310" i="1"/>
  <c r="D310" i="1"/>
  <c r="C311" i="1"/>
  <c r="D311" i="1"/>
  <c r="C312" i="1"/>
  <c r="D312" i="1"/>
  <c r="C313" i="1"/>
  <c r="D313" i="1"/>
  <c r="C314" i="1"/>
  <c r="D314" i="1"/>
  <c r="C315" i="1"/>
  <c r="D315" i="1"/>
  <c r="C316" i="1"/>
  <c r="D316" i="1"/>
  <c r="C317" i="1"/>
  <c r="D317" i="1"/>
  <c r="C318" i="1"/>
  <c r="D318" i="1"/>
  <c r="C319" i="1"/>
  <c r="D319" i="1"/>
  <c r="C320" i="1"/>
  <c r="D320" i="1"/>
  <c r="C321" i="1"/>
  <c r="D321" i="1"/>
  <c r="C322" i="1"/>
  <c r="D322" i="1"/>
  <c r="C323" i="1"/>
  <c r="D323" i="1"/>
  <c r="C324" i="1"/>
  <c r="D324" i="1"/>
  <c r="C325" i="1"/>
  <c r="D325" i="1"/>
  <c r="C326" i="1"/>
  <c r="D326" i="1"/>
  <c r="C327" i="1"/>
  <c r="D327" i="1"/>
  <c r="C328" i="1"/>
  <c r="D328" i="1"/>
  <c r="C329" i="1"/>
  <c r="D329" i="1"/>
  <c r="C330" i="1"/>
  <c r="D330" i="1"/>
  <c r="C331" i="1"/>
  <c r="D331" i="1"/>
  <c r="C332" i="1"/>
  <c r="D332" i="1"/>
  <c r="C333" i="1"/>
  <c r="D333" i="1"/>
  <c r="C334" i="1"/>
  <c r="D334" i="1"/>
  <c r="C335" i="1"/>
  <c r="D335" i="1"/>
  <c r="C336" i="1"/>
  <c r="D336" i="1"/>
  <c r="C337" i="1"/>
  <c r="D337" i="1"/>
  <c r="C338" i="1"/>
  <c r="D338" i="1"/>
  <c r="C339" i="1"/>
  <c r="D339" i="1"/>
  <c r="C340" i="1"/>
  <c r="D340" i="1"/>
  <c r="C341" i="1"/>
  <c r="D341" i="1"/>
  <c r="C342" i="1"/>
  <c r="D342" i="1"/>
  <c r="C343" i="1"/>
  <c r="D343" i="1"/>
  <c r="C344" i="1"/>
  <c r="D344" i="1"/>
  <c r="C345" i="1"/>
  <c r="D345" i="1"/>
  <c r="C346" i="1"/>
  <c r="D346" i="1"/>
  <c r="C347" i="1"/>
  <c r="D347" i="1"/>
  <c r="C348" i="1"/>
  <c r="D348" i="1"/>
  <c r="C349" i="1"/>
  <c r="D349" i="1"/>
  <c r="C350" i="1"/>
  <c r="D350" i="1"/>
  <c r="C351" i="1"/>
  <c r="D351" i="1"/>
  <c r="C352" i="1"/>
  <c r="D352" i="1"/>
  <c r="C353" i="1"/>
  <c r="D353" i="1"/>
  <c r="C354" i="1"/>
  <c r="D354" i="1"/>
  <c r="C355" i="1"/>
  <c r="D355" i="1"/>
  <c r="C356" i="1"/>
  <c r="D356" i="1"/>
  <c r="C357" i="1"/>
  <c r="D357" i="1"/>
  <c r="C358" i="1"/>
  <c r="D358" i="1"/>
  <c r="C359" i="1"/>
  <c r="D359" i="1"/>
  <c r="C360" i="1"/>
  <c r="D360" i="1"/>
  <c r="C361" i="1"/>
  <c r="D361" i="1"/>
  <c r="C362" i="1"/>
  <c r="D362" i="1"/>
  <c r="C363" i="1"/>
  <c r="D363" i="1"/>
  <c r="C364" i="1"/>
  <c r="D364" i="1"/>
  <c r="C365" i="1"/>
  <c r="D365" i="1"/>
  <c r="C366" i="1"/>
  <c r="D366" i="1"/>
  <c r="C367" i="1"/>
  <c r="D367" i="1"/>
  <c r="C368" i="1"/>
  <c r="D368" i="1"/>
  <c r="C369" i="1"/>
  <c r="D369" i="1"/>
  <c r="C370" i="1"/>
  <c r="D370" i="1"/>
  <c r="C371" i="1"/>
  <c r="D371" i="1"/>
  <c r="C372" i="1"/>
  <c r="D372" i="1"/>
  <c r="C373" i="1"/>
  <c r="D373" i="1"/>
  <c r="C374" i="1"/>
  <c r="D374" i="1"/>
  <c r="C375" i="1"/>
  <c r="D375" i="1"/>
  <c r="C376" i="1"/>
  <c r="D376" i="1"/>
  <c r="C377" i="1"/>
  <c r="D377" i="1"/>
  <c r="C378" i="1"/>
  <c r="D378" i="1"/>
  <c r="C379" i="1"/>
  <c r="D379" i="1"/>
  <c r="C380" i="1"/>
  <c r="D380" i="1"/>
  <c r="C381" i="1"/>
  <c r="D381" i="1"/>
  <c r="C382" i="1"/>
  <c r="D382" i="1"/>
  <c r="C383" i="1"/>
  <c r="D383" i="1"/>
  <c r="C384" i="1"/>
  <c r="D384" i="1"/>
  <c r="C385" i="1"/>
  <c r="D385" i="1"/>
  <c r="C386" i="1"/>
  <c r="D386" i="1"/>
  <c r="C387" i="1"/>
  <c r="D387" i="1"/>
  <c r="C388" i="1"/>
  <c r="D388" i="1"/>
  <c r="C389" i="1"/>
  <c r="D389" i="1"/>
  <c r="C390" i="1"/>
  <c r="D390" i="1"/>
  <c r="C391" i="1"/>
  <c r="D391" i="1"/>
  <c r="C392" i="1"/>
  <c r="D392" i="1"/>
  <c r="C393" i="1"/>
  <c r="D393" i="1"/>
  <c r="C394" i="1"/>
  <c r="D394" i="1"/>
  <c r="C395" i="1"/>
  <c r="D395" i="1"/>
  <c r="C396" i="1"/>
  <c r="D396" i="1"/>
  <c r="C397" i="1"/>
  <c r="D397" i="1"/>
  <c r="C398" i="1"/>
  <c r="D398" i="1"/>
  <c r="C399" i="1"/>
  <c r="D399" i="1"/>
  <c r="C400" i="1"/>
  <c r="D400" i="1"/>
  <c r="C401" i="1"/>
  <c r="D401" i="1"/>
  <c r="C402" i="1"/>
  <c r="D402" i="1"/>
  <c r="C403" i="1"/>
  <c r="D403" i="1"/>
  <c r="C404" i="1"/>
  <c r="D404" i="1"/>
  <c r="C405" i="1"/>
  <c r="D405" i="1"/>
  <c r="C406" i="1"/>
  <c r="D406" i="1"/>
  <c r="C407" i="1"/>
  <c r="D407" i="1"/>
  <c r="C408" i="1"/>
  <c r="D408" i="1"/>
  <c r="C409" i="1"/>
  <c r="D409" i="1"/>
  <c r="C410" i="1"/>
  <c r="D410" i="1"/>
  <c r="C411" i="1"/>
  <c r="D411" i="1"/>
  <c r="C412" i="1"/>
  <c r="D412" i="1"/>
  <c r="C413" i="1"/>
  <c r="D413" i="1"/>
  <c r="C414" i="1"/>
  <c r="D414" i="1"/>
  <c r="C415" i="1"/>
  <c r="D415" i="1"/>
  <c r="C416" i="1"/>
  <c r="D416" i="1"/>
  <c r="C417" i="1"/>
  <c r="D417" i="1"/>
  <c r="C418" i="1"/>
  <c r="D418" i="1"/>
  <c r="C419" i="1"/>
  <c r="D419" i="1"/>
  <c r="C420" i="1"/>
  <c r="D420" i="1"/>
  <c r="C421" i="1"/>
  <c r="D421" i="1"/>
  <c r="C422" i="1"/>
  <c r="D422" i="1"/>
  <c r="C423" i="1"/>
  <c r="D423" i="1"/>
  <c r="C424" i="1"/>
  <c r="D424" i="1"/>
  <c r="C425" i="1"/>
  <c r="D425" i="1"/>
  <c r="C426" i="1"/>
  <c r="D426" i="1"/>
  <c r="C427" i="1"/>
  <c r="D427" i="1"/>
  <c r="C428" i="1"/>
  <c r="D428" i="1"/>
  <c r="C429" i="1"/>
  <c r="D429" i="1"/>
  <c r="C430" i="1"/>
  <c r="D430" i="1"/>
  <c r="C431" i="1"/>
  <c r="D431" i="1"/>
  <c r="C432" i="1"/>
  <c r="D432" i="1"/>
  <c r="C433" i="1"/>
  <c r="D433" i="1"/>
  <c r="C434" i="1"/>
  <c r="D434" i="1"/>
  <c r="C435" i="1"/>
  <c r="D435" i="1"/>
  <c r="C436" i="1"/>
  <c r="D436" i="1"/>
  <c r="C437" i="1"/>
  <c r="D437" i="1"/>
  <c r="C438" i="1"/>
  <c r="D438" i="1"/>
  <c r="C439" i="1"/>
  <c r="D439" i="1"/>
  <c r="C440" i="1"/>
  <c r="D440" i="1"/>
  <c r="C441" i="1"/>
  <c r="D441" i="1"/>
  <c r="C442" i="1"/>
  <c r="D442" i="1"/>
  <c r="C443" i="1"/>
  <c r="D443" i="1"/>
  <c r="C444" i="1"/>
  <c r="D444" i="1"/>
  <c r="C445" i="1"/>
  <c r="D445" i="1"/>
  <c r="C446" i="1"/>
  <c r="D446" i="1"/>
  <c r="C447" i="1"/>
  <c r="D447" i="1"/>
  <c r="C448" i="1"/>
  <c r="D448" i="1"/>
  <c r="C449" i="1"/>
  <c r="D449" i="1"/>
  <c r="C450" i="1"/>
  <c r="D450" i="1"/>
  <c r="C451" i="1"/>
  <c r="D451" i="1"/>
  <c r="C452" i="1"/>
  <c r="D452" i="1"/>
  <c r="C453" i="1"/>
  <c r="D453" i="1"/>
  <c r="C454" i="1"/>
  <c r="D454" i="1"/>
  <c r="C455" i="1"/>
  <c r="D455" i="1"/>
  <c r="C456" i="1"/>
  <c r="D456" i="1"/>
  <c r="C457" i="1"/>
  <c r="D457" i="1"/>
  <c r="C458" i="1"/>
  <c r="D458" i="1"/>
  <c r="C459" i="1"/>
  <c r="D459" i="1"/>
  <c r="C460" i="1"/>
  <c r="D460" i="1"/>
  <c r="C461" i="1"/>
  <c r="D461" i="1"/>
  <c r="C462" i="1"/>
  <c r="D462" i="1"/>
  <c r="C463" i="1"/>
  <c r="D463" i="1"/>
  <c r="C464" i="1"/>
  <c r="D464" i="1"/>
  <c r="C465" i="1"/>
  <c r="D465" i="1"/>
  <c r="C466" i="1"/>
  <c r="D466" i="1"/>
  <c r="C467" i="1"/>
  <c r="D467" i="1"/>
  <c r="C468" i="1"/>
  <c r="D468" i="1"/>
  <c r="C469" i="1"/>
  <c r="D469" i="1"/>
  <c r="C470" i="1"/>
  <c r="D470" i="1"/>
  <c r="C471" i="1"/>
  <c r="D471" i="1"/>
  <c r="C472" i="1"/>
  <c r="D472" i="1"/>
  <c r="C473" i="1"/>
  <c r="D473" i="1"/>
  <c r="C474" i="1"/>
  <c r="D474" i="1"/>
  <c r="C475" i="1"/>
  <c r="D475" i="1"/>
  <c r="C476" i="1"/>
  <c r="D476" i="1"/>
  <c r="C477" i="1"/>
  <c r="D477" i="1"/>
  <c r="C478" i="1"/>
  <c r="D478" i="1"/>
  <c r="C479" i="1"/>
  <c r="D479" i="1"/>
  <c r="C480" i="1"/>
  <c r="D480" i="1"/>
  <c r="C481" i="1"/>
  <c r="D481" i="1"/>
  <c r="C482" i="1"/>
  <c r="D482" i="1"/>
  <c r="C483" i="1"/>
  <c r="D483" i="1"/>
  <c r="C484" i="1"/>
  <c r="D484" i="1"/>
  <c r="C485" i="1"/>
  <c r="D485" i="1"/>
  <c r="C486" i="1"/>
  <c r="D486" i="1"/>
  <c r="C487" i="1"/>
  <c r="D487" i="1"/>
  <c r="C488" i="1"/>
  <c r="D488" i="1"/>
  <c r="C489" i="1"/>
  <c r="D489" i="1"/>
  <c r="C490" i="1"/>
  <c r="D490" i="1"/>
  <c r="C491" i="1"/>
  <c r="D491" i="1"/>
  <c r="C492" i="1"/>
  <c r="D492" i="1"/>
  <c r="C493" i="1"/>
  <c r="D493" i="1"/>
  <c r="C494" i="1"/>
  <c r="D494" i="1"/>
  <c r="C495" i="1"/>
  <c r="D495" i="1"/>
  <c r="C496" i="1"/>
  <c r="D496" i="1"/>
  <c r="C497" i="1"/>
  <c r="D497" i="1"/>
  <c r="C498" i="1"/>
  <c r="D498" i="1"/>
  <c r="C499" i="1"/>
  <c r="D499" i="1"/>
  <c r="C500" i="1"/>
  <c r="D500" i="1"/>
  <c r="C501" i="1"/>
  <c r="D501" i="1"/>
  <c r="C502" i="1"/>
  <c r="D502" i="1"/>
  <c r="C503" i="1"/>
  <c r="D503" i="1"/>
  <c r="C504" i="1"/>
  <c r="D504" i="1"/>
  <c r="C505" i="1"/>
  <c r="D505" i="1"/>
  <c r="C506" i="1"/>
  <c r="D506" i="1"/>
  <c r="C507" i="1"/>
  <c r="D507" i="1"/>
  <c r="C508" i="1"/>
  <c r="D508" i="1"/>
  <c r="C509" i="1"/>
  <c r="D509" i="1"/>
  <c r="C510" i="1"/>
  <c r="D510" i="1"/>
  <c r="C511" i="1"/>
  <c r="D511" i="1"/>
  <c r="C512" i="1"/>
  <c r="D512" i="1"/>
  <c r="C513" i="1"/>
  <c r="D513" i="1"/>
  <c r="C514" i="1"/>
  <c r="D514" i="1"/>
  <c r="C515" i="1"/>
  <c r="D515" i="1"/>
  <c r="C516" i="1"/>
  <c r="D516" i="1"/>
  <c r="C517" i="1"/>
  <c r="D517" i="1"/>
  <c r="C518" i="1"/>
  <c r="D518" i="1"/>
  <c r="C519" i="1"/>
  <c r="D519" i="1"/>
  <c r="C520" i="1"/>
  <c r="D520" i="1"/>
  <c r="C521" i="1"/>
  <c r="D521" i="1"/>
  <c r="C522" i="1"/>
  <c r="D522" i="1"/>
  <c r="C523" i="1"/>
  <c r="D523" i="1"/>
  <c r="C524" i="1"/>
  <c r="D524" i="1"/>
  <c r="C525" i="1"/>
  <c r="D525" i="1"/>
  <c r="C526" i="1"/>
  <c r="D526" i="1"/>
  <c r="C527" i="1"/>
  <c r="D527" i="1"/>
  <c r="C528" i="1"/>
  <c r="D528" i="1"/>
  <c r="C529" i="1"/>
  <c r="D529" i="1"/>
  <c r="C530" i="1"/>
  <c r="D530" i="1"/>
  <c r="C531" i="1"/>
  <c r="D531" i="1"/>
  <c r="C532" i="1"/>
  <c r="D532" i="1"/>
  <c r="C533" i="1"/>
  <c r="D533" i="1"/>
  <c r="C534" i="1"/>
  <c r="D534" i="1"/>
  <c r="C535" i="1"/>
  <c r="D535" i="1"/>
  <c r="C536" i="1"/>
  <c r="D536" i="1"/>
  <c r="C537" i="1"/>
  <c r="D537" i="1"/>
  <c r="C538" i="1"/>
  <c r="D538" i="1"/>
  <c r="C539" i="1"/>
  <c r="D539" i="1"/>
  <c r="C540" i="1"/>
  <c r="D540" i="1"/>
  <c r="C541" i="1"/>
  <c r="D541" i="1"/>
  <c r="C542" i="1"/>
  <c r="D542" i="1"/>
  <c r="C543" i="1"/>
  <c r="D543" i="1"/>
  <c r="C544" i="1"/>
  <c r="D544" i="1"/>
  <c r="C545" i="1"/>
  <c r="D545" i="1"/>
  <c r="C546" i="1"/>
  <c r="D546" i="1"/>
  <c r="C547" i="1"/>
  <c r="D547" i="1"/>
  <c r="C548" i="1"/>
  <c r="D548" i="1"/>
  <c r="C549" i="1"/>
  <c r="D549" i="1"/>
  <c r="C550" i="1"/>
  <c r="D550" i="1"/>
  <c r="C551" i="1"/>
  <c r="D551" i="1"/>
  <c r="C552" i="1"/>
  <c r="D552" i="1"/>
  <c r="C553" i="1"/>
  <c r="D553" i="1"/>
  <c r="C554" i="1"/>
  <c r="D554" i="1"/>
  <c r="C555" i="1"/>
  <c r="D555" i="1"/>
  <c r="C556" i="1"/>
  <c r="D556" i="1"/>
  <c r="C557" i="1"/>
  <c r="D557" i="1"/>
  <c r="C558" i="1"/>
  <c r="D558" i="1"/>
  <c r="C559" i="1"/>
  <c r="D559" i="1"/>
  <c r="C560" i="1"/>
  <c r="D560" i="1"/>
  <c r="C561" i="1"/>
  <c r="D561" i="1"/>
  <c r="C562" i="1"/>
  <c r="D562" i="1"/>
  <c r="C563" i="1"/>
  <c r="D563" i="1"/>
  <c r="C564" i="1"/>
  <c r="D564" i="1"/>
  <c r="C565" i="1"/>
  <c r="D565" i="1"/>
  <c r="C566" i="1"/>
  <c r="D566" i="1"/>
  <c r="C567" i="1"/>
  <c r="D567" i="1"/>
  <c r="C568" i="1"/>
  <c r="D568" i="1"/>
  <c r="C569" i="1"/>
  <c r="D569" i="1"/>
  <c r="C570" i="1"/>
  <c r="D570" i="1"/>
  <c r="C571" i="1"/>
  <c r="D571" i="1"/>
  <c r="C572" i="1"/>
  <c r="D572" i="1"/>
  <c r="C573" i="1"/>
  <c r="D573" i="1"/>
  <c r="C574" i="1"/>
  <c r="D574" i="1"/>
  <c r="C575" i="1"/>
  <c r="D575" i="1"/>
  <c r="C576" i="1"/>
  <c r="D576" i="1"/>
  <c r="C577" i="1"/>
  <c r="D577" i="1"/>
  <c r="C578" i="1"/>
  <c r="D578" i="1"/>
  <c r="C579" i="1"/>
  <c r="D579" i="1"/>
  <c r="C580" i="1"/>
  <c r="D580" i="1"/>
  <c r="C581" i="1"/>
  <c r="D581" i="1"/>
  <c r="C582" i="1"/>
  <c r="D582" i="1"/>
  <c r="C583" i="1"/>
  <c r="D583" i="1"/>
  <c r="C584" i="1"/>
  <c r="D584" i="1"/>
  <c r="C585" i="1"/>
  <c r="D585" i="1"/>
  <c r="C586" i="1"/>
  <c r="D586" i="1"/>
  <c r="C587" i="1"/>
  <c r="D587" i="1"/>
  <c r="C588" i="1"/>
  <c r="D588" i="1"/>
  <c r="C589" i="1"/>
  <c r="D589" i="1"/>
  <c r="C590" i="1"/>
  <c r="D590" i="1"/>
  <c r="C591" i="1"/>
  <c r="D591" i="1"/>
  <c r="C592" i="1"/>
  <c r="D592" i="1"/>
  <c r="C593" i="1"/>
  <c r="D593" i="1"/>
  <c r="C594" i="1"/>
  <c r="D594" i="1"/>
  <c r="C595" i="1"/>
  <c r="D595" i="1"/>
  <c r="C596" i="1"/>
  <c r="D596" i="1"/>
  <c r="C597" i="1"/>
  <c r="D597" i="1"/>
  <c r="C598" i="1"/>
  <c r="D598" i="1"/>
  <c r="C599" i="1"/>
  <c r="D599" i="1"/>
  <c r="C600" i="1"/>
  <c r="D600" i="1"/>
  <c r="C601" i="1"/>
  <c r="D601" i="1"/>
  <c r="C602" i="1"/>
  <c r="D602" i="1"/>
  <c r="C603" i="1"/>
  <c r="D603" i="1"/>
  <c r="C604" i="1"/>
  <c r="D604" i="1"/>
  <c r="C605" i="1"/>
  <c r="D605" i="1"/>
  <c r="C606" i="1"/>
  <c r="D606" i="1"/>
  <c r="C607" i="1"/>
  <c r="D607" i="1"/>
  <c r="C608" i="1"/>
  <c r="D608" i="1"/>
  <c r="C609" i="1"/>
  <c r="D609" i="1"/>
  <c r="C610" i="1"/>
  <c r="D610" i="1"/>
  <c r="C611" i="1"/>
  <c r="D611" i="1"/>
  <c r="C612" i="1"/>
  <c r="D612" i="1"/>
  <c r="C613" i="1"/>
  <c r="D613" i="1"/>
  <c r="C614" i="1"/>
  <c r="D614" i="1"/>
  <c r="C615" i="1"/>
  <c r="D615" i="1"/>
  <c r="C616" i="1"/>
  <c r="D616" i="1"/>
  <c r="C617" i="1"/>
  <c r="D617" i="1"/>
  <c r="C618" i="1"/>
  <c r="D618" i="1"/>
  <c r="C619" i="1"/>
  <c r="D619" i="1"/>
  <c r="C620" i="1"/>
  <c r="D620" i="1"/>
  <c r="C621" i="1"/>
  <c r="D621" i="1"/>
  <c r="C622" i="1"/>
  <c r="D622" i="1"/>
  <c r="C623" i="1"/>
  <c r="D623" i="1"/>
  <c r="C624" i="1"/>
  <c r="D624" i="1"/>
  <c r="C625" i="1"/>
  <c r="D625" i="1"/>
  <c r="C626" i="1"/>
  <c r="D626" i="1"/>
  <c r="C627" i="1"/>
  <c r="D627" i="1"/>
  <c r="C628" i="1"/>
  <c r="D628" i="1"/>
  <c r="C629" i="1"/>
  <c r="D629" i="1"/>
  <c r="C630" i="1"/>
  <c r="D630" i="1"/>
  <c r="C631" i="1"/>
  <c r="D631" i="1"/>
  <c r="C632" i="1"/>
  <c r="D632" i="1"/>
  <c r="C633" i="1"/>
  <c r="D633" i="1"/>
  <c r="C634" i="1"/>
  <c r="D634" i="1"/>
  <c r="C635" i="1"/>
  <c r="D635" i="1"/>
  <c r="C636" i="1"/>
  <c r="D636" i="1"/>
  <c r="C637" i="1"/>
  <c r="D637" i="1"/>
  <c r="C638" i="1"/>
  <c r="D638" i="1"/>
  <c r="C639" i="1"/>
  <c r="D639" i="1"/>
  <c r="C640" i="1"/>
  <c r="D640" i="1"/>
  <c r="C641" i="1"/>
  <c r="D641" i="1"/>
  <c r="C642" i="1"/>
  <c r="D642" i="1"/>
  <c r="C643" i="1"/>
  <c r="D643" i="1"/>
  <c r="C644" i="1"/>
  <c r="D644" i="1"/>
  <c r="C645" i="1"/>
  <c r="D645" i="1"/>
  <c r="C646" i="1"/>
  <c r="D646" i="1"/>
  <c r="C647" i="1"/>
  <c r="D647" i="1"/>
  <c r="C648" i="1"/>
  <c r="D648" i="1"/>
  <c r="C649" i="1"/>
  <c r="D649" i="1"/>
  <c r="C650" i="1"/>
  <c r="D650" i="1"/>
  <c r="C651" i="1"/>
  <c r="D651" i="1"/>
  <c r="C652" i="1"/>
  <c r="D652" i="1"/>
  <c r="C653" i="1"/>
  <c r="D653" i="1"/>
  <c r="C654" i="1"/>
  <c r="D654" i="1"/>
  <c r="C655" i="1"/>
  <c r="D655" i="1"/>
  <c r="C656" i="1"/>
  <c r="D656" i="1"/>
  <c r="C657" i="1"/>
  <c r="D657" i="1"/>
  <c r="C658" i="1"/>
  <c r="D658" i="1"/>
  <c r="C659" i="1"/>
  <c r="D659" i="1"/>
  <c r="C660" i="1"/>
  <c r="D660" i="1"/>
  <c r="C661" i="1"/>
  <c r="D661" i="1"/>
  <c r="C662" i="1"/>
  <c r="D662" i="1"/>
  <c r="C663" i="1"/>
  <c r="D663" i="1"/>
  <c r="C664" i="1"/>
  <c r="D664" i="1"/>
  <c r="C665" i="1"/>
  <c r="D665" i="1"/>
  <c r="C666" i="1"/>
  <c r="D666" i="1"/>
  <c r="C667" i="1"/>
  <c r="D667" i="1"/>
  <c r="C668" i="1"/>
  <c r="D668" i="1"/>
  <c r="C669" i="1"/>
  <c r="D669" i="1"/>
  <c r="C670" i="1"/>
  <c r="D670" i="1"/>
  <c r="C671" i="1"/>
  <c r="D671" i="1"/>
  <c r="C672" i="1"/>
  <c r="D672" i="1"/>
  <c r="C673" i="1"/>
  <c r="D673" i="1"/>
  <c r="C674" i="1"/>
  <c r="D674" i="1"/>
  <c r="C675" i="1"/>
  <c r="D675" i="1"/>
  <c r="C676" i="1"/>
  <c r="D676" i="1"/>
  <c r="C677" i="1"/>
  <c r="D677" i="1"/>
  <c r="C678" i="1"/>
  <c r="D678" i="1"/>
  <c r="C679" i="1"/>
  <c r="D679" i="1"/>
  <c r="C680" i="1"/>
  <c r="D680" i="1"/>
  <c r="C681" i="1"/>
  <c r="D681" i="1"/>
  <c r="C682" i="1"/>
  <c r="D682" i="1"/>
  <c r="C683" i="1"/>
  <c r="D683" i="1"/>
  <c r="C684" i="1"/>
  <c r="D684" i="1"/>
  <c r="C685" i="1"/>
  <c r="D685" i="1"/>
  <c r="C686" i="1"/>
  <c r="D686" i="1"/>
  <c r="C687" i="1"/>
  <c r="D687" i="1"/>
  <c r="C688" i="1"/>
  <c r="D688" i="1"/>
  <c r="C689" i="1"/>
  <c r="D689" i="1"/>
  <c r="C690" i="1"/>
  <c r="D690" i="1"/>
  <c r="C691" i="1"/>
  <c r="D691" i="1"/>
  <c r="C692" i="1"/>
  <c r="D692" i="1"/>
  <c r="C693" i="1"/>
  <c r="D693" i="1"/>
  <c r="C694" i="1"/>
  <c r="D694" i="1"/>
  <c r="C695" i="1"/>
  <c r="D695" i="1"/>
  <c r="C696" i="1"/>
  <c r="D696" i="1"/>
  <c r="C697" i="1"/>
  <c r="D697" i="1"/>
  <c r="C698" i="1"/>
  <c r="D698" i="1"/>
  <c r="C699" i="1"/>
  <c r="D699" i="1"/>
  <c r="C700" i="1"/>
  <c r="D700" i="1"/>
  <c r="C701" i="1"/>
  <c r="D701" i="1"/>
  <c r="C702" i="1"/>
  <c r="D702" i="1"/>
  <c r="C703" i="1"/>
  <c r="D703" i="1"/>
  <c r="C704" i="1"/>
  <c r="D704" i="1"/>
  <c r="C705" i="1"/>
  <c r="D705" i="1"/>
  <c r="C706" i="1"/>
  <c r="D706" i="1"/>
  <c r="C707" i="1"/>
  <c r="D707" i="1"/>
  <c r="C708" i="1"/>
  <c r="D708" i="1"/>
  <c r="C709" i="1"/>
  <c r="D709" i="1"/>
  <c r="C710" i="1"/>
  <c r="D710" i="1"/>
  <c r="C711" i="1"/>
  <c r="D711" i="1"/>
  <c r="C712" i="1"/>
  <c r="D712" i="1"/>
  <c r="C713" i="1"/>
  <c r="D713" i="1"/>
  <c r="C714" i="1"/>
  <c r="D714" i="1"/>
  <c r="C715" i="1"/>
  <c r="D715" i="1"/>
  <c r="C716" i="1"/>
  <c r="D716" i="1"/>
  <c r="C717" i="1"/>
  <c r="D717" i="1"/>
  <c r="C718" i="1"/>
  <c r="D718" i="1"/>
  <c r="C719" i="1"/>
  <c r="D719" i="1"/>
  <c r="C720" i="1"/>
  <c r="D720" i="1"/>
  <c r="C721" i="1"/>
  <c r="D721" i="1"/>
  <c r="C722" i="1"/>
  <c r="D722" i="1"/>
  <c r="C723" i="1"/>
  <c r="D723" i="1"/>
  <c r="C724" i="1"/>
  <c r="D724" i="1"/>
  <c r="C725" i="1"/>
  <c r="D725" i="1"/>
  <c r="C726" i="1"/>
  <c r="D726" i="1"/>
  <c r="C727" i="1"/>
  <c r="D727" i="1"/>
  <c r="C728" i="1"/>
  <c r="D728" i="1"/>
  <c r="C729" i="1"/>
  <c r="D729" i="1"/>
  <c r="C730" i="1"/>
  <c r="D730" i="1"/>
  <c r="C731" i="1"/>
  <c r="D731" i="1"/>
  <c r="C732" i="1"/>
  <c r="D732" i="1"/>
  <c r="C733" i="1"/>
  <c r="D733" i="1"/>
  <c r="C734" i="1"/>
  <c r="D734" i="1"/>
  <c r="C735" i="1"/>
  <c r="D735" i="1"/>
  <c r="C736" i="1"/>
  <c r="D736" i="1"/>
  <c r="C737" i="1"/>
  <c r="D737" i="1"/>
  <c r="C738" i="1"/>
  <c r="D738" i="1"/>
  <c r="C739" i="1"/>
  <c r="D739" i="1"/>
  <c r="C740" i="1"/>
  <c r="D740" i="1"/>
  <c r="C741" i="1"/>
  <c r="D741" i="1"/>
  <c r="C742" i="1"/>
  <c r="D742" i="1"/>
  <c r="C743" i="1"/>
  <c r="D743" i="1"/>
  <c r="C744" i="1"/>
  <c r="D744" i="1"/>
  <c r="C745" i="1"/>
  <c r="D745" i="1"/>
  <c r="C746" i="1"/>
  <c r="D746" i="1"/>
  <c r="C747" i="1"/>
  <c r="D747" i="1"/>
  <c r="C748" i="1"/>
  <c r="D748" i="1"/>
  <c r="C749" i="1"/>
  <c r="D749" i="1"/>
  <c r="C750" i="1"/>
  <c r="D750" i="1"/>
  <c r="C751" i="1"/>
  <c r="D751" i="1"/>
  <c r="C752" i="1"/>
  <c r="D752" i="1"/>
  <c r="C753" i="1"/>
  <c r="D753" i="1"/>
  <c r="C754" i="1"/>
  <c r="D754" i="1"/>
  <c r="C755" i="1"/>
  <c r="D755" i="1"/>
  <c r="C756" i="1"/>
  <c r="D756" i="1"/>
  <c r="C757" i="1"/>
  <c r="D757" i="1"/>
  <c r="C758" i="1"/>
  <c r="D758" i="1"/>
  <c r="C759" i="1"/>
  <c r="D759" i="1"/>
  <c r="C760" i="1"/>
  <c r="D760" i="1"/>
  <c r="C761" i="1"/>
  <c r="D761" i="1"/>
  <c r="C762" i="1"/>
  <c r="D762" i="1"/>
  <c r="C763" i="1"/>
  <c r="D763" i="1"/>
  <c r="C764" i="1"/>
  <c r="D764" i="1"/>
  <c r="C765" i="1"/>
  <c r="D765" i="1"/>
  <c r="C766" i="1"/>
  <c r="D766" i="1"/>
  <c r="C767" i="1"/>
  <c r="D767" i="1"/>
  <c r="C768" i="1"/>
  <c r="D768" i="1"/>
  <c r="C769" i="1"/>
  <c r="D769" i="1"/>
  <c r="C770" i="1"/>
  <c r="D770" i="1"/>
  <c r="C771" i="1"/>
  <c r="D771" i="1"/>
  <c r="C772" i="1"/>
  <c r="D772" i="1"/>
  <c r="C773" i="1"/>
  <c r="D773" i="1"/>
  <c r="C774" i="1"/>
  <c r="D774" i="1"/>
  <c r="C775" i="1"/>
  <c r="D775" i="1"/>
  <c r="C776" i="1"/>
  <c r="D776" i="1"/>
  <c r="C777" i="1"/>
  <c r="D777" i="1"/>
  <c r="C778" i="1"/>
  <c r="D778" i="1"/>
  <c r="C779" i="1"/>
  <c r="D779" i="1"/>
  <c r="C780" i="1"/>
  <c r="D780" i="1"/>
  <c r="C781" i="1"/>
  <c r="D781" i="1"/>
  <c r="C782" i="1"/>
  <c r="D782" i="1"/>
  <c r="C783" i="1"/>
  <c r="D783" i="1"/>
  <c r="C784" i="1"/>
  <c r="D784" i="1"/>
  <c r="C785" i="1"/>
  <c r="D785" i="1"/>
  <c r="C786" i="1"/>
  <c r="D786" i="1"/>
  <c r="C787" i="1"/>
  <c r="D787" i="1"/>
  <c r="C788" i="1"/>
  <c r="D788" i="1"/>
  <c r="C789" i="1"/>
  <c r="D789" i="1"/>
  <c r="C790" i="1"/>
  <c r="D790" i="1"/>
  <c r="C791" i="1"/>
  <c r="D791" i="1"/>
  <c r="C792" i="1"/>
  <c r="D792" i="1"/>
  <c r="C793" i="1"/>
  <c r="D793" i="1"/>
  <c r="C794" i="1"/>
  <c r="D794" i="1"/>
  <c r="C795" i="1"/>
  <c r="D795" i="1"/>
  <c r="C796" i="1"/>
  <c r="D796" i="1"/>
  <c r="C797" i="1"/>
  <c r="D797" i="1"/>
  <c r="C798" i="1"/>
  <c r="D798" i="1"/>
  <c r="C799" i="1"/>
  <c r="D799" i="1"/>
  <c r="C800" i="1"/>
  <c r="D800" i="1"/>
  <c r="C801" i="1"/>
  <c r="D801" i="1"/>
  <c r="C802" i="1"/>
  <c r="D802" i="1"/>
  <c r="C803" i="1"/>
  <c r="D803" i="1"/>
  <c r="C804" i="1"/>
  <c r="D804" i="1"/>
  <c r="C805" i="1"/>
  <c r="D805" i="1"/>
  <c r="C806" i="1"/>
  <c r="D806" i="1"/>
  <c r="C807" i="1"/>
  <c r="D807" i="1"/>
  <c r="C808" i="1"/>
  <c r="D808" i="1"/>
  <c r="C809" i="1"/>
  <c r="D809" i="1"/>
  <c r="C810" i="1"/>
  <c r="D810" i="1"/>
  <c r="C811" i="1"/>
  <c r="D811" i="1"/>
  <c r="C812" i="1"/>
  <c r="D812" i="1"/>
  <c r="C813" i="1"/>
  <c r="D813" i="1"/>
  <c r="C814" i="1"/>
  <c r="D814" i="1"/>
  <c r="C815" i="1"/>
  <c r="D815" i="1"/>
  <c r="C816" i="1"/>
  <c r="D816" i="1"/>
  <c r="C817" i="1"/>
  <c r="D817" i="1"/>
  <c r="C818" i="1"/>
  <c r="D818" i="1"/>
  <c r="C819" i="1"/>
  <c r="D819" i="1"/>
  <c r="C820" i="1"/>
  <c r="D820" i="1"/>
  <c r="C821" i="1"/>
  <c r="D821" i="1"/>
  <c r="C822" i="1"/>
  <c r="D822" i="1"/>
  <c r="C823" i="1"/>
  <c r="D823" i="1"/>
  <c r="C824" i="1"/>
  <c r="D824" i="1"/>
  <c r="C825" i="1"/>
  <c r="D825" i="1"/>
  <c r="C826" i="1"/>
  <c r="D826" i="1"/>
  <c r="C827" i="1"/>
  <c r="D827" i="1"/>
  <c r="C828" i="1"/>
  <c r="D828" i="1"/>
  <c r="C829" i="1"/>
  <c r="D829" i="1"/>
  <c r="C830" i="1"/>
  <c r="D830" i="1"/>
  <c r="C831" i="1"/>
  <c r="D831" i="1"/>
  <c r="C832" i="1"/>
  <c r="D832" i="1"/>
  <c r="C833" i="1"/>
  <c r="D833" i="1"/>
  <c r="C834" i="1"/>
  <c r="D834" i="1"/>
  <c r="C835" i="1"/>
  <c r="D835" i="1"/>
  <c r="C836" i="1"/>
  <c r="D836" i="1"/>
  <c r="C837" i="1"/>
  <c r="D837" i="1"/>
  <c r="C838" i="1"/>
  <c r="D838" i="1"/>
  <c r="C839" i="1"/>
  <c r="D839" i="1"/>
  <c r="C840" i="1"/>
  <c r="D840" i="1"/>
  <c r="C841" i="1"/>
  <c r="D841" i="1"/>
  <c r="C842" i="1"/>
  <c r="D842" i="1"/>
  <c r="C843" i="1"/>
  <c r="D843" i="1"/>
  <c r="C844" i="1"/>
  <c r="D844" i="1"/>
  <c r="C845" i="1"/>
  <c r="D845" i="1"/>
  <c r="C846" i="1"/>
  <c r="D846" i="1"/>
  <c r="C847" i="1"/>
  <c r="D847" i="1"/>
  <c r="C848" i="1"/>
  <c r="D848" i="1"/>
  <c r="C849" i="1"/>
  <c r="D849" i="1"/>
  <c r="C850" i="1"/>
  <c r="D850" i="1"/>
  <c r="C851" i="1"/>
  <c r="D851" i="1"/>
  <c r="C852" i="1"/>
  <c r="D852" i="1"/>
  <c r="C853" i="1"/>
  <c r="D853" i="1"/>
  <c r="C854" i="1"/>
  <c r="D854" i="1"/>
  <c r="C855" i="1"/>
  <c r="D855" i="1"/>
  <c r="C856" i="1"/>
  <c r="D856" i="1"/>
  <c r="C857" i="1"/>
  <c r="D857" i="1"/>
  <c r="C858" i="1"/>
  <c r="D858" i="1"/>
  <c r="C859" i="1"/>
  <c r="D859" i="1"/>
  <c r="C860" i="1"/>
  <c r="D860" i="1"/>
  <c r="C861" i="1"/>
  <c r="D861" i="1"/>
  <c r="C862" i="1"/>
  <c r="D862" i="1"/>
  <c r="C863" i="1"/>
  <c r="D863" i="1"/>
  <c r="C864" i="1"/>
  <c r="D864" i="1"/>
  <c r="C865" i="1"/>
  <c r="D865" i="1"/>
  <c r="C866" i="1"/>
  <c r="D866" i="1"/>
  <c r="C867" i="1"/>
  <c r="D867" i="1"/>
  <c r="C868" i="1"/>
  <c r="D868" i="1"/>
  <c r="C869" i="1"/>
  <c r="D869" i="1"/>
  <c r="C870" i="1"/>
  <c r="D870" i="1"/>
  <c r="C871" i="1"/>
  <c r="D871" i="1"/>
  <c r="C872" i="1"/>
  <c r="D872" i="1"/>
  <c r="C873" i="1"/>
  <c r="D873" i="1"/>
  <c r="C874" i="1"/>
  <c r="D874" i="1"/>
  <c r="C875" i="1"/>
  <c r="D875" i="1"/>
  <c r="C876" i="1"/>
  <c r="D876" i="1"/>
  <c r="C877" i="1"/>
  <c r="D877" i="1"/>
  <c r="C878" i="1"/>
  <c r="D878" i="1"/>
  <c r="C879" i="1"/>
  <c r="D879" i="1"/>
  <c r="C880" i="1"/>
  <c r="D880" i="1"/>
  <c r="C881" i="1"/>
  <c r="D881" i="1"/>
  <c r="C882" i="1"/>
  <c r="D882" i="1"/>
  <c r="C883" i="1"/>
  <c r="D883" i="1"/>
  <c r="C884" i="1"/>
  <c r="D884" i="1"/>
  <c r="C885" i="1"/>
  <c r="D885" i="1"/>
  <c r="C886" i="1"/>
  <c r="D886" i="1"/>
  <c r="C887" i="1"/>
  <c r="D887" i="1"/>
  <c r="C888" i="1"/>
  <c r="D888" i="1"/>
  <c r="C889" i="1"/>
  <c r="D889" i="1"/>
  <c r="C890" i="1"/>
  <c r="D890" i="1"/>
  <c r="C891" i="1"/>
  <c r="D891" i="1"/>
  <c r="C892" i="1"/>
  <c r="D892" i="1"/>
  <c r="C893" i="1"/>
  <c r="D893" i="1"/>
  <c r="C894" i="1"/>
  <c r="D894" i="1"/>
  <c r="C895" i="1"/>
  <c r="D895" i="1"/>
  <c r="C896" i="1"/>
  <c r="D896" i="1"/>
  <c r="C897" i="1"/>
  <c r="D897" i="1"/>
  <c r="C898" i="1"/>
  <c r="D898" i="1"/>
  <c r="C899" i="1"/>
  <c r="D899" i="1"/>
  <c r="C900" i="1"/>
  <c r="D900" i="1"/>
  <c r="C901" i="1"/>
  <c r="D901" i="1"/>
  <c r="C902" i="1"/>
  <c r="D902" i="1"/>
  <c r="C903" i="1"/>
  <c r="D903" i="1"/>
  <c r="C904" i="1"/>
  <c r="D904" i="1"/>
  <c r="C905" i="1"/>
  <c r="D905" i="1"/>
  <c r="C906" i="1"/>
  <c r="D906" i="1"/>
  <c r="C907" i="1"/>
  <c r="D907" i="1"/>
  <c r="C908" i="1"/>
  <c r="D908" i="1"/>
  <c r="C909" i="1"/>
  <c r="D909" i="1"/>
  <c r="C910" i="1"/>
  <c r="D910" i="1"/>
  <c r="C911" i="1"/>
  <c r="D911" i="1"/>
  <c r="C912" i="1"/>
  <c r="D912" i="1"/>
  <c r="C913" i="1"/>
  <c r="D913" i="1"/>
  <c r="C914" i="1"/>
  <c r="D914" i="1"/>
  <c r="C915" i="1"/>
  <c r="D915" i="1"/>
  <c r="C916" i="1"/>
  <c r="D916" i="1"/>
  <c r="C917" i="1"/>
  <c r="D917" i="1"/>
  <c r="C918" i="1"/>
  <c r="D918" i="1"/>
  <c r="C919" i="1"/>
  <c r="D919" i="1"/>
  <c r="C920" i="1"/>
  <c r="D920" i="1"/>
  <c r="C921" i="1"/>
  <c r="D921" i="1"/>
  <c r="C922" i="1"/>
  <c r="D922" i="1"/>
  <c r="C923" i="1"/>
  <c r="D923" i="1"/>
  <c r="C924" i="1"/>
  <c r="D924" i="1"/>
  <c r="C925" i="1"/>
  <c r="D925" i="1"/>
  <c r="C926" i="1"/>
  <c r="D926" i="1"/>
  <c r="C927" i="1"/>
  <c r="D927" i="1"/>
  <c r="C928" i="1"/>
  <c r="D928" i="1"/>
  <c r="C929" i="1"/>
  <c r="D929" i="1"/>
  <c r="C930" i="1"/>
  <c r="D930" i="1"/>
  <c r="C931" i="1"/>
  <c r="D931" i="1"/>
  <c r="C932" i="1"/>
  <c r="D932" i="1"/>
  <c r="C933" i="1"/>
  <c r="D933" i="1"/>
  <c r="C934" i="1"/>
  <c r="D934" i="1"/>
  <c r="C935" i="1"/>
  <c r="D935" i="1"/>
  <c r="C936" i="1"/>
  <c r="D936" i="1"/>
  <c r="C937" i="1"/>
  <c r="D937" i="1"/>
  <c r="C938" i="1"/>
  <c r="D938" i="1"/>
  <c r="C939" i="1"/>
  <c r="D939" i="1"/>
  <c r="C940" i="1"/>
  <c r="D940" i="1"/>
  <c r="C941" i="1"/>
  <c r="D941" i="1"/>
  <c r="C942" i="1"/>
  <c r="D942" i="1"/>
  <c r="C943" i="1"/>
  <c r="D943" i="1"/>
  <c r="C944" i="1"/>
  <c r="D944" i="1"/>
  <c r="C945" i="1"/>
  <c r="D945" i="1"/>
  <c r="C946" i="1"/>
  <c r="D946" i="1"/>
  <c r="C947" i="1"/>
  <c r="D947" i="1"/>
  <c r="C948" i="1"/>
  <c r="D948" i="1"/>
  <c r="C949" i="1"/>
  <c r="D949" i="1"/>
  <c r="C950" i="1"/>
  <c r="D950" i="1"/>
  <c r="C951" i="1"/>
  <c r="D951" i="1"/>
  <c r="C952" i="1"/>
  <c r="D952" i="1"/>
  <c r="C953" i="1"/>
  <c r="D953" i="1"/>
  <c r="C954" i="1"/>
  <c r="D954" i="1"/>
  <c r="C955" i="1"/>
  <c r="D955" i="1"/>
  <c r="C956" i="1"/>
  <c r="D956" i="1"/>
  <c r="C957" i="1"/>
  <c r="D957" i="1"/>
  <c r="C958" i="1"/>
  <c r="D958" i="1"/>
  <c r="C959" i="1"/>
  <c r="D959" i="1"/>
  <c r="C960" i="1"/>
  <c r="D960" i="1"/>
  <c r="C961" i="1"/>
  <c r="D961" i="1"/>
  <c r="C962" i="1"/>
  <c r="D962" i="1"/>
  <c r="C963" i="1"/>
  <c r="D963" i="1"/>
  <c r="C964" i="1"/>
  <c r="D964" i="1"/>
  <c r="C965" i="1"/>
  <c r="D965" i="1"/>
  <c r="C966" i="1"/>
  <c r="D966" i="1"/>
  <c r="C967" i="1"/>
  <c r="D967" i="1"/>
  <c r="C968" i="1"/>
  <c r="D968" i="1"/>
  <c r="C969" i="1"/>
  <c r="D969" i="1"/>
  <c r="C970" i="1"/>
  <c r="D970" i="1"/>
  <c r="C971" i="1"/>
  <c r="D971" i="1"/>
  <c r="C972" i="1"/>
  <c r="D972" i="1"/>
  <c r="C973" i="1"/>
  <c r="D973" i="1"/>
  <c r="I117" i="4"/>
  <c r="I118" i="4"/>
  <c r="I119" i="4"/>
  <c r="I120" i="4"/>
  <c r="Z117" i="4"/>
  <c r="Z118" i="4"/>
  <c r="Z119" i="4"/>
  <c r="Z120" i="4"/>
  <c r="Z116" i="4"/>
  <c r="Z113" i="4"/>
  <c r="Z114" i="4"/>
  <c r="Z115" i="4"/>
  <c r="I113" i="4"/>
  <c r="I114" i="4"/>
  <c r="I115" i="4"/>
  <c r="I116" i="4"/>
  <c r="Z110" i="4"/>
  <c r="Z111" i="4"/>
  <c r="Z112" i="4"/>
  <c r="I112" i="4"/>
  <c r="Z104" i="4"/>
  <c r="Z105" i="4"/>
  <c r="Z106" i="4"/>
  <c r="Z107" i="4"/>
  <c r="I104" i="4"/>
  <c r="I105" i="4"/>
  <c r="I106" i="4"/>
  <c r="I107" i="4"/>
  <c r="Z100" i="4"/>
  <c r="Z101" i="4"/>
  <c r="Z102" i="4"/>
  <c r="Z103" i="4"/>
  <c r="I100" i="4"/>
  <c r="I101" i="4"/>
  <c r="I102" i="4"/>
  <c r="I103" i="4"/>
  <c r="Z96" i="4"/>
  <c r="Z97" i="4"/>
  <c r="Z98" i="4"/>
  <c r="Z99" i="4"/>
  <c r="I99" i="4"/>
  <c r="I96" i="4"/>
  <c r="I97" i="4"/>
  <c r="I98" i="4"/>
  <c r="Z92" i="4"/>
  <c r="Z93" i="4"/>
  <c r="Z94" i="4"/>
  <c r="Z95" i="4"/>
  <c r="I92" i="4"/>
  <c r="I93" i="4"/>
  <c r="I94" i="4"/>
  <c r="I95" i="4"/>
  <c r="Z91" i="4"/>
  <c r="Z89" i="4"/>
  <c r="Z90" i="4"/>
  <c r="I88" i="4"/>
  <c r="I89" i="4"/>
  <c r="I90" i="4"/>
  <c r="I91" i="4"/>
  <c r="I84" i="4"/>
  <c r="I85" i="4"/>
  <c r="I86" i="4"/>
  <c r="I87" i="4"/>
  <c r="I80" i="4"/>
  <c r="I81" i="4"/>
  <c r="I82" i="4"/>
  <c r="I83" i="4"/>
  <c r="AV71" i="4"/>
  <c r="AV70" i="4"/>
  <c r="AV69" i="4"/>
  <c r="AV68" i="4"/>
  <c r="AW68" i="4"/>
  <c r="AX71" i="4"/>
  <c r="AW71" i="4"/>
  <c r="AX70" i="4"/>
  <c r="AW70" i="4"/>
  <c r="AW69" i="4"/>
  <c r="AX68" i="4"/>
  <c r="AX76" i="4"/>
  <c r="AW76" i="4"/>
  <c r="AX77" i="4"/>
  <c r="AW77" i="4"/>
  <c r="AX78" i="4"/>
  <c r="AW78" i="4"/>
  <c r="AX79" i="4"/>
  <c r="AW79" i="4"/>
  <c r="AV78" i="4"/>
  <c r="AV79" i="4"/>
  <c r="AV76" i="4"/>
  <c r="AV77" i="4"/>
  <c r="AV65" i="4"/>
  <c r="AV66" i="4"/>
  <c r="AV64" i="4"/>
  <c r="I76" i="4"/>
  <c r="I77" i="4"/>
  <c r="I78" i="4"/>
  <c r="I79" i="4"/>
  <c r="Z79" i="4"/>
  <c r="Z80" i="4"/>
  <c r="Z81" i="4"/>
  <c r="Z82" i="4"/>
  <c r="Z83" i="4"/>
  <c r="Z84" i="4"/>
  <c r="Z85" i="4"/>
  <c r="Z86" i="4"/>
  <c r="Z87" i="4"/>
  <c r="Z88" i="4"/>
  <c r="Z76" i="4"/>
  <c r="Z77" i="4"/>
  <c r="Z78" i="4"/>
  <c r="Z75" i="4"/>
  <c r="I75" i="4"/>
  <c r="Z72" i="4"/>
  <c r="Z73" i="4"/>
  <c r="Z74" i="4"/>
  <c r="I72" i="4"/>
  <c r="I73" i="4"/>
  <c r="I74" i="4"/>
  <c r="AV67" i="4"/>
  <c r="Z69" i="4"/>
  <c r="Z70" i="4"/>
  <c r="Z71" i="4"/>
  <c r="I70" i="4"/>
  <c r="I71" i="4"/>
  <c r="I69" i="4"/>
  <c r="Z68" i="4"/>
  <c r="I68" i="4"/>
  <c r="AU66" i="4"/>
  <c r="AU67" i="4"/>
  <c r="AU65" i="4"/>
  <c r="I64" i="4"/>
  <c r="Z64" i="4"/>
  <c r="Z65" i="4"/>
  <c r="Z66" i="4"/>
  <c r="Z67" i="4"/>
  <c r="I65" i="4"/>
  <c r="I66" i="4"/>
  <c r="I67" i="4"/>
  <c r="I61" i="4"/>
  <c r="I62" i="4"/>
  <c r="I63" i="4"/>
  <c r="Z60" i="4"/>
  <c r="Z61" i="4"/>
  <c r="Z62" i="4"/>
  <c r="Z63" i="4"/>
  <c r="I60" i="4"/>
  <c r="I59" i="4"/>
  <c r="Z59" i="4"/>
  <c r="Z58" i="4"/>
  <c r="Z57" i="4"/>
  <c r="Z56" i="4"/>
  <c r="Z55" i="4"/>
  <c r="Z54" i="4"/>
  <c r="Z53" i="4"/>
  <c r="Z52" i="4"/>
  <c r="I58" i="4"/>
  <c r="I57" i="4"/>
  <c r="I56" i="4"/>
  <c r="I52" i="4"/>
  <c r="I53" i="4"/>
  <c r="I54" i="4"/>
  <c r="I55" i="4"/>
  <c r="I51" i="4"/>
  <c r="Z50" i="4"/>
  <c r="Z51" i="4"/>
  <c r="I50" i="4"/>
  <c r="Z49" i="4"/>
  <c r="I49" i="4"/>
  <c r="Z48" i="4"/>
  <c r="I48" i="4"/>
  <c r="I47" i="4"/>
  <c r="Z47" i="4"/>
  <c r="Z46" i="4"/>
  <c r="I46" i="4"/>
  <c r="Z45" i="4"/>
  <c r="I45" i="4"/>
  <c r="Z43" i="4"/>
  <c r="I44" i="4"/>
  <c r="Z44" i="4"/>
  <c r="I43" i="4"/>
  <c r="Z42" i="4"/>
  <c r="I40" i="4"/>
  <c r="I41" i="4"/>
  <c r="I42" i="4"/>
  <c r="Z41" i="4"/>
  <c r="Z40" i="4"/>
  <c r="I19" i="4"/>
  <c r="I39" i="4"/>
  <c r="Z39" i="4"/>
  <c r="I38" i="4"/>
  <c r="Z38" i="4"/>
  <c r="I37" i="4"/>
  <c r="Z37" i="4"/>
  <c r="I36" i="4"/>
  <c r="Z36" i="4"/>
  <c r="I35" i="4"/>
  <c r="I34" i="4"/>
  <c r="Z35" i="4"/>
  <c r="I33" i="4"/>
  <c r="Z34" i="4"/>
  <c r="Z33" i="4"/>
  <c r="I31" i="4"/>
  <c r="Z31" i="4"/>
  <c r="I32" i="4"/>
  <c r="Z32" i="4"/>
  <c r="I30" i="4"/>
  <c r="Z30" i="4"/>
  <c r="I29" i="4"/>
  <c r="Z29" i="4"/>
  <c r="I28" i="4"/>
  <c r="Z28" i="4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30" i="1"/>
  <c r="D31" i="1"/>
  <c r="D32" i="1"/>
  <c r="D28" i="1"/>
  <c r="D33" i="1"/>
  <c r="D35" i="1"/>
  <c r="D36" i="1"/>
  <c r="D37" i="1"/>
  <c r="D38" i="1"/>
  <c r="D40" i="1"/>
  <c r="D13" i="1"/>
  <c r="D14" i="1"/>
  <c r="D12" i="1"/>
  <c r="I24" i="4"/>
  <c r="I25" i="4"/>
  <c r="I26" i="4"/>
  <c r="I27" i="4"/>
  <c r="Z24" i="4"/>
  <c r="Z25" i="4"/>
  <c r="Z26" i="4"/>
  <c r="Z27" i="4"/>
  <c r="Z21" i="4"/>
  <c r="Z22" i="4"/>
  <c r="Z23" i="4"/>
  <c r="I18" i="4"/>
  <c r="I20" i="4"/>
  <c r="I21" i="4"/>
  <c r="I22" i="4"/>
  <c r="I23" i="4"/>
  <c r="Z19" i="4"/>
  <c r="Z20" i="4"/>
  <c r="Z13" i="4"/>
  <c r="Z14" i="4"/>
  <c r="Z15" i="4"/>
  <c r="Z16" i="4"/>
  <c r="Z17" i="4"/>
  <c r="Z18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Z9" i="4"/>
  <c r="Z10" i="4"/>
  <c r="Z11" i="4"/>
  <c r="Z12" i="4"/>
  <c r="Z5" i="4"/>
  <c r="Z6" i="4"/>
  <c r="Z7" i="4"/>
  <c r="Z8" i="4"/>
  <c r="I4" i="4"/>
  <c r="Z4" i="4"/>
  <c r="B3" i="5"/>
  <c r="B4" i="5"/>
  <c r="B5" i="5"/>
  <c r="B6" i="5"/>
  <c r="B7" i="5"/>
  <c r="B8" i="5"/>
  <c r="B9" i="5"/>
  <c r="B10" i="5"/>
  <c r="B12" i="5"/>
  <c r="B13" i="5"/>
  <c r="B14" i="5"/>
  <c r="B15" i="5"/>
  <c r="B16" i="5"/>
  <c r="B17" i="5"/>
  <c r="B18" i="5"/>
  <c r="B19" i="5"/>
  <c r="B20" i="5"/>
  <c r="B21" i="5"/>
  <c r="B22" i="5"/>
  <c r="B2" i="5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30" i="1"/>
  <c r="C31" i="1"/>
  <c r="C32" i="1"/>
  <c r="C28" i="1"/>
  <c r="C33" i="1"/>
  <c r="C35" i="1"/>
  <c r="C36" i="1"/>
  <c r="C37" i="1"/>
  <c r="C38" i="1"/>
  <c r="C40" i="1"/>
  <c r="C2" i="1"/>
  <c r="H106" i="11"/>
  <c r="G106" i="11"/>
  <c r="F106" i="11"/>
  <c r="E106" i="11"/>
  <c r="D106" i="11"/>
  <c r="H115" i="11"/>
  <c r="G115" i="11"/>
  <c r="F115" i="11"/>
  <c r="E115" i="11"/>
  <c r="D115" i="11"/>
  <c r="F74" i="11"/>
  <c r="D74" i="11"/>
  <c r="E96" i="11"/>
  <c r="H96" i="11"/>
  <c r="G96" i="11"/>
  <c r="AP22" i="11"/>
  <c r="C74" i="11"/>
  <c r="E74" i="11"/>
  <c r="H74" i="11"/>
  <c r="G74" i="11"/>
  <c r="C96" i="11"/>
  <c r="C77" i="11"/>
  <c r="D96" i="11"/>
  <c r="D77" i="11"/>
  <c r="F96" i="11"/>
  <c r="F77" i="11"/>
  <c r="AM22" i="11"/>
  <c r="AN22" i="11"/>
  <c r="T38" i="11"/>
  <c r="H75" i="11"/>
  <c r="S38" i="11"/>
  <c r="G75" i="11"/>
  <c r="R38" i="11"/>
  <c r="F75" i="11"/>
  <c r="P38" i="11"/>
  <c r="AN37" i="11"/>
  <c r="O38" i="11"/>
  <c r="C75" i="11"/>
  <c r="AQ22" i="11"/>
  <c r="Q38" i="11"/>
  <c r="AO37" i="11"/>
  <c r="AM37" i="11"/>
  <c r="BC312" i="4"/>
  <c r="BM9" i="4"/>
  <c r="BM13" i="4"/>
  <c r="BK5" i="4"/>
  <c r="BQ5" i="4"/>
  <c r="G77" i="11"/>
  <c r="H77" i="11"/>
  <c r="E77" i="11"/>
  <c r="D75" i="11"/>
  <c r="E75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<sst xmlns="http://schemas.openxmlformats.org/spreadsheetml/2006/main" count="5855" uniqueCount="1903">
  <si>
    <t>Original Identifier</t>
  </si>
  <si>
    <t>Date Assembled</t>
  </si>
  <si>
    <t>Device Type</t>
  </si>
  <si>
    <t>UID</t>
  </si>
  <si>
    <t>Name</t>
  </si>
  <si>
    <t>Recipient</t>
  </si>
  <si>
    <t>Day 1 Calibration Data</t>
  </si>
  <si>
    <t>Day 2 Calibration Data</t>
  </si>
  <si>
    <t>Force Model</t>
  </si>
  <si>
    <t>Moments Model</t>
  </si>
  <si>
    <t>Packaged Model</t>
  </si>
  <si>
    <t>Live Check</t>
  </si>
  <si>
    <t>NN QC (P/F)</t>
  </si>
  <si>
    <t>Center of Pressure</t>
  </si>
  <si>
    <t>Correct Model Attached</t>
  </si>
  <si>
    <t>Shipped</t>
  </si>
  <si>
    <t>Delivered</t>
  </si>
  <si>
    <t>Notes</t>
  </si>
  <si>
    <t>Needs:</t>
  </si>
  <si>
    <t>01-00000001</t>
  </si>
  <si>
    <t>Small Plate 2</t>
  </si>
  <si>
    <t>GASP</t>
  </si>
  <si>
    <t>Ehh...</t>
  </si>
  <si>
    <t>GASP UK - 2x Launch Pad</t>
  </si>
  <si>
    <t>01-00000002</t>
  </si>
  <si>
    <t>Small Plate 3</t>
  </si>
  <si>
    <t>GASP Mass - 2x Launch Pad</t>
  </si>
  <si>
    <t>02-0000000f</t>
  </si>
  <si>
    <t>Upper Landing Zone</t>
  </si>
  <si>
    <t>Mizzou</t>
  </si>
  <si>
    <t>WSU - 1x Launch Pad, 2x Launch Pad XL</t>
  </si>
  <si>
    <t>02-00000010</t>
  </si>
  <si>
    <t>Lower Landing Zone</t>
  </si>
  <si>
    <t>GASP Taiwan - 2x Launch Pad</t>
  </si>
  <si>
    <t>01-000000df</t>
  </si>
  <si>
    <t>Launch Zone</t>
  </si>
  <si>
    <t>New plates for Mizzou, TPM, and P3</t>
  </si>
  <si>
    <t>02-00000011</t>
  </si>
  <si>
    <t>Stephen's Device</t>
  </si>
  <si>
    <t>Stephen</t>
  </si>
  <si>
    <t>Swing Catalyst - 2x Launch Pad</t>
  </si>
  <si>
    <t>01-000000e1</t>
  </si>
  <si>
    <t>Launch Pad</t>
  </si>
  <si>
    <t>Certification - 1x Launch Pad, 1x Launch Pad XL</t>
  </si>
  <si>
    <t>01-000000e5</t>
  </si>
  <si>
    <t>Where did this end up?</t>
  </si>
  <si>
    <t>Kyle Buddy - 2x Launch Pad XL</t>
  </si>
  <si>
    <t>01-000000e6</t>
  </si>
  <si>
    <t>01-000000e7</t>
  </si>
  <si>
    <t>08-00000002</t>
  </si>
  <si>
    <t>Launch Pad XL</t>
  </si>
  <si>
    <t>P3</t>
  </si>
  <si>
    <t>08-00000003</t>
  </si>
  <si>
    <t>TPM</t>
  </si>
  <si>
    <t>08-00000004</t>
  </si>
  <si>
    <t>08-00000005</t>
  </si>
  <si>
    <t>07-0000000f</t>
  </si>
  <si>
    <t>07-0000000c</t>
  </si>
  <si>
    <t>07-00000017</t>
  </si>
  <si>
    <t>Trade Show</t>
  </si>
  <si>
    <t>was not calibrated with moments</t>
  </si>
  <si>
    <t>07-00000018</t>
  </si>
  <si>
    <t>07-00000016</t>
  </si>
  <si>
    <t>GASP - Tokoyo</t>
  </si>
  <si>
    <t>20241017141717-10</t>
  </si>
  <si>
    <t>20241017105809-07</t>
  </si>
  <si>
    <t>_3pA9T5ZX7c8qUnNBw</t>
  </si>
  <si>
    <t>PCBA recycled. Needs to be reinitialized with new UID before sending to GASP</t>
  </si>
  <si>
    <t>07-00000019</t>
  </si>
  <si>
    <t>GASP - Mass</t>
  </si>
  <si>
    <t>RETURNED</t>
  </si>
  <si>
    <t>07-0000001b</t>
  </si>
  <si>
    <t>07-0000001c</t>
  </si>
  <si>
    <t>GASP - UK</t>
  </si>
  <si>
    <t>07-0000001d</t>
  </si>
  <si>
    <t>Stephen's office</t>
  </si>
  <si>
    <t>In Stephen's office - tester</t>
  </si>
  <si>
    <t>08-00000009</t>
  </si>
  <si>
    <t>LAB ASSEM BOARD</t>
  </si>
  <si>
    <t>Had to create settings.json locally and assign a UID to initialize</t>
  </si>
  <si>
    <t>07-0000001e</t>
  </si>
  <si>
    <t>07-00000001</t>
  </si>
  <si>
    <t>WSU Baseball</t>
  </si>
  <si>
    <t>20240906230001-04</t>
  </si>
  <si>
    <t>20240907193717-07</t>
  </si>
  <si>
    <t>07-00000022</t>
  </si>
  <si>
    <t>`</t>
  </si>
  <si>
    <t>07-00000023</t>
  </si>
  <si>
    <t>20250318182748-26</t>
  </si>
  <si>
    <t>20250318170622-08</t>
  </si>
  <si>
    <t>_5hOmUrrPKbvu6dnQA</t>
  </si>
  <si>
    <t>07-00000024</t>
  </si>
  <si>
    <t>20241016154824-18</t>
  </si>
  <si>
    <t>20241016192338-04</t>
  </si>
  <si>
    <t>_3pAJEK6fWe867L0DA</t>
  </si>
  <si>
    <t>08-0000000a</t>
  </si>
  <si>
    <t>20240906201231-10</t>
  </si>
  <si>
    <t>20240907203301-24</t>
  </si>
  <si>
    <t>08-0000000b</t>
  </si>
  <si>
    <t>20240905170711-02</t>
  </si>
  <si>
    <t>20240905183144-10</t>
  </si>
  <si>
    <t>07-00000025</t>
  </si>
  <si>
    <t>Kistler</t>
  </si>
  <si>
    <t>20241120103720-03</t>
  </si>
  <si>
    <t>20241120104140-04</t>
  </si>
  <si>
    <t>reconnect load cells before shipping. one came disconnected</t>
  </si>
  <si>
    <t>20250401173423-01</t>
  </si>
  <si>
    <t>20250401173832-31</t>
  </si>
  <si>
    <t>_5iTP0BpcdxHnfdAPw</t>
  </si>
  <si>
    <t>Pass</t>
  </si>
  <si>
    <t>Rebuilt with new load cells after returned from Kistler</t>
  </si>
  <si>
    <t>07-00000007</t>
  </si>
  <si>
    <t>Load Cell 1</t>
  </si>
  <si>
    <t>-</t>
  </si>
  <si>
    <t>07-00000026</t>
  </si>
  <si>
    <t>KINVENT</t>
  </si>
  <si>
    <t>07-00000027</t>
  </si>
  <si>
    <t>Lab Baseline Tester</t>
  </si>
  <si>
    <t>Lab</t>
  </si>
  <si>
    <t>07-00000028</t>
  </si>
  <si>
    <t>Internal Plate</t>
  </si>
  <si>
    <t>20241017191217-04</t>
  </si>
  <si>
    <t>20241020193731-03</t>
  </si>
  <si>
    <t>Disconnectivity issues? May need new main board</t>
  </si>
  <si>
    <t>07-00000029</t>
  </si>
  <si>
    <t>TEST Can be replaced</t>
  </si>
  <si>
    <t>07-0000002a</t>
  </si>
  <si>
    <t>Replacing 07-25 Board</t>
  </si>
  <si>
    <t>07-0000002b</t>
  </si>
  <si>
    <t>Interface</t>
  </si>
  <si>
    <t>Load cell P4.32c</t>
  </si>
  <si>
    <t>07-0000002c</t>
  </si>
  <si>
    <t>Hawkin Dynamics</t>
  </si>
  <si>
    <t>Load cell P5.31c</t>
  </si>
  <si>
    <t>08-0000000c</t>
  </si>
  <si>
    <t>GASP - Lowe</t>
  </si>
  <si>
    <t>20241030141459-04</t>
  </si>
  <si>
    <t>20241030141816-03</t>
  </si>
  <si>
    <t>08-0000000d</t>
  </si>
  <si>
    <t>20250317171849-22</t>
  </si>
  <si>
    <t>20250317171955-06</t>
  </si>
  <si>
    <t>_5hNwzn43VuYz0OO8g</t>
  </si>
  <si>
    <t>Needs re-test</t>
  </si>
  <si>
    <t>07-0000002d</t>
  </si>
  <si>
    <t>GASP - Tony</t>
  </si>
  <si>
    <t>20241108112407-08</t>
  </si>
  <si>
    <t>20241108112557-02</t>
  </si>
  <si>
    <t>07-0000002f</t>
  </si>
  <si>
    <t>20250116134506-06</t>
  </si>
  <si>
    <t>20250117122945-01</t>
  </si>
  <si>
    <t>High load (6000 N)</t>
  </si>
  <si>
    <t>0b-00000001</t>
  </si>
  <si>
    <t>Left</t>
  </si>
  <si>
    <t>Dr. Fry's</t>
  </si>
  <si>
    <t>0c-00000001</t>
  </si>
  <si>
    <t>Right</t>
  </si>
  <si>
    <t>08-0000000f</t>
  </si>
  <si>
    <t>07 XL Test</t>
  </si>
  <si>
    <t>08-0000001a</t>
  </si>
  <si>
    <t>07 22 XL</t>
  </si>
  <si>
    <t>08-0000001b</t>
  </si>
  <si>
    <t>20250402153158-27</t>
  </si>
  <si>
    <t>20250402153305-27</t>
  </si>
  <si>
    <t>_5iUDrf3fapm82PO3w</t>
  </si>
  <si>
    <t>Load cells swapped, recalibrated</t>
  </si>
  <si>
    <t>08-0000000e</t>
  </si>
  <si>
    <t>20241115112753-03</t>
  </si>
  <si>
    <t>20241118084322-05</t>
  </si>
  <si>
    <t>07-0000000a</t>
  </si>
  <si>
    <t>GASP - South Africa</t>
  </si>
  <si>
    <t>20241129082812-06</t>
  </si>
  <si>
    <t>20241129214832-04</t>
  </si>
  <si>
    <t>Returning - 7917 4509 1780</t>
  </si>
  <si>
    <t>07-00000030</t>
  </si>
  <si>
    <t>20241119165029-03</t>
  </si>
  <si>
    <t>20241119174415-03</t>
  </si>
  <si>
    <t>RETURNED?</t>
  </si>
  <si>
    <t>07-00000031</t>
  </si>
  <si>
    <t>20241127084753-03</t>
  </si>
  <si>
    <t>20241130130541-01</t>
  </si>
  <si>
    <t>07-00000032</t>
  </si>
  <si>
    <t>20241126104600-01</t>
  </si>
  <si>
    <t>20241122151052-01</t>
  </si>
  <si>
    <t>07-00000033</t>
  </si>
  <si>
    <t>20241125142539-05</t>
  </si>
  <si>
    <t>20241126092529-03</t>
  </si>
  <si>
    <t>07-00000034</t>
  </si>
  <si>
    <t>20241204144107-06</t>
  </si>
  <si>
    <t>20241206123753-05</t>
  </si>
  <si>
    <t>Duplicate ID. Needs reflashed, new id for Lawrence. Shares ID with a force plate.</t>
  </si>
  <si>
    <t>05-00000008</t>
  </si>
  <si>
    <t>Kistler Load Cell</t>
  </si>
  <si>
    <t>05-00000009</t>
  </si>
  <si>
    <t>Interface Load Cells</t>
  </si>
  <si>
    <t>na</t>
  </si>
  <si>
    <t>P2.35, P6.35, P5.30 sensors in the custom load cells</t>
  </si>
  <si>
    <t>05-0000000b</t>
  </si>
  <si>
    <t>Load Cells</t>
  </si>
  <si>
    <t>Internal/Lab</t>
  </si>
  <si>
    <t>Board Flashed with New Firmware for pad alignment and baseline collection</t>
  </si>
  <si>
    <t>05-0000001d</t>
  </si>
  <si>
    <t>Lawrence</t>
  </si>
  <si>
    <t>07-0000002e</t>
  </si>
  <si>
    <t xml:space="preserve">Launch Pad </t>
  </si>
  <si>
    <t>EMC Certification</t>
  </si>
  <si>
    <t>Certification Plate sent to Eli</t>
  </si>
  <si>
    <t>0d-00000001</t>
  </si>
  <si>
    <t>Rat Pad 1</t>
  </si>
  <si>
    <t>06-00000000</t>
  </si>
  <si>
    <t>Launch Pad Lite (00)</t>
  </si>
  <si>
    <t>GASP - Shawn Webb - AMG Golf</t>
  </si>
  <si>
    <t>20241219163400-07</t>
  </si>
  <si>
    <t>20241219163952-03</t>
  </si>
  <si>
    <t>P</t>
  </si>
  <si>
    <t>06-00000001</t>
  </si>
  <si>
    <t>Launch Pad Lite (01)</t>
  </si>
  <si>
    <t>20250307173557-25</t>
  </si>
  <si>
    <t xml:space="preserve">20250307170018-31	</t>
  </si>
  <si>
    <t>_5hFfgF6duXIaBjQZw</t>
  </si>
  <si>
    <t>Pass? reading Seth 10-20 N high</t>
  </si>
  <si>
    <t>Has DB data with no spacer in model.</t>
  </si>
  <si>
    <t>06-00000002</t>
  </si>
  <si>
    <t>Launch Pad Lite (02)</t>
  </si>
  <si>
    <t>20250102113832-05</t>
  </si>
  <si>
    <t>20250102124238-04</t>
  </si>
  <si>
    <t>06-00000003</t>
  </si>
  <si>
    <t>Launch Pad Lite (03)</t>
  </si>
  <si>
    <t>Stephen Tungett</t>
  </si>
  <si>
    <t>20250102150920-01</t>
  </si>
  <si>
    <t>20250102114451-02</t>
  </si>
  <si>
    <t>F - 25 high</t>
  </si>
  <si>
    <t>06-00000004</t>
  </si>
  <si>
    <t>Launch Pad Lite (04)</t>
  </si>
  <si>
    <t>GASP - Steve</t>
  </si>
  <si>
    <t>20250108171607-11</t>
  </si>
  <si>
    <t>20250108220401-01</t>
  </si>
  <si>
    <t>F - 25-30 high</t>
  </si>
  <si>
    <t>06-00000005</t>
  </si>
  <si>
    <t>Launch Pad Lite (05)</t>
  </si>
  <si>
    <t>GASP - Rock Wu, Taiwan</t>
  </si>
  <si>
    <t>20250320153526-25</t>
  </si>
  <si>
    <t>20250324130647-01</t>
  </si>
  <si>
    <t>_5hQOp8B_5qjUJSt_Q</t>
  </si>
  <si>
    <t>06-00000006</t>
  </si>
  <si>
    <t>Launch Pad Lite (06)</t>
  </si>
  <si>
    <t>20250112162900-23</t>
  </si>
  <si>
    <t>20250111212333-16</t>
  </si>
  <si>
    <t>P? - hbw is low in 2 spots D2</t>
  </si>
  <si>
    <t>06-00000007</t>
  </si>
  <si>
    <t>Launch Pad Lite (07)</t>
  </si>
  <si>
    <t>GASP - Steve UK</t>
  </si>
  <si>
    <t>20250310162858-25</t>
  </si>
  <si>
    <t>20250310121918-25</t>
  </si>
  <si>
    <t>_5hH9wPPb6ZMnGUOUQ</t>
  </si>
  <si>
    <t>F?- hbw 30 high/low</t>
  </si>
  <si>
    <t>06-00000008</t>
  </si>
  <si>
    <t>Launch Pad Lite (08)</t>
  </si>
  <si>
    <t>20250310122233-26</t>
  </si>
  <si>
    <t>20250310165000-07</t>
  </si>
  <si>
    <t>_5hH7mmGcfm4mEPLJw</t>
  </si>
  <si>
    <t>P - 10-15 low</t>
  </si>
  <si>
    <t>06-00000009</t>
  </si>
  <si>
    <t>Launch Pad Lite (09)</t>
  </si>
  <si>
    <t>20250115192429-22</t>
  </si>
  <si>
    <t>20250115200029-05</t>
  </si>
  <si>
    <t>P - 15-18 low</t>
  </si>
  <si>
    <t>06-0000000a</t>
  </si>
  <si>
    <t>Launch Pad Lite (0a)</t>
  </si>
  <si>
    <t>GASP - Jon Eisman</t>
  </si>
  <si>
    <t>20250310155045-01</t>
  </si>
  <si>
    <t>20250310155150-19</t>
  </si>
  <si>
    <t>_5hH9VxA8waec4vDiw</t>
  </si>
  <si>
    <t>Fail</t>
  </si>
  <si>
    <t>P - 15-20 high</t>
  </si>
  <si>
    <t>06-0000000b</t>
  </si>
  <si>
    <t>Launch Pad Lite (0b)</t>
  </si>
  <si>
    <t>20250310155256-01</t>
  </si>
  <si>
    <t>20250311044043-25</t>
  </si>
  <si>
    <t>_5hH9WexKZyxcEQbZQ</t>
  </si>
  <si>
    <t>F - 25 low</t>
  </si>
  <si>
    <t>Has a bug when bouncing - TJ</t>
  </si>
  <si>
    <t>06-0000000c</t>
  </si>
  <si>
    <t>Launch Pad Lite (0c)</t>
  </si>
  <si>
    <t>20250310165744-25</t>
  </si>
  <si>
    <t>20250310175923-07</t>
  </si>
  <si>
    <t>_5hH96BCu1Odrg918w</t>
  </si>
  <si>
    <t>Needs lightning rod and hot glue</t>
  </si>
  <si>
    <t>06-0000000e</t>
  </si>
  <si>
    <t>Launch Pad Lite (0e)</t>
  </si>
  <si>
    <t>20250311151737-26</t>
  </si>
  <si>
    <t>20250311151801-03</t>
  </si>
  <si>
    <t>_5hIyGsMgSfCBCWIRw</t>
  </si>
  <si>
    <t>*Revisit*</t>
  </si>
  <si>
    <t>*+15 -10</t>
  </si>
  <si>
    <t>25 N high or low on BW depending on where you stand. High baselines for load cells.</t>
  </si>
  <si>
    <t>Lightning rod, hot glue, investigate performance issues</t>
  </si>
  <si>
    <t>06-00000010</t>
  </si>
  <si>
    <t>Launch Pad Lite</t>
  </si>
  <si>
    <t>20250227164428-07</t>
  </si>
  <si>
    <t>20250227182807-07</t>
  </si>
  <si>
    <t>06-0000000f</t>
  </si>
  <si>
    <t>20250213131955-26</t>
  </si>
  <si>
    <t>20250123162442-05</t>
  </si>
  <si>
    <t>_5f3s-wE8LZNKEyI7Q</t>
  </si>
  <si>
    <t>06-00000012</t>
  </si>
  <si>
    <t>20250315220508-27</t>
  </si>
  <si>
    <t>20250315195355-07</t>
  </si>
  <si>
    <t>_5hMJgOROEoLVKyBkw</t>
  </si>
  <si>
    <t>Disassembled, load cells repurposed</t>
  </si>
  <si>
    <t>06-00000013</t>
  </si>
  <si>
    <t>Started on 3/4/2025</t>
  </si>
  <si>
    <t>20250325164941-13</t>
  </si>
  <si>
    <t>20250325165358-07</t>
  </si>
  <si>
    <t>_5hUX9RaUeynKq-F_w</t>
  </si>
  <si>
    <t>F- 25-30 low</t>
  </si>
  <si>
    <t>06-00000014</t>
  </si>
  <si>
    <t>20250311151908-28</t>
  </si>
  <si>
    <t>20250311152014-01</t>
  </si>
  <si>
    <t>_5hIyHRR4j-ns3PbeQ</t>
  </si>
  <si>
    <t>Needs hot glue</t>
  </si>
  <si>
    <t>06-00000015</t>
  </si>
  <si>
    <t>20250214152327-25</t>
  </si>
  <si>
    <t>20250221111553-01</t>
  </si>
  <si>
    <t>_5f4i_5-5wzPQy4EZQ</t>
  </si>
  <si>
    <t>06-00000016</t>
  </si>
  <si>
    <t>20250220170232-22</t>
  </si>
  <si>
    <t>20250220170357-06</t>
  </si>
  <si>
    <t>_5f9hlXHH7DIPXLdug</t>
  </si>
  <si>
    <t>06-00000017</t>
  </si>
  <si>
    <t>20250222114055-25</t>
  </si>
  <si>
    <t>20250221160222-06</t>
  </si>
  <si>
    <t>_5f_IfSiq4n7ZXhHvg</t>
  </si>
  <si>
    <t>06-00000018</t>
  </si>
  <si>
    <t>submitted</t>
  </si>
  <si>
    <t>20250228134000-41</t>
  </si>
  <si>
    <t>06-00000019</t>
  </si>
  <si>
    <t>20250417150051-38</t>
  </si>
  <si>
    <t>20250417145655-08</t>
  </si>
  <si>
    <t>_5igdm8r2RJV9l9RhA</t>
  </si>
  <si>
    <t>Pass? Reading Seth 30N low</t>
  </si>
  <si>
    <t>05-0000000c</t>
  </si>
  <si>
    <t>05-0000000d</t>
  </si>
  <si>
    <t>06-0000001a</t>
  </si>
  <si>
    <t>20250314165438-01</t>
  </si>
  <si>
    <t>20250314181504-01</t>
  </si>
  <si>
    <t>_5hLRpgYB33buk9-AQ</t>
  </si>
  <si>
    <t>06-0000001b</t>
  </si>
  <si>
    <t>20250315083535-25</t>
  </si>
  <si>
    <t>20250315094121-08</t>
  </si>
  <si>
    <t>_5hMCQI-toI0-HwJDA</t>
  </si>
  <si>
    <t>07-00000035</t>
  </si>
  <si>
    <t>GASP - Peter Murphy</t>
  </si>
  <si>
    <t>20250211154726-26</t>
  </si>
  <si>
    <t>20250211174352-05</t>
  </si>
  <si>
    <t>_5f2ETo4bkqGNtANRQ</t>
  </si>
  <si>
    <t>07-00000038</t>
  </si>
  <si>
    <t>Fatigue Testing</t>
  </si>
  <si>
    <t>NA</t>
  </si>
  <si>
    <t>07-00000036</t>
  </si>
  <si>
    <t>20250213170616-28</t>
  </si>
  <si>
    <t>20250213170746-02</t>
  </si>
  <si>
    <t>_5f3vBvWX01yYUBOqg</t>
  </si>
  <si>
    <t>Took main board and built new plate with different load cells - 7-36 and 7-37 confusion</t>
  </si>
  <si>
    <t>07-0000003a</t>
  </si>
  <si>
    <t>GASP - Adam Schriber</t>
  </si>
  <si>
    <t>20250222001720-25</t>
  </si>
  <si>
    <t>20250222114122-27</t>
  </si>
  <si>
    <t>_5f_CirxYG5R-UvRAw</t>
  </si>
  <si>
    <t>07-0000003b</t>
  </si>
  <si>
    <t>20250222004248-34</t>
  </si>
  <si>
    <t>20250222114202-01</t>
  </si>
  <si>
    <t>_5f_CrP9rFrs4pTwKQ</t>
  </si>
  <si>
    <t>07-0000003c</t>
  </si>
  <si>
    <t>Swing Catalyst</t>
  </si>
  <si>
    <t>20250307151212-01</t>
  </si>
  <si>
    <t>20250306233438-21</t>
  </si>
  <si>
    <t>_5hFeUYj9xfwMOe0zQ</t>
  </si>
  <si>
    <t>07-0000003d</t>
  </si>
  <si>
    <t>20250307121036-01</t>
  </si>
  <si>
    <t>20250307132806-01</t>
  </si>
  <si>
    <t>_5hFcuJL1x89CsQIWQ</t>
  </si>
  <si>
    <t>07-0000003e</t>
  </si>
  <si>
    <t>Fake Force Plate - QSparx</t>
  </si>
  <si>
    <t>07-0000003f</t>
  </si>
  <si>
    <t>06-0000001c</t>
  </si>
  <si>
    <t>20250324145315-25</t>
  </si>
  <si>
    <t>20250319092638-07</t>
  </si>
  <si>
    <t>_5hTh-pStsoXyiFJvw</t>
  </si>
  <si>
    <t>Intermittent connectivity issues during calibration</t>
  </si>
  <si>
    <t>08-00000010</t>
  </si>
  <si>
    <t>20250314110524-39</t>
  </si>
  <si>
    <t>20250314110630-01</t>
  </si>
  <si>
    <t>_5hLOvc4dpCvt8FY2Q</t>
  </si>
  <si>
    <t>08-00000011</t>
  </si>
  <si>
    <t>20250314110736-26</t>
  </si>
  <si>
    <t>20250314130216-37</t>
  </si>
  <si>
    <t>_5hLOwK0wAMmqeI7xQ</t>
  </si>
  <si>
    <t>got a decent shock in the lab</t>
  </si>
  <si>
    <t>07-00000041</t>
  </si>
  <si>
    <t>20250312131434-25</t>
  </si>
  <si>
    <t>20250312125012-31</t>
  </si>
  <si>
    <t>_5hJl-CHcpukt1WI7w</t>
  </si>
  <si>
    <t>08-00000012</t>
  </si>
  <si>
    <t>20250331171407-01</t>
  </si>
  <si>
    <t>20250331170506-02</t>
  </si>
  <si>
    <t>_5hZV7-FRwyFwzam6g</t>
  </si>
  <si>
    <t>06-0000001d</t>
  </si>
  <si>
    <t>20250411124458-25</t>
  </si>
  <si>
    <t>20250411124604-32</t>
  </si>
  <si>
    <t>_5ibencc-Tv642rskA</t>
  </si>
  <si>
    <t>07-00000039</t>
  </si>
  <si>
    <t>Mike Duffy</t>
  </si>
  <si>
    <t>20250502172957-15</t>
  </si>
  <si>
    <t>20250502170949-02</t>
  </si>
  <si>
    <t>_5jmyrwg7YRF5Xqe9g</t>
  </si>
  <si>
    <t>07-00000040</t>
  </si>
  <si>
    <t>Dr. Fry</t>
  </si>
  <si>
    <t>20250418160545-01</t>
  </si>
  <si>
    <t>20250418160550-01</t>
  </si>
  <si>
    <t xml:space="preserve">_5ihTGokBrahK77s2Q	</t>
  </si>
  <si>
    <t>08-00000013</t>
  </si>
  <si>
    <t>Might have device ID 08-12/ needs re-initialized</t>
  </si>
  <si>
    <t>08-00000014</t>
  </si>
  <si>
    <t>20250411171501-37</t>
  </si>
  <si>
    <t>20250411170215-07</t>
  </si>
  <si>
    <t>_5ibhG1TaSbZHeiFQw</t>
  </si>
  <si>
    <t>08-00000015</t>
  </si>
  <si>
    <t>07-00000042</t>
  </si>
  <si>
    <t>Greg Bentley (South Africa)</t>
  </si>
  <si>
    <t>20250424164249-26</t>
  </si>
  <si>
    <t>20250424164603-08</t>
  </si>
  <si>
    <t>_5imQ7-Zqyk97kFiFA</t>
  </si>
  <si>
    <t>Replacement plate - Greg Bentley (South Africa)</t>
  </si>
  <si>
    <t>07-00000043</t>
  </si>
  <si>
    <t>20250429123435-27</t>
  </si>
  <si>
    <t>20250429123641-01</t>
  </si>
  <si>
    <t>_5iqXeWc0Jqrl5lGRQ</t>
  </si>
  <si>
    <t>08-00000016</t>
  </si>
  <si>
    <t>08-00000017</t>
  </si>
  <si>
    <t>20250502094418-30</t>
  </si>
  <si>
    <t xml:space="preserve">20250501183919-08	</t>
  </si>
  <si>
    <t>_5jmuhqHbs3vJ5uIZA</t>
  </si>
  <si>
    <t>06-0000001f</t>
  </si>
  <si>
    <t>06-0000001e</t>
  </si>
  <si>
    <t>08-00000018</t>
  </si>
  <si>
    <t>07-00000044</t>
  </si>
  <si>
    <t>08-00000019</t>
  </si>
  <si>
    <t>07-00000045</t>
  </si>
  <si>
    <t>07-00000046</t>
  </si>
  <si>
    <t>_5j9EywmtMdk4lZzgg</t>
  </si>
  <si>
    <t>07-00000048</t>
  </si>
  <si>
    <t>05-0000000f</t>
  </si>
  <si>
    <t>Melexis</t>
  </si>
  <si>
    <t>06-00000021</t>
  </si>
  <si>
    <t>06-00000022</t>
  </si>
  <si>
    <t>07-0000004c</t>
  </si>
  <si>
    <t>06-00000024</t>
  </si>
  <si>
    <t>06-00000023</t>
  </si>
  <si>
    <t>06-00000020</t>
  </si>
  <si>
    <t>06-00000026</t>
  </si>
  <si>
    <t>07-0000004e</t>
  </si>
  <si>
    <t>07-0000004f</t>
  </si>
  <si>
    <t>07-00000051</t>
  </si>
  <si>
    <t>07-00000050</t>
  </si>
  <si>
    <t>07-00000052</t>
  </si>
  <si>
    <t>07-00000053</t>
  </si>
  <si>
    <t>08-00000028</t>
  </si>
  <si>
    <t>08-00000029</t>
  </si>
  <si>
    <t>08-0000002a</t>
  </si>
  <si>
    <t>"not reading any data"-Ben 8/13 --Unable to replicate</t>
  </si>
  <si>
    <t>07-00000056</t>
  </si>
  <si>
    <t>Load Cell Issues</t>
  </si>
  <si>
    <t>07-00000057</t>
  </si>
  <si>
    <t>07-00000058</t>
  </si>
  <si>
    <t>05-00000012</t>
  </si>
  <si>
    <t>Iowa Silicone Manufacturer</t>
  </si>
  <si>
    <t>08-0000002b</t>
  </si>
  <si>
    <t>08-0000002c</t>
  </si>
  <si>
    <t>Device ID</t>
  </si>
  <si>
    <t>Data realigned?</t>
  </si>
  <si>
    <t>Model re-run?</t>
  </si>
  <si>
    <t>Model re-packeged and attached?</t>
  </si>
  <si>
    <t>running</t>
  </si>
  <si>
    <t>OUTER MAGNET</t>
  </si>
  <si>
    <t xml:space="preserve">INNER MAGNET </t>
  </si>
  <si>
    <t>INNER MAGNET</t>
  </si>
  <si>
    <t>Magnet Sauce Batch</t>
  </si>
  <si>
    <t>Outer Before Gluing</t>
  </si>
  <si>
    <t>Outer glue step 1</t>
  </si>
  <si>
    <t>Outer glue step 2</t>
  </si>
  <si>
    <t>Outer After Glued</t>
  </si>
  <si>
    <t>Outer After Disked</t>
  </si>
  <si>
    <t>Inner Before Gluing</t>
  </si>
  <si>
    <t>Inner glue step 1</t>
  </si>
  <si>
    <t>Inner glue step 2</t>
  </si>
  <si>
    <t>Inner After Gluing</t>
  </si>
  <si>
    <t>Inner After Disked</t>
  </si>
  <si>
    <t>Quick Glance</t>
  </si>
  <si>
    <t>Height Before Glueing</t>
  </si>
  <si>
    <t>Height After Glueing</t>
  </si>
  <si>
    <t>Z reaction with weighs</t>
  </si>
  <si>
    <t>Date Glued</t>
  </si>
  <si>
    <t>Pad ID</t>
  </si>
  <si>
    <t xml:space="preserve">Mold ID </t>
  </si>
  <si>
    <t>1st Baseline</t>
  </si>
  <si>
    <t>1st Collection Date</t>
  </si>
  <si>
    <t>2nd Baseline</t>
  </si>
  <si>
    <t>2nd Date</t>
  </si>
  <si>
    <t>Insulating Varnish</t>
  </si>
  <si>
    <t>Outer Mag Peg Offset (um)</t>
  </si>
  <si>
    <t>Outer X BL Before Glue</t>
  </si>
  <si>
    <t>Outer Y BL Before Glue</t>
  </si>
  <si>
    <t>Outer Z BL Before Glue</t>
  </si>
  <si>
    <t>x</t>
  </si>
  <si>
    <t>y</t>
  </si>
  <si>
    <t>z</t>
  </si>
  <si>
    <t>Outer X</t>
  </si>
  <si>
    <t>Outer Y</t>
  </si>
  <si>
    <t>Outer Z</t>
  </si>
  <si>
    <t>Outer X BL After Glue</t>
  </si>
  <si>
    <t>Outer Y BL After Glue</t>
  </si>
  <si>
    <t>Outer Z BL After Glue</t>
  </si>
  <si>
    <t>Inner Mag Peg Offset (um)</t>
  </si>
  <si>
    <t>Inner X BL Before Glue</t>
  </si>
  <si>
    <t>Inner Y BL Before Glue</t>
  </si>
  <si>
    <t>Inner Z BL Before Glue</t>
  </si>
  <si>
    <t>Inner X</t>
  </si>
  <si>
    <t>Inner Y</t>
  </si>
  <si>
    <t>Inner Z</t>
  </si>
  <si>
    <t>Inner X BL After Glue</t>
  </si>
  <si>
    <t>Inner Y BL After Glue</t>
  </si>
  <si>
    <t>Inner Z BL After Glue</t>
  </si>
  <si>
    <t>Device UID</t>
  </si>
  <si>
    <t>Position</t>
  </si>
  <si>
    <t>NOTES</t>
  </si>
  <si>
    <t>Avg Z Baselines</t>
  </si>
  <si>
    <t>Outer</t>
  </si>
  <si>
    <t>Inner</t>
  </si>
  <si>
    <t>P1.0</t>
  </si>
  <si>
    <t>P1</t>
  </si>
  <si>
    <t>81% Sylgard</t>
  </si>
  <si>
    <t>P2.0</t>
  </si>
  <si>
    <t>P2</t>
  </si>
  <si>
    <t>P3.0</t>
  </si>
  <si>
    <t>P4.0</t>
  </si>
  <si>
    <t>P4</t>
  </si>
  <si>
    <t>P1.1</t>
  </si>
  <si>
    <t>Before</t>
  </si>
  <si>
    <t>P3.1</t>
  </si>
  <si>
    <t>P4.1</t>
  </si>
  <si>
    <t>After</t>
  </si>
  <si>
    <t>Z2.1</t>
  </si>
  <si>
    <t>Z2</t>
  </si>
  <si>
    <t>P2.1</t>
  </si>
  <si>
    <t>P8.2</t>
  </si>
  <si>
    <t>P8</t>
  </si>
  <si>
    <t>P6.2</t>
  </si>
  <si>
    <t>P6</t>
  </si>
  <si>
    <t>P1.2</t>
  </si>
  <si>
    <t>P3.2</t>
  </si>
  <si>
    <t>07-000000f</t>
  </si>
  <si>
    <t>P5.1</t>
  </si>
  <si>
    <t>P5</t>
  </si>
  <si>
    <t>P4.2</t>
  </si>
  <si>
    <t>P7.2</t>
  </si>
  <si>
    <t>P7</t>
  </si>
  <si>
    <t>P6.3</t>
  </si>
  <si>
    <t>glued mag board and bottom disc all in one step</t>
  </si>
  <si>
    <t>P8.3</t>
  </si>
  <si>
    <t>P5.2</t>
  </si>
  <si>
    <t>P1.3</t>
  </si>
  <si>
    <t>P2.3</t>
  </si>
  <si>
    <t>P6.1</t>
  </si>
  <si>
    <t>P5.3</t>
  </si>
  <si>
    <t>P4.3</t>
  </si>
  <si>
    <t>P6.10 C</t>
  </si>
  <si>
    <t>trade show plate</t>
  </si>
  <si>
    <t>P1.9 C</t>
  </si>
  <si>
    <t>P7.10 C</t>
  </si>
  <si>
    <t>P3.11 C</t>
  </si>
  <si>
    <t>P2.9 C</t>
  </si>
  <si>
    <t>P5.10 C</t>
  </si>
  <si>
    <t>P8.10 C</t>
  </si>
  <si>
    <t>P8.4</t>
  </si>
  <si>
    <t>P3.10</t>
  </si>
  <si>
    <t>lab launchpad xl</t>
  </si>
  <si>
    <t>P3.4</t>
  </si>
  <si>
    <t>P2.4</t>
  </si>
  <si>
    <t>P7.3</t>
  </si>
  <si>
    <t>P4.11 C</t>
  </si>
  <si>
    <t>80% Sylgard</t>
  </si>
  <si>
    <t>P4.12 C</t>
  </si>
  <si>
    <t>P4.9 C</t>
  </si>
  <si>
    <t>P2.13 C</t>
  </si>
  <si>
    <t>P1.13 C</t>
  </si>
  <si>
    <t>08-00000006</t>
  </si>
  <si>
    <t>FL</t>
  </si>
  <si>
    <t>P3.13 C</t>
  </si>
  <si>
    <t>FR</t>
  </si>
  <si>
    <t>P4.13 C</t>
  </si>
  <si>
    <t>RL</t>
  </si>
  <si>
    <t>P2.11 C</t>
  </si>
  <si>
    <t>RR</t>
  </si>
  <si>
    <t>P6.4 C</t>
  </si>
  <si>
    <t>P4.5</t>
  </si>
  <si>
    <t>P8.5</t>
  </si>
  <si>
    <t>P1.4</t>
  </si>
  <si>
    <t>P4.14C</t>
  </si>
  <si>
    <t>07-000001C</t>
  </si>
  <si>
    <t>P3.15C</t>
  </si>
  <si>
    <t>P1.15C</t>
  </si>
  <si>
    <t>P1.14 C</t>
  </si>
  <si>
    <t>P2.16C</t>
  </si>
  <si>
    <t>07-000001D</t>
  </si>
  <si>
    <t>P2.15C</t>
  </si>
  <si>
    <t>P5.15C</t>
  </si>
  <si>
    <t>P8.15C</t>
  </si>
  <si>
    <t>P3.18C</t>
  </si>
  <si>
    <t>07-0000001B</t>
  </si>
  <si>
    <t>P1.18C</t>
  </si>
  <si>
    <t>P7.18C</t>
  </si>
  <si>
    <t>P1.17C</t>
  </si>
  <si>
    <t>P7.16C</t>
  </si>
  <si>
    <t>1st glue step yellow clamp</t>
  </si>
  <si>
    <t>P5.16C</t>
  </si>
  <si>
    <t>P8.18C</t>
  </si>
  <si>
    <t>1st glue step gray c clamp</t>
  </si>
  <si>
    <t>P6.16C</t>
  </si>
  <si>
    <t>1st glue step 2 small C clamps</t>
  </si>
  <si>
    <t>P6.19C</t>
  </si>
  <si>
    <t>P7.19C</t>
  </si>
  <si>
    <t>xl</t>
  </si>
  <si>
    <t>P8.16C</t>
  </si>
  <si>
    <t>P3.19C</t>
  </si>
  <si>
    <t>P3.20C</t>
  </si>
  <si>
    <t>P1.20C</t>
  </si>
  <si>
    <t>P5.20C</t>
  </si>
  <si>
    <t>P4.20C</t>
  </si>
  <si>
    <t>P5.17C</t>
  </si>
  <si>
    <t>07-000000xx</t>
  </si>
  <si>
    <t>P1.23C</t>
  </si>
  <si>
    <t>P3.23C</t>
  </si>
  <si>
    <t>P5.23C</t>
  </si>
  <si>
    <t>P1.22C</t>
  </si>
  <si>
    <t>P2.22C</t>
  </si>
  <si>
    <t>P2.14C</t>
  </si>
  <si>
    <t>P8.23C</t>
  </si>
  <si>
    <t>Before 8-8-24</t>
  </si>
  <si>
    <t>P7.22C</t>
  </si>
  <si>
    <t>P2.20C</t>
  </si>
  <si>
    <t>P7.20C</t>
  </si>
  <si>
    <t>P5.22C</t>
  </si>
  <si>
    <t>P4.26C</t>
  </si>
  <si>
    <t>07-19</t>
  </si>
  <si>
    <t>P7.25C</t>
  </si>
  <si>
    <t>P1.27C</t>
  </si>
  <si>
    <t>P8.27C</t>
  </si>
  <si>
    <t>P1.16C</t>
  </si>
  <si>
    <t>07-1c</t>
  </si>
  <si>
    <t>reassembled with 67+primer load cells</t>
  </si>
  <si>
    <t>P1.25C</t>
  </si>
  <si>
    <t>P7.27C</t>
  </si>
  <si>
    <t>P2.27C</t>
  </si>
  <si>
    <t>P3.27C</t>
  </si>
  <si>
    <t>07-1e</t>
  </si>
  <si>
    <t>P6.17C</t>
  </si>
  <si>
    <t>P3.26C</t>
  </si>
  <si>
    <t>P6.27C</t>
  </si>
  <si>
    <t>P5.19C</t>
  </si>
  <si>
    <t>07-01</t>
  </si>
  <si>
    <t>P5.27C</t>
  </si>
  <si>
    <t>P8.26C</t>
  </si>
  <si>
    <t>P4.23C</t>
  </si>
  <si>
    <t>P2.19C</t>
  </si>
  <si>
    <t>07-23</t>
  </si>
  <si>
    <t>P2.30C</t>
  </si>
  <si>
    <t>died and replaced with 7.21</t>
  </si>
  <si>
    <t>P3.21C</t>
  </si>
  <si>
    <t>P2.23C</t>
  </si>
  <si>
    <t>P7.21C</t>
  </si>
  <si>
    <t>replacement load cell</t>
  </si>
  <si>
    <t>P3.31C</t>
  </si>
  <si>
    <t>07-24</t>
  </si>
  <si>
    <t>P3.24C</t>
  </si>
  <si>
    <t>07-34</t>
  </si>
  <si>
    <t>P7.31C</t>
  </si>
  <si>
    <t>P1.30C</t>
  </si>
  <si>
    <t>P6.20C</t>
  </si>
  <si>
    <t>08-0b</t>
  </si>
  <si>
    <t>P6.15C</t>
  </si>
  <si>
    <t>P4.30C</t>
  </si>
  <si>
    <t>P8.30C</t>
  </si>
  <si>
    <t>P1.24C</t>
  </si>
  <si>
    <t>08-0a</t>
  </si>
  <si>
    <t>P6.24C</t>
  </si>
  <si>
    <t>P2.21C</t>
  </si>
  <si>
    <t>P2.24C</t>
  </si>
  <si>
    <t>P4.24c</t>
  </si>
  <si>
    <t>07-16</t>
  </si>
  <si>
    <t>P8.22c</t>
  </si>
  <si>
    <t>P2.26c</t>
  </si>
  <si>
    <t>P8.31c</t>
  </si>
  <si>
    <t>P4.31c</t>
  </si>
  <si>
    <t>07-25</t>
  </si>
  <si>
    <t>P7.26c</t>
  </si>
  <si>
    <t>P3.22c</t>
  </si>
  <si>
    <t>P1.21c</t>
  </si>
  <si>
    <t>P6.22c</t>
  </si>
  <si>
    <t>-26</t>
  </si>
  <si>
    <t>KINVENT load cell - KINV-02</t>
  </si>
  <si>
    <t>P7.32c</t>
  </si>
  <si>
    <t>KINVENT load cell - KINV-01</t>
  </si>
  <si>
    <t>P2.32c</t>
  </si>
  <si>
    <t>KINVENT load cell - KINV-04</t>
  </si>
  <si>
    <t>P8.21c</t>
  </si>
  <si>
    <t>KINVENT load cell - KINV-03</t>
  </si>
  <si>
    <t>P7.24c</t>
  </si>
  <si>
    <t>07-28</t>
  </si>
  <si>
    <t>P1.32c</t>
  </si>
  <si>
    <t>P4.27c</t>
  </si>
  <si>
    <t>P1.26c</t>
  </si>
  <si>
    <t>P4.23c</t>
  </si>
  <si>
    <t>P4.32c</t>
  </si>
  <si>
    <t>07-02b</t>
  </si>
  <si>
    <t>--</t>
  </si>
  <si>
    <t>load cell for Interface</t>
  </si>
  <si>
    <t>P6.32c</t>
  </si>
  <si>
    <t>07-32</t>
  </si>
  <si>
    <t>P5.31c</t>
  </si>
  <si>
    <t>07-02c</t>
  </si>
  <si>
    <t>load cell for HAWKIN DYNAMICS</t>
  </si>
  <si>
    <t>P1.RE c</t>
  </si>
  <si>
    <t>Rowing Ergometer</t>
  </si>
  <si>
    <t>P2.RE c</t>
  </si>
  <si>
    <t>P3.RE c</t>
  </si>
  <si>
    <t>P4.RE c</t>
  </si>
  <si>
    <t>P5.RE c</t>
  </si>
  <si>
    <t>P6.RE c</t>
  </si>
  <si>
    <t>P7.RE c</t>
  </si>
  <si>
    <t>P8.RE c</t>
  </si>
  <si>
    <t>P3.16c</t>
  </si>
  <si>
    <t>P3.32c</t>
  </si>
  <si>
    <t>P6.18c</t>
  </si>
  <si>
    <t>P2.31c</t>
  </si>
  <si>
    <t>P4.25c</t>
  </si>
  <si>
    <t>P4.18c</t>
  </si>
  <si>
    <t>P1.31c</t>
  </si>
  <si>
    <t>P8.32c</t>
  </si>
  <si>
    <t> </t>
  </si>
  <si>
    <t>P3.33c</t>
  </si>
  <si>
    <t>P6.21c</t>
  </si>
  <si>
    <t>P2.17c</t>
  </si>
  <si>
    <t>P7.23c</t>
  </si>
  <si>
    <t>P5.26c</t>
  </si>
  <si>
    <t>P5.21c</t>
  </si>
  <si>
    <t>07-30</t>
  </si>
  <si>
    <t>P6.33c</t>
  </si>
  <si>
    <t>P5.24c</t>
  </si>
  <si>
    <t>07-2f</t>
  </si>
  <si>
    <t>P4.33c</t>
  </si>
  <si>
    <t>P2.33c</t>
  </si>
  <si>
    <t>P4.16c</t>
  </si>
  <si>
    <t>P3.17</t>
  </si>
  <si>
    <t>P2.25c</t>
  </si>
  <si>
    <t>P4.36c</t>
  </si>
  <si>
    <t>P1.33c</t>
  </si>
  <si>
    <t>P2.34c</t>
  </si>
  <si>
    <t>P5.33c</t>
  </si>
  <si>
    <t>P8.35c</t>
  </si>
  <si>
    <t>P5.36c</t>
  </si>
  <si>
    <t>P3.38c</t>
  </si>
  <si>
    <t>P3.36c</t>
  </si>
  <si>
    <t>P2.36cg</t>
  </si>
  <si>
    <t>07-0a</t>
  </si>
  <si>
    <t>P8.33cg</t>
  </si>
  <si>
    <t>P1.36cg</t>
  </si>
  <si>
    <t>P1.34cg</t>
  </si>
  <si>
    <t>P4.38cg</t>
  </si>
  <si>
    <t>07-31</t>
  </si>
  <si>
    <t>P1.38cg</t>
  </si>
  <si>
    <t>P5.35cg</t>
  </si>
  <si>
    <t>P1.35cg</t>
  </si>
  <si>
    <t>P3.34c</t>
  </si>
  <si>
    <t>07-33</t>
  </si>
  <si>
    <t>P4.34c</t>
  </si>
  <si>
    <t>P2.38c</t>
  </si>
  <si>
    <t>P3.25c</t>
  </si>
  <si>
    <t>P6.38c</t>
  </si>
  <si>
    <t>P5.38c</t>
  </si>
  <si>
    <t>P7.33c</t>
  </si>
  <si>
    <t>P4.37c</t>
  </si>
  <si>
    <t>P3.37c</t>
  </si>
  <si>
    <t>P5.30c</t>
  </si>
  <si>
    <t>Interface Load Cell - INTCUST1-02</t>
  </si>
  <si>
    <t>P1.37c</t>
  </si>
  <si>
    <t>P5.37c</t>
  </si>
  <si>
    <t>P6.36c</t>
  </si>
  <si>
    <t>P2.39c</t>
  </si>
  <si>
    <t>P2.35c</t>
  </si>
  <si>
    <t>Interface Load Cell - INTCUST1-01</t>
  </si>
  <si>
    <t>P4.40c</t>
  </si>
  <si>
    <t>Sent to Kistler</t>
  </si>
  <si>
    <t>P1.39c</t>
  </si>
  <si>
    <t>P2.37c</t>
  </si>
  <si>
    <t>P6.35c</t>
  </si>
  <si>
    <t>Interface Load Cell - INTCUST1-03</t>
  </si>
  <si>
    <t>P5.32c</t>
  </si>
  <si>
    <t>P3.39c</t>
  </si>
  <si>
    <t>P5.41d</t>
  </si>
  <si>
    <t>Wrong Adhesive, in cert plate -7-2e</t>
  </si>
  <si>
    <t>P6.37d</t>
  </si>
  <si>
    <t>P5.34d</t>
  </si>
  <si>
    <t>P1.42d</t>
  </si>
  <si>
    <t>P5.40d</t>
  </si>
  <si>
    <t>P1.40d</t>
  </si>
  <si>
    <t>P3.49d</t>
  </si>
  <si>
    <t>P6.43d</t>
  </si>
  <si>
    <t>P2.49d</t>
  </si>
  <si>
    <t>P3.40d</t>
  </si>
  <si>
    <t>P4.41d</t>
  </si>
  <si>
    <t>P4.39d</t>
  </si>
  <si>
    <t>P8.34d</t>
  </si>
  <si>
    <t>P1.43d</t>
  </si>
  <si>
    <t>P5.50d</t>
  </si>
  <si>
    <t>P3.43d</t>
  </si>
  <si>
    <t>P8.27d</t>
  </si>
  <si>
    <t>P1.46d</t>
  </si>
  <si>
    <t>P7.46d</t>
  </si>
  <si>
    <t>P2.50d</t>
  </si>
  <si>
    <t>P8.40d</t>
  </si>
  <si>
    <t>P4.45d</t>
  </si>
  <si>
    <t>P7.50d</t>
  </si>
  <si>
    <t>P3.52d</t>
  </si>
  <si>
    <t>P8.46d</t>
  </si>
  <si>
    <t>P6.48d</t>
  </si>
  <si>
    <t>P2.48d</t>
  </si>
  <si>
    <t>P4.49d</t>
  </si>
  <si>
    <t>P3.46d</t>
  </si>
  <si>
    <t>P1.49d</t>
  </si>
  <si>
    <t>P8.52d</t>
  </si>
  <si>
    <t>P4.46d</t>
  </si>
  <si>
    <t>Wrong Adhesive, sent to Stephen T</t>
  </si>
  <si>
    <t>P5.47d</t>
  </si>
  <si>
    <t>P7.51d</t>
  </si>
  <si>
    <t>P8.51d</t>
  </si>
  <si>
    <t>P4.35d</t>
  </si>
  <si>
    <t>P2.52d</t>
  </si>
  <si>
    <t>P5.51d</t>
  </si>
  <si>
    <t>P4.48d</t>
  </si>
  <si>
    <t>P1.52d</t>
  </si>
  <si>
    <t>P7.48d</t>
  </si>
  <si>
    <t>P5.52d</t>
  </si>
  <si>
    <t>P5.46d</t>
  </si>
  <si>
    <t>P4.43d</t>
  </si>
  <si>
    <t>P2.45d</t>
  </si>
  <si>
    <t>P5.39d</t>
  </si>
  <si>
    <t>P5.43d</t>
  </si>
  <si>
    <t>P6.51d</t>
  </si>
  <si>
    <t>P5.42d</t>
  </si>
  <si>
    <t>P7.40d</t>
  </si>
  <si>
    <t>P4.47d</t>
  </si>
  <si>
    <t>P7.44d</t>
  </si>
  <si>
    <t>FF</t>
  </si>
  <si>
    <t>P8.49d</t>
  </si>
  <si>
    <t>P7.43d</t>
  </si>
  <si>
    <t>P2.55d</t>
  </si>
  <si>
    <t>P1.56d</t>
  </si>
  <si>
    <t>P4.56d</t>
  </si>
  <si>
    <t>P7.37d</t>
  </si>
  <si>
    <t>P5.48d</t>
  </si>
  <si>
    <t>P7.56d</t>
  </si>
  <si>
    <t>P6.52d</t>
  </si>
  <si>
    <t>P2.40d</t>
  </si>
  <si>
    <t>TJ</t>
  </si>
  <si>
    <t>P6.47d</t>
  </si>
  <si>
    <t>P8.55d</t>
  </si>
  <si>
    <t>P6.55d</t>
  </si>
  <si>
    <t>P1.57d</t>
  </si>
  <si>
    <t>P7.42d</t>
  </si>
  <si>
    <t>P6.56d</t>
  </si>
  <si>
    <t>P8.53d</t>
  </si>
  <si>
    <t>P2.51c</t>
  </si>
  <si>
    <t>P6.39c</t>
  </si>
  <si>
    <t>P6.57d</t>
  </si>
  <si>
    <t>P3.54d</t>
  </si>
  <si>
    <t>P4.57d</t>
  </si>
  <si>
    <t>P1.53d</t>
  </si>
  <si>
    <t>P4.55d</t>
  </si>
  <si>
    <t>P4.53d</t>
  </si>
  <si>
    <t>P3.44d</t>
  </si>
  <si>
    <t>P3.55d</t>
  </si>
  <si>
    <t>P3.56d</t>
  </si>
  <si>
    <t>P3.57d</t>
  </si>
  <si>
    <t>P2.53d</t>
  </si>
  <si>
    <t>P2.43d</t>
  </si>
  <si>
    <t>Starting Baselines not collected</t>
  </si>
  <si>
    <t>P5.53d</t>
  </si>
  <si>
    <t>P6.40d</t>
  </si>
  <si>
    <t>P6.46d</t>
  </si>
  <si>
    <t>P5.49d</t>
  </si>
  <si>
    <t>P7.45d</t>
  </si>
  <si>
    <t>P7.49d</t>
  </si>
  <si>
    <t>P3.53d</t>
  </si>
  <si>
    <t>P6.45d</t>
  </si>
  <si>
    <t>P4.42d</t>
  </si>
  <si>
    <t>P8.37d</t>
  </si>
  <si>
    <t>P5.54d</t>
  </si>
  <si>
    <t>P7.55d</t>
  </si>
  <si>
    <t>P1.50d</t>
  </si>
  <si>
    <t>P4.51c</t>
  </si>
  <si>
    <t>P3.41d</t>
  </si>
  <si>
    <t>P2.56d</t>
  </si>
  <si>
    <t>P2.46d</t>
  </si>
  <si>
    <t>P6.54d</t>
  </si>
  <si>
    <t>P1.54d</t>
  </si>
  <si>
    <t>P3.51d</t>
  </si>
  <si>
    <t>P4.54d</t>
  </si>
  <si>
    <t>P7.53d</t>
  </si>
  <si>
    <t>P8.48d</t>
  </si>
  <si>
    <t>P2.57d</t>
  </si>
  <si>
    <t>P6.50d</t>
  </si>
  <si>
    <t>P4.59d</t>
  </si>
  <si>
    <t>P7.54d</t>
  </si>
  <si>
    <t>P3.60d</t>
  </si>
  <si>
    <t>P3.58d</t>
  </si>
  <si>
    <t>P7.58d</t>
  </si>
  <si>
    <t>P2.58d</t>
  </si>
  <si>
    <t>P4.60d</t>
  </si>
  <si>
    <t>P5.60d</t>
  </si>
  <si>
    <t>P6.58d</t>
  </si>
  <si>
    <t>P4.61d</t>
  </si>
  <si>
    <t>P8.54d</t>
  </si>
  <si>
    <t>P8.56d</t>
  </si>
  <si>
    <t>P1.58d</t>
  </si>
  <si>
    <t>E3.64d</t>
  </si>
  <si>
    <t>E3</t>
  </si>
  <si>
    <t>P8.43d</t>
  </si>
  <si>
    <t>P4.66d</t>
  </si>
  <si>
    <t>Cured in oven over weekend before gluing disks</t>
  </si>
  <si>
    <t>P3.61d</t>
  </si>
  <si>
    <t>E1.59d</t>
  </si>
  <si>
    <t>E1</t>
  </si>
  <si>
    <t>P3.59d</t>
  </si>
  <si>
    <t>P1.55d</t>
  </si>
  <si>
    <t>P6.59d</t>
  </si>
  <si>
    <t>E2.60d</t>
  </si>
  <si>
    <t>E2</t>
  </si>
  <si>
    <t>E6.62d</t>
  </si>
  <si>
    <t>E6</t>
  </si>
  <si>
    <t>E8.64d</t>
  </si>
  <si>
    <t>E8</t>
  </si>
  <si>
    <t>P7.61d</t>
  </si>
  <si>
    <t>P4.63d</t>
  </si>
  <si>
    <t>P2.66d</t>
  </si>
  <si>
    <t>P7.57d</t>
  </si>
  <si>
    <t>P3.66d</t>
  </si>
  <si>
    <t>P6.44d</t>
  </si>
  <si>
    <t>E2.64d</t>
  </si>
  <si>
    <t>P5.63d</t>
  </si>
  <si>
    <t>P3.63d</t>
  </si>
  <si>
    <t>E6.65d</t>
  </si>
  <si>
    <t>E1.68d</t>
  </si>
  <si>
    <t>P1.71d</t>
  </si>
  <si>
    <t>P7.66d</t>
  </si>
  <si>
    <t>E1.60d</t>
  </si>
  <si>
    <t>P2.70d</t>
  </si>
  <si>
    <t>P6.63d</t>
  </si>
  <si>
    <t>P4.71d</t>
  </si>
  <si>
    <t>E7.62d</t>
  </si>
  <si>
    <t>E7</t>
  </si>
  <si>
    <t>P6.70d</t>
  </si>
  <si>
    <t>P2.59d</t>
  </si>
  <si>
    <t>P7.30d</t>
  </si>
  <si>
    <t>P7.70d</t>
  </si>
  <si>
    <t>P2.71d</t>
  </si>
  <si>
    <t>P5.69d</t>
  </si>
  <si>
    <t>P2.67d</t>
  </si>
  <si>
    <t>P4.70d</t>
  </si>
  <si>
    <t>E3.67d</t>
  </si>
  <si>
    <t>P2.63d</t>
  </si>
  <si>
    <t>P5.66d</t>
  </si>
  <si>
    <t>E5.65d</t>
  </si>
  <si>
    <t>E5</t>
  </si>
  <si>
    <t>P5.71d</t>
  </si>
  <si>
    <t>P7.71d</t>
  </si>
  <si>
    <t>E8.62d</t>
  </si>
  <si>
    <t>P3.67d</t>
  </si>
  <si>
    <t>E4.65d</t>
  </si>
  <si>
    <t>E4</t>
  </si>
  <si>
    <t>P5.70d</t>
  </si>
  <si>
    <t>P5.57d</t>
  </si>
  <si>
    <t>E2.67d</t>
  </si>
  <si>
    <t>A1.73d</t>
  </si>
  <si>
    <t>A1</t>
  </si>
  <si>
    <t>A3.73d</t>
  </si>
  <si>
    <t>A3</t>
  </si>
  <si>
    <t>A4.73d</t>
  </si>
  <si>
    <t>A4</t>
  </si>
  <si>
    <t>A2.73d</t>
  </si>
  <si>
    <t>A2</t>
  </si>
  <si>
    <t>A8.73d</t>
  </si>
  <si>
    <t>A8</t>
  </si>
  <si>
    <t>A5.73d</t>
  </si>
  <si>
    <t>A5</t>
  </si>
  <si>
    <t>A7.73d</t>
  </si>
  <si>
    <t>A7</t>
  </si>
  <si>
    <t>A6.73d</t>
  </si>
  <si>
    <t>A6</t>
  </si>
  <si>
    <t>A18.74</t>
  </si>
  <si>
    <t>A18</t>
  </si>
  <si>
    <t>A36.75</t>
  </si>
  <si>
    <t>A36</t>
  </si>
  <si>
    <t>A4.76</t>
  </si>
  <si>
    <t>A22.76</t>
  </si>
  <si>
    <t>A22</t>
  </si>
  <si>
    <t>A12.76</t>
  </si>
  <si>
    <t>A12</t>
  </si>
  <si>
    <t>A14.76</t>
  </si>
  <si>
    <t>A14</t>
  </si>
  <si>
    <t>4/9/225</t>
  </si>
  <si>
    <t>A5.76</t>
  </si>
  <si>
    <t>A24.74</t>
  </si>
  <si>
    <t>A24</t>
  </si>
  <si>
    <t>A22.74</t>
  </si>
  <si>
    <t>A3.77</t>
  </si>
  <si>
    <t>A9.79</t>
  </si>
  <si>
    <t>A9</t>
  </si>
  <si>
    <t>A1.74</t>
  </si>
  <si>
    <t>A22.79</t>
  </si>
  <si>
    <t>A24.77</t>
  </si>
  <si>
    <t>A32.78</t>
  </si>
  <si>
    <t>A32</t>
  </si>
  <si>
    <t>A7.77</t>
  </si>
  <si>
    <t>A34.78</t>
  </si>
  <si>
    <t>A34</t>
  </si>
  <si>
    <t>A9.77</t>
  </si>
  <si>
    <t>A8.74</t>
  </si>
  <si>
    <t>A3.74</t>
  </si>
  <si>
    <t>A6.74</t>
  </si>
  <si>
    <t>A5.74</t>
  </si>
  <si>
    <t>A4.74</t>
  </si>
  <si>
    <t>A26.75</t>
  </si>
  <si>
    <t>A26</t>
  </si>
  <si>
    <t>A31.78</t>
  </si>
  <si>
    <t>A31</t>
  </si>
  <si>
    <t>A9.74</t>
  </si>
  <si>
    <t>A23.74</t>
  </si>
  <si>
    <t>A23</t>
  </si>
  <si>
    <t>A24.79</t>
  </si>
  <si>
    <t>A7.76</t>
  </si>
  <si>
    <t>B8b.80</t>
  </si>
  <si>
    <t>B8b</t>
  </si>
  <si>
    <t>A4.77</t>
  </si>
  <si>
    <t>B3b.80</t>
  </si>
  <si>
    <t>B3b</t>
  </si>
  <si>
    <t>A29.78</t>
  </si>
  <si>
    <t>A29</t>
  </si>
  <si>
    <t>A26.78</t>
  </si>
  <si>
    <t>A36.78</t>
  </si>
  <si>
    <t>A33.75</t>
  </si>
  <si>
    <t>A33</t>
  </si>
  <si>
    <t>A2.74</t>
  </si>
  <si>
    <t>A1.76</t>
  </si>
  <si>
    <t>A32.75</t>
  </si>
  <si>
    <t>A8.79</t>
  </si>
  <si>
    <t>A4.79</t>
  </si>
  <si>
    <t>A1.79</t>
  </si>
  <si>
    <t>A14.79</t>
  </si>
  <si>
    <t>A5.79</t>
  </si>
  <si>
    <t>A31.75</t>
  </si>
  <si>
    <t>A35.78</t>
  </si>
  <si>
    <t>A35</t>
  </si>
  <si>
    <t>A6.79</t>
  </si>
  <si>
    <t>A9.76</t>
  </si>
  <si>
    <t>A3.79</t>
  </si>
  <si>
    <t>A6.77</t>
  </si>
  <si>
    <t>A5.77</t>
  </si>
  <si>
    <t>A1.77</t>
  </si>
  <si>
    <t>A8.77</t>
  </si>
  <si>
    <t>A2.79</t>
  </si>
  <si>
    <t>A35.75</t>
  </si>
  <si>
    <t>A7.79</t>
  </si>
  <si>
    <t>A33.78</t>
  </si>
  <si>
    <t>A2.77</t>
  </si>
  <si>
    <t>A23.77</t>
  </si>
  <si>
    <t>A30.75</t>
  </si>
  <si>
    <t>A30</t>
  </si>
  <si>
    <t>A30.78</t>
  </si>
  <si>
    <t>A22.77</t>
  </si>
  <si>
    <t>A6.76</t>
  </si>
  <si>
    <t>A24.76</t>
  </si>
  <si>
    <t>E2.82</t>
  </si>
  <si>
    <t>Only glued one disk for China</t>
  </si>
  <si>
    <t>Batch1</t>
  </si>
  <si>
    <t>A2.76</t>
  </si>
  <si>
    <t>A3.76</t>
  </si>
  <si>
    <t>A34.75</t>
  </si>
  <si>
    <t>C4b.82</t>
  </si>
  <si>
    <t>C4b</t>
  </si>
  <si>
    <t>C4b.83</t>
  </si>
  <si>
    <t>A9.87</t>
  </si>
  <si>
    <t>A14.87</t>
  </si>
  <si>
    <t>A5.87</t>
  </si>
  <si>
    <t>A4.87</t>
  </si>
  <si>
    <t>A23.87</t>
  </si>
  <si>
    <t>A2.87</t>
  </si>
  <si>
    <t>A12.87</t>
  </si>
  <si>
    <t>A21.87</t>
  </si>
  <si>
    <t>A21</t>
  </si>
  <si>
    <t>A7.87</t>
  </si>
  <si>
    <t>H2a.87</t>
  </si>
  <si>
    <t>H2a</t>
  </si>
  <si>
    <t>A24.87</t>
  </si>
  <si>
    <t>A3.87</t>
  </si>
  <si>
    <t>H4a.87</t>
  </si>
  <si>
    <t>H4a</t>
  </si>
  <si>
    <t>A1.87</t>
  </si>
  <si>
    <t>A8.87</t>
  </si>
  <si>
    <t>A22.87</t>
  </si>
  <si>
    <t>H5a.87</t>
  </si>
  <si>
    <t>H5a</t>
  </si>
  <si>
    <t>H3a.87</t>
  </si>
  <si>
    <t>H3a</t>
  </si>
  <si>
    <t>A15.87</t>
  </si>
  <si>
    <t>A15</t>
  </si>
  <si>
    <t>A18.87</t>
  </si>
  <si>
    <t>A10.87</t>
  </si>
  <si>
    <t>A10</t>
  </si>
  <si>
    <t>A17.87</t>
  </si>
  <si>
    <t>A17</t>
  </si>
  <si>
    <t>+</t>
  </si>
  <si>
    <t>H7a.89</t>
  </si>
  <si>
    <t>Small gap between pad surface and side on pad. seems ok</t>
  </si>
  <si>
    <t>H5a.88</t>
  </si>
  <si>
    <t>H1B.89</t>
  </si>
  <si>
    <t>H1B</t>
  </si>
  <si>
    <t>CB</t>
  </si>
  <si>
    <t>H1A.88</t>
  </si>
  <si>
    <t>H1a</t>
  </si>
  <si>
    <t>H4a.88</t>
  </si>
  <si>
    <t>H5B.89</t>
  </si>
  <si>
    <t>H5B</t>
  </si>
  <si>
    <t>H11b.89</t>
  </si>
  <si>
    <t>H11b</t>
  </si>
  <si>
    <t>H9b.88</t>
  </si>
  <si>
    <t>H7b.88</t>
  </si>
  <si>
    <t>H7b</t>
  </si>
  <si>
    <t>H4a.89</t>
  </si>
  <si>
    <t>H2a.88</t>
  </si>
  <si>
    <t>H2a.89</t>
  </si>
  <si>
    <t>H2b.88</t>
  </si>
  <si>
    <t>H2b</t>
  </si>
  <si>
    <t>H3b.88</t>
  </si>
  <si>
    <t>H3b</t>
  </si>
  <si>
    <t>H6a.89</t>
  </si>
  <si>
    <t>H6a</t>
  </si>
  <si>
    <t>H4b.89</t>
  </si>
  <si>
    <t>H4b</t>
  </si>
  <si>
    <t>H3b.89</t>
  </si>
  <si>
    <t>H5b.88</t>
  </si>
  <si>
    <t>H5b</t>
  </si>
  <si>
    <t>H9b.89</t>
  </si>
  <si>
    <t>H7a</t>
  </si>
  <si>
    <t>H7a.88</t>
  </si>
  <si>
    <t>H10b.89</t>
  </si>
  <si>
    <t>H10b</t>
  </si>
  <si>
    <t>H6b.88</t>
  </si>
  <si>
    <t>H6b</t>
  </si>
  <si>
    <t>H10b.88</t>
  </si>
  <si>
    <t>H6b.89</t>
  </si>
  <si>
    <t>H8b.89</t>
  </si>
  <si>
    <t>H8b</t>
  </si>
  <si>
    <t>H5a.89</t>
  </si>
  <si>
    <t>H2b.89</t>
  </si>
  <si>
    <t>H3a.89</t>
  </si>
  <si>
    <t>H1b.88</t>
  </si>
  <si>
    <t>H1b</t>
  </si>
  <si>
    <t>H4a.93</t>
  </si>
  <si>
    <t>H5b.93</t>
  </si>
  <si>
    <t>H7b.90</t>
  </si>
  <si>
    <t>H4a.90</t>
  </si>
  <si>
    <t>H2a.91</t>
  </si>
  <si>
    <t>H1b.93</t>
  </si>
  <si>
    <t>H9a.91</t>
  </si>
  <si>
    <t>H9a</t>
  </si>
  <si>
    <t>H1b.91</t>
  </si>
  <si>
    <t>H4b.93</t>
  </si>
  <si>
    <t>H3b.90</t>
  </si>
  <si>
    <t>H2b.93</t>
  </si>
  <si>
    <t>H8a.93</t>
  </si>
  <si>
    <t>H8a</t>
  </si>
  <si>
    <t>H7a.90</t>
  </si>
  <si>
    <t>H2b.91</t>
  </si>
  <si>
    <t>H6a.93</t>
  </si>
  <si>
    <t>H7a.93</t>
  </si>
  <si>
    <t>H5a.93</t>
  </si>
  <si>
    <t>H1a.90</t>
  </si>
  <si>
    <t>H11b.88</t>
  </si>
  <si>
    <t>H5a.91</t>
  </si>
  <si>
    <t>H6a.90</t>
  </si>
  <si>
    <t>H4b.88</t>
  </si>
  <si>
    <t>H2a.90</t>
  </si>
  <si>
    <t>H5a.90</t>
  </si>
  <si>
    <t>H2a.93</t>
  </si>
  <si>
    <t>H8b.93</t>
  </si>
  <si>
    <t>H9b.94</t>
  </si>
  <si>
    <t>H9b</t>
  </si>
  <si>
    <t>H1a.89</t>
  </si>
  <si>
    <t>H12a.94</t>
  </si>
  <si>
    <t>H12a</t>
  </si>
  <si>
    <t>H1a.94</t>
  </si>
  <si>
    <t>H4b.94</t>
  </si>
  <si>
    <t>H3b.93</t>
  </si>
  <si>
    <t>H5a.92</t>
  </si>
  <si>
    <t>H5a.94</t>
  </si>
  <si>
    <t>H8b.94</t>
  </si>
  <si>
    <t>H11b.94</t>
  </si>
  <si>
    <t>H1b.94</t>
  </si>
  <si>
    <t>H4a.94</t>
  </si>
  <si>
    <t>H6a.94</t>
  </si>
  <si>
    <t>H3a.91</t>
  </si>
  <si>
    <t>H6b.93</t>
  </si>
  <si>
    <t>H1a.93</t>
  </si>
  <si>
    <t>H10a.94</t>
  </si>
  <si>
    <t>H10a</t>
  </si>
  <si>
    <t>H3a.94</t>
  </si>
  <si>
    <t>H2a.94</t>
  </si>
  <si>
    <t>H12b.94</t>
  </si>
  <si>
    <t>H12b</t>
  </si>
  <si>
    <t>H6b.94</t>
  </si>
  <si>
    <t>H7a.94</t>
  </si>
  <si>
    <t>H11a.94</t>
  </si>
  <si>
    <t>H11a</t>
  </si>
  <si>
    <t>H3a.93</t>
  </si>
  <si>
    <t>H9a.94</t>
  </si>
  <si>
    <t>H10b.94</t>
  </si>
  <si>
    <t>H2b.94</t>
  </si>
  <si>
    <t>H7b.93</t>
  </si>
  <si>
    <t>H3b.94</t>
  </si>
  <si>
    <t>H8a.94</t>
  </si>
  <si>
    <t>H7b.94</t>
  </si>
  <si>
    <t>H8b.88</t>
  </si>
  <si>
    <t>see notes</t>
  </si>
  <si>
    <t>Blind Alignment Test</t>
  </si>
  <si>
    <t>H7a.91</t>
  </si>
  <si>
    <t>B.A.T.</t>
  </si>
  <si>
    <t>H3a.90</t>
  </si>
  <si>
    <t>H3a.88</t>
  </si>
  <si>
    <t>H7b.89</t>
  </si>
  <si>
    <t>J3a.98</t>
  </si>
  <si>
    <t>J3a</t>
  </si>
  <si>
    <t>J10b.98</t>
  </si>
  <si>
    <t>J10b</t>
  </si>
  <si>
    <t>J6b.98</t>
  </si>
  <si>
    <t>J6b</t>
  </si>
  <si>
    <t>J11b.98</t>
  </si>
  <si>
    <t>J11b</t>
  </si>
  <si>
    <t>H2a.92</t>
  </si>
  <si>
    <t>H4b.90</t>
  </si>
  <si>
    <t>H7b.95</t>
  </si>
  <si>
    <t>H12b.95</t>
  </si>
  <si>
    <t>H1a.95</t>
  </si>
  <si>
    <t>H2b.95</t>
  </si>
  <si>
    <t>OO.94</t>
  </si>
  <si>
    <t>?</t>
  </si>
  <si>
    <t>H11b.92</t>
  </si>
  <si>
    <t>H10a.91</t>
  </si>
  <si>
    <t>H3a.95</t>
  </si>
  <si>
    <t>H3b.95</t>
  </si>
  <si>
    <t>H1b.90</t>
  </si>
  <si>
    <t xml:space="preserve">H1b </t>
  </si>
  <si>
    <t>H6b.92</t>
  </si>
  <si>
    <t>H10a.92</t>
  </si>
  <si>
    <t>H9b.95</t>
  </si>
  <si>
    <t>H4a.92</t>
  </si>
  <si>
    <t>H2b.90</t>
  </si>
  <si>
    <t>H7a.92</t>
  </si>
  <si>
    <t>H2a.95</t>
  </si>
  <si>
    <t>H6a.95</t>
  </si>
  <si>
    <t>H4b.95</t>
  </si>
  <si>
    <t>H11a.91</t>
  </si>
  <si>
    <t>H8a.92</t>
  </si>
  <si>
    <t>H1b.95</t>
  </si>
  <si>
    <t>H5b.95</t>
  </si>
  <si>
    <t>H8b.95</t>
  </si>
  <si>
    <t>H11b.95</t>
  </si>
  <si>
    <t>H5b.90</t>
  </si>
  <si>
    <t>H1b.92</t>
  </si>
  <si>
    <t>H9a.95</t>
  </si>
  <si>
    <t xml:space="preserve">H9a </t>
  </si>
  <si>
    <t>H10b.95</t>
  </si>
  <si>
    <t>H6b.95</t>
  </si>
  <si>
    <t>H12a.95</t>
  </si>
  <si>
    <t>H9a.92</t>
  </si>
  <si>
    <t>H10a.95</t>
  </si>
  <si>
    <t>H6a.92</t>
  </si>
  <si>
    <t>H4a.95</t>
  </si>
  <si>
    <t>H1a.92</t>
  </si>
  <si>
    <t>H4b.92</t>
  </si>
  <si>
    <t>H9a.96</t>
  </si>
  <si>
    <t>H2b.92</t>
  </si>
  <si>
    <t>H4a.97</t>
  </si>
  <si>
    <t>H3b.92</t>
  </si>
  <si>
    <t>H6b.90</t>
  </si>
  <si>
    <t>H5b.92</t>
  </si>
  <si>
    <t>H10b.92</t>
  </si>
  <si>
    <t>H6a.96</t>
  </si>
  <si>
    <t>H7b.92</t>
  </si>
  <si>
    <t>H1b.97</t>
  </si>
  <si>
    <t>H3b.91</t>
  </si>
  <si>
    <t>H5a.96</t>
  </si>
  <si>
    <t>H11a.96</t>
  </si>
  <si>
    <t>H8b.97</t>
  </si>
  <si>
    <t>H5a.97</t>
  </si>
  <si>
    <t>H1a.97</t>
  </si>
  <si>
    <t>H12a.97</t>
  </si>
  <si>
    <t>A8.76</t>
  </si>
  <si>
    <t>H11a.95</t>
  </si>
  <si>
    <t>H10a.97</t>
  </si>
  <si>
    <t>H8a.97</t>
  </si>
  <si>
    <t>H5a.95</t>
  </si>
  <si>
    <t>H8a.95</t>
  </si>
  <si>
    <t>H8a.96</t>
  </si>
  <si>
    <t>H11a.97</t>
  </si>
  <si>
    <t>J5a.98</t>
  </si>
  <si>
    <t>J5a</t>
  </si>
  <si>
    <t>J8a.98</t>
  </si>
  <si>
    <t>J8a</t>
  </si>
  <si>
    <t>H9a.97</t>
  </si>
  <si>
    <t>H2a.97</t>
  </si>
  <si>
    <t>H5b.97</t>
  </si>
  <si>
    <t>H10a.96</t>
  </si>
  <si>
    <t>H6b.97</t>
  </si>
  <si>
    <t>H1a.96</t>
  </si>
  <si>
    <t>H9b.96</t>
  </si>
  <si>
    <t>H2a.96</t>
  </si>
  <si>
    <t>H4a.96</t>
  </si>
  <si>
    <t>H4b.96</t>
  </si>
  <si>
    <t>H2b.97</t>
  </si>
  <si>
    <t>H1b.96</t>
  </si>
  <si>
    <t>H10b.97</t>
  </si>
  <si>
    <t>H11b.97</t>
  </si>
  <si>
    <t>H12a.96</t>
  </si>
  <si>
    <t>H12a.100</t>
  </si>
  <si>
    <t>H10a.102</t>
  </si>
  <si>
    <t>H9b.97</t>
  </si>
  <si>
    <t>H3b.97</t>
  </si>
  <si>
    <t>H3b.96</t>
  </si>
  <si>
    <t>H12b.97</t>
  </si>
  <si>
    <t>H1b.102</t>
  </si>
  <si>
    <t>H5a.100</t>
  </si>
  <si>
    <t>H8b.96</t>
  </si>
  <si>
    <t>H5b.96</t>
  </si>
  <si>
    <t>H2b.96</t>
  </si>
  <si>
    <t>H2b.100</t>
  </si>
  <si>
    <t>H4b.97</t>
  </si>
  <si>
    <t xml:space="preserve">H4b </t>
  </si>
  <si>
    <t>H11a.100</t>
  </si>
  <si>
    <t>H10b.96</t>
  </si>
  <si>
    <t>H4b.102</t>
  </si>
  <si>
    <t>H11a.101</t>
  </si>
  <si>
    <t>H3a.96</t>
  </si>
  <si>
    <t>H6b.96</t>
  </si>
  <si>
    <t>H8a.102</t>
  </si>
  <si>
    <t>J10a.103</t>
  </si>
  <si>
    <t>J10a</t>
  </si>
  <si>
    <t>H7b.97</t>
  </si>
  <si>
    <t>H1b.100</t>
  </si>
  <si>
    <t>H12b.96</t>
  </si>
  <si>
    <t>J3b.103</t>
  </si>
  <si>
    <t>J3b</t>
  </si>
  <si>
    <t>H1b.101</t>
  </si>
  <si>
    <t>H1b.105</t>
  </si>
  <si>
    <t>H11a.102</t>
  </si>
  <si>
    <t>H12a.105</t>
  </si>
  <si>
    <t>H12a.102</t>
  </si>
  <si>
    <t>H10a.100</t>
  </si>
  <si>
    <t>H12a.101</t>
  </si>
  <si>
    <t>J12a.104</t>
  </si>
  <si>
    <t>J12a</t>
  </si>
  <si>
    <t>H10a.101</t>
  </si>
  <si>
    <t>J4b.103</t>
  </si>
  <si>
    <t>J4b</t>
  </si>
  <si>
    <t>H3b.105</t>
  </si>
  <si>
    <t>H4b.105</t>
  </si>
  <si>
    <t>J10a.104</t>
  </si>
  <si>
    <t>J3b.104</t>
  </si>
  <si>
    <t>H7b.96</t>
  </si>
  <si>
    <t>H3b.102</t>
  </si>
  <si>
    <t>J1b.104</t>
  </si>
  <si>
    <t>J1b</t>
  </si>
  <si>
    <t>H8a.105</t>
  </si>
  <si>
    <t>H10a.105</t>
  </si>
  <si>
    <t>H9a.101</t>
  </si>
  <si>
    <t>J1b.103</t>
  </si>
  <si>
    <t>J8a.104</t>
  </si>
  <si>
    <t>J4b.104</t>
  </si>
  <si>
    <t>H3a.97</t>
  </si>
  <si>
    <t>J11a.103</t>
  </si>
  <si>
    <t>J11a</t>
  </si>
  <si>
    <t>H2b.101</t>
  </si>
  <si>
    <t>H8a.100</t>
  </si>
  <si>
    <t>H9a.102</t>
  </si>
  <si>
    <t>H4a.106</t>
  </si>
  <si>
    <t>H8a.101</t>
  </si>
  <si>
    <t>J8a.103</t>
  </si>
  <si>
    <t>H12a.106</t>
  </si>
  <si>
    <t>H3b.100</t>
  </si>
  <si>
    <t>H3b.101</t>
  </si>
  <si>
    <t>CH2.1</t>
  </si>
  <si>
    <t>CH2</t>
  </si>
  <si>
    <t>CH3.1</t>
  </si>
  <si>
    <t>CH3</t>
  </si>
  <si>
    <t>CH5.1</t>
  </si>
  <si>
    <t>CH5</t>
  </si>
  <si>
    <t>CH8.1</t>
  </si>
  <si>
    <t>Ch8</t>
  </si>
  <si>
    <t>CH6.1</t>
  </si>
  <si>
    <t>CH6</t>
  </si>
  <si>
    <t>CH7.1</t>
  </si>
  <si>
    <t>CH7</t>
  </si>
  <si>
    <t>H4b.106</t>
  </si>
  <si>
    <t>H1a.106</t>
  </si>
  <si>
    <t>H7a.106</t>
  </si>
  <si>
    <t>CH4.1</t>
  </si>
  <si>
    <t>CH4</t>
  </si>
  <si>
    <t>CH1.1</t>
  </si>
  <si>
    <t>CH1</t>
  </si>
  <si>
    <t>H2b.106</t>
  </si>
  <si>
    <t>H9a.100</t>
  </si>
  <si>
    <t>H3a.106</t>
  </si>
  <si>
    <t>H11b.106</t>
  </si>
  <si>
    <t>H9a.106</t>
  </si>
  <si>
    <t>H9b.106</t>
  </si>
  <si>
    <t>H6b.106</t>
  </si>
  <si>
    <t>From Problem Plate</t>
  </si>
  <si>
    <t>H11a.106</t>
  </si>
  <si>
    <t>H6a.106</t>
  </si>
  <si>
    <t>H10a.106</t>
  </si>
  <si>
    <t>H2a.106</t>
  </si>
  <si>
    <t>H10b.106</t>
  </si>
  <si>
    <t>H5b.106</t>
  </si>
  <si>
    <t>H1b.106</t>
  </si>
  <si>
    <t>H5a.106</t>
  </si>
  <si>
    <t>OO2.107</t>
  </si>
  <si>
    <t>OO2</t>
  </si>
  <si>
    <t>H10b.108</t>
  </si>
  <si>
    <t>H8a.106</t>
  </si>
  <si>
    <t>H9b.107</t>
  </si>
  <si>
    <t>H8b.106</t>
  </si>
  <si>
    <t>H7a.107</t>
  </si>
  <si>
    <t>H6a.107</t>
  </si>
  <si>
    <t>H2a.107</t>
  </si>
  <si>
    <t>H7b.106</t>
  </si>
  <si>
    <t>H4b.107</t>
  </si>
  <si>
    <t>H2b.107</t>
  </si>
  <si>
    <t>H6a.108</t>
  </si>
  <si>
    <t>A14.107</t>
  </si>
  <si>
    <t>H5b.107</t>
  </si>
  <si>
    <t>H5a.107</t>
  </si>
  <si>
    <t>H10b.107</t>
  </si>
  <si>
    <t>oo1.107</t>
  </si>
  <si>
    <t>oo7</t>
  </si>
  <si>
    <t>H7a.108</t>
  </si>
  <si>
    <t>H6b.107</t>
  </si>
  <si>
    <t>H8b.108</t>
  </si>
  <si>
    <t>H11b.108</t>
  </si>
  <si>
    <t>H3a.107</t>
  </si>
  <si>
    <t>A3.107</t>
  </si>
  <si>
    <t>H1a.107</t>
  </si>
  <si>
    <t>H7b.108</t>
  </si>
  <si>
    <t>H12b.106</t>
  </si>
  <si>
    <t>A2.107</t>
  </si>
  <si>
    <t>H7b.107</t>
  </si>
  <si>
    <t>H11b.107</t>
  </si>
  <si>
    <t>H1b.108</t>
  </si>
  <si>
    <t>H5b.108</t>
  </si>
  <si>
    <t>H3b.108</t>
  </si>
  <si>
    <t>H9b.108</t>
  </si>
  <si>
    <t>H8b.107</t>
  </si>
  <si>
    <t>H2b.108</t>
  </si>
  <si>
    <t>K10a.111</t>
  </si>
  <si>
    <t>K10a</t>
  </si>
  <si>
    <t>H6b.108</t>
  </si>
  <si>
    <t>K3a.111</t>
  </si>
  <si>
    <t>K3a</t>
  </si>
  <si>
    <t>H3b.107</t>
  </si>
  <si>
    <t>K7a.111</t>
  </si>
  <si>
    <t>K7a</t>
  </si>
  <si>
    <t>K9a.109</t>
  </si>
  <si>
    <t>K9a</t>
  </si>
  <si>
    <t>H1b.107</t>
  </si>
  <si>
    <t>K6a.111</t>
  </si>
  <si>
    <t>K6a</t>
  </si>
  <si>
    <t>H6a.109</t>
  </si>
  <si>
    <t>06 Plate Cells</t>
  </si>
  <si>
    <t>07 Plate Cells</t>
  </si>
  <si>
    <t>08 Plate Cells</t>
  </si>
  <si>
    <t>05 Load Cells</t>
  </si>
  <si>
    <t>Force Plate ID</t>
  </si>
  <si>
    <t>05-0c</t>
  </si>
  <si>
    <t>P2.51d</t>
  </si>
  <si>
    <t>06-06</t>
  </si>
  <si>
    <t>08-1b</t>
  </si>
  <si>
    <t>05-0d</t>
  </si>
  <si>
    <t>P4.51d</t>
  </si>
  <si>
    <t>06-05</t>
  </si>
  <si>
    <t>08-0d</t>
  </si>
  <si>
    <t>05-12</t>
  </si>
  <si>
    <t>06-08</t>
  </si>
  <si>
    <t>08-0c</t>
  </si>
  <si>
    <t>06-01</t>
  </si>
  <si>
    <t>P3.35c</t>
  </si>
  <si>
    <t>08-0e</t>
  </si>
  <si>
    <t>06-09</t>
  </si>
  <si>
    <t>08-10</t>
  </si>
  <si>
    <t>06-0b</t>
  </si>
  <si>
    <t>08-11</t>
  </si>
  <si>
    <t>P5.67d</t>
  </si>
  <si>
    <t>06-00</t>
  </si>
  <si>
    <t>08-12</t>
  </si>
  <si>
    <t>A6.73</t>
  </si>
  <si>
    <t>A2.73</t>
  </si>
  <si>
    <t>A3.73</t>
  </si>
  <si>
    <t>A4.73</t>
  </si>
  <si>
    <t>06-02</t>
  </si>
  <si>
    <t>08-13</t>
  </si>
  <si>
    <t>06-03</t>
  </si>
  <si>
    <t>07-2d</t>
  </si>
  <si>
    <t>08-14</t>
  </si>
  <si>
    <t>06-04</t>
  </si>
  <si>
    <t>07-2e</t>
  </si>
  <si>
    <t>08-15</t>
  </si>
  <si>
    <t>06-10</t>
  </si>
  <si>
    <t>07-35</t>
  </si>
  <si>
    <t>08-16</t>
  </si>
  <si>
    <t>06-0f</t>
  </si>
  <si>
    <t>07-38</t>
  </si>
  <si>
    <t>08-17</t>
  </si>
  <si>
    <t>06-0a</t>
  </si>
  <si>
    <t>07-37</t>
  </si>
  <si>
    <t>08-1e</t>
  </si>
  <si>
    <t>H1a.88</t>
  </si>
  <si>
    <t>06-07</t>
  </si>
  <si>
    <t>P5.43s</t>
  </si>
  <si>
    <t>07-3a</t>
  </si>
  <si>
    <t>08-1f</t>
  </si>
  <si>
    <t>C46.82</t>
  </si>
  <si>
    <t>H46.89</t>
  </si>
  <si>
    <t>06-12</t>
  </si>
  <si>
    <t>07-3b</t>
  </si>
  <si>
    <t>08-20</t>
  </si>
  <si>
    <t>H11B.89</t>
  </si>
  <si>
    <t>06-13</t>
  </si>
  <si>
    <t>07-3c</t>
  </si>
  <si>
    <t>08-23</t>
  </si>
  <si>
    <t>06-14</t>
  </si>
  <si>
    <t>07-3d</t>
  </si>
  <si>
    <t>08-22</t>
  </si>
  <si>
    <t>06-15</t>
  </si>
  <si>
    <t>07-41</t>
  </si>
  <si>
    <t>08-1d</t>
  </si>
  <si>
    <t>C46.83</t>
  </si>
  <si>
    <t>06-16</t>
  </si>
  <si>
    <t>P6.39d</t>
  </si>
  <si>
    <t>07-39</t>
  </si>
  <si>
    <t>08-27</t>
  </si>
  <si>
    <t>H8a.91</t>
  </si>
  <si>
    <t>06-17</t>
  </si>
  <si>
    <t>07-40</t>
  </si>
  <si>
    <t>08-21</t>
  </si>
  <si>
    <t>06-18</t>
  </si>
  <si>
    <t>07-42</t>
  </si>
  <si>
    <t>08-28</t>
  </si>
  <si>
    <t>06-19</t>
  </si>
  <si>
    <t>07-43</t>
  </si>
  <si>
    <t>08-29</t>
  </si>
  <si>
    <t>06-1a</t>
  </si>
  <si>
    <t>07-44</t>
  </si>
  <si>
    <t>08-2a</t>
  </si>
  <si>
    <t>New batch</t>
  </si>
  <si>
    <t>06-1b</t>
  </si>
  <si>
    <t>A31.71</t>
  </si>
  <si>
    <t>07-45</t>
  </si>
  <si>
    <t>08-2b</t>
  </si>
  <si>
    <t>Old Batch</t>
  </si>
  <si>
    <t>06-1c</t>
  </si>
  <si>
    <t>07-46</t>
  </si>
  <si>
    <t>08-2c</t>
  </si>
  <si>
    <t>Treated NB</t>
  </si>
  <si>
    <t>06-1d</t>
  </si>
  <si>
    <t>A5.73</t>
  </si>
  <si>
    <t>A8.73</t>
  </si>
  <si>
    <t>A7.73</t>
  </si>
  <si>
    <t>A1.73</t>
  </si>
  <si>
    <t>07-47</t>
  </si>
  <si>
    <t>08-2d</t>
  </si>
  <si>
    <t>06-1e</t>
  </si>
  <si>
    <t>07-48</t>
  </si>
  <si>
    <t>H6a.88</t>
  </si>
  <si>
    <t>06-23</t>
  </si>
  <si>
    <t>07-49</t>
  </si>
  <si>
    <t>H4a.83</t>
  </si>
  <si>
    <t>06-22</t>
  </si>
  <si>
    <t>07-4a</t>
  </si>
  <si>
    <t>06-21</t>
  </si>
  <si>
    <t>07-4b</t>
  </si>
  <si>
    <t>H5b.89</t>
  </si>
  <si>
    <t>06-24</t>
  </si>
  <si>
    <t>07-4c</t>
  </si>
  <si>
    <t>06-20</t>
  </si>
  <si>
    <t>07-4d</t>
  </si>
  <si>
    <t>06-26</t>
  </si>
  <si>
    <t>07-4e</t>
  </si>
  <si>
    <t>06-27</t>
  </si>
  <si>
    <t>07-4f</t>
  </si>
  <si>
    <t>old batch</t>
  </si>
  <si>
    <t>06-28</t>
  </si>
  <si>
    <t>07-50</t>
  </si>
  <si>
    <t>H7B.95</t>
  </si>
  <si>
    <t>H2B.95</t>
  </si>
  <si>
    <t>new batch</t>
  </si>
  <si>
    <t>06-29</t>
  </si>
  <si>
    <t>07-51</t>
  </si>
  <si>
    <t>H1B.90</t>
  </si>
  <si>
    <t>06-2a</t>
  </si>
  <si>
    <t>07-52</t>
  </si>
  <si>
    <t>06-2b</t>
  </si>
  <si>
    <t>07-53</t>
  </si>
  <si>
    <t>06-2c</t>
  </si>
  <si>
    <t>07-56</t>
  </si>
  <si>
    <t>07-57</t>
  </si>
  <si>
    <t>07-58</t>
  </si>
  <si>
    <t>Load Cell</t>
  </si>
  <si>
    <t>Force Plate</t>
  </si>
  <si>
    <t>Had Issues, ended up changing mainboard to 07-38 to see if that fixed the issue</t>
  </si>
  <si>
    <t>"</t>
  </si>
  <si>
    <t>Mold ID</t>
  </si>
  <si>
    <t>Printer</t>
  </si>
  <si>
    <t>Pad Clearance (mm)</t>
  </si>
  <si>
    <t>Inner Mag offset (um)</t>
  </si>
  <si>
    <t>Outer Mag Offset (um)</t>
  </si>
  <si>
    <t>150 right</t>
  </si>
  <si>
    <t>75 right</t>
  </si>
  <si>
    <t>Durometer Tests</t>
  </si>
  <si>
    <t>Batch#</t>
  </si>
  <si>
    <t>Test 1</t>
  </si>
  <si>
    <t>Test 2</t>
  </si>
  <si>
    <t>Test 3</t>
  </si>
  <si>
    <t xml:space="preserve">Average </t>
  </si>
  <si>
    <t>SD</t>
  </si>
  <si>
    <t>Z1</t>
  </si>
  <si>
    <t>threw away - need to adjust settings on printer so silicone does not soak through</t>
  </si>
  <si>
    <t>Gave to Lawrence</t>
  </si>
  <si>
    <t>Prusa</t>
  </si>
  <si>
    <t>P9</t>
  </si>
  <si>
    <t>P10</t>
  </si>
  <si>
    <t>P11</t>
  </si>
  <si>
    <t>P12</t>
  </si>
  <si>
    <t>P13</t>
  </si>
  <si>
    <t>P14</t>
  </si>
  <si>
    <t>69b</t>
  </si>
  <si>
    <t>P15</t>
  </si>
  <si>
    <t>70d1</t>
  </si>
  <si>
    <t>P16</t>
  </si>
  <si>
    <t>70d2</t>
  </si>
  <si>
    <t>Elegoo</t>
  </si>
  <si>
    <t>Diag4</t>
  </si>
  <si>
    <t>A11</t>
  </si>
  <si>
    <t>A13</t>
  </si>
  <si>
    <t>A16</t>
  </si>
  <si>
    <t>A19</t>
  </si>
  <si>
    <t>A20</t>
  </si>
  <si>
    <t>A25</t>
  </si>
  <si>
    <t>A27</t>
  </si>
  <si>
    <t>A28</t>
  </si>
  <si>
    <t>A37</t>
  </si>
  <si>
    <t>A38</t>
  </si>
  <si>
    <t>A39</t>
  </si>
  <si>
    <t>A40</t>
  </si>
  <si>
    <t>A41</t>
  </si>
  <si>
    <t>A42</t>
  </si>
  <si>
    <t>A43</t>
  </si>
  <si>
    <t>A44</t>
  </si>
  <si>
    <t xml:space="preserve"> </t>
  </si>
  <si>
    <t>A45</t>
  </si>
  <si>
    <t>A46</t>
  </si>
  <si>
    <t>A47</t>
  </si>
  <si>
    <t>A48</t>
  </si>
  <si>
    <t>B1a</t>
  </si>
  <si>
    <t>K2</t>
  </si>
  <si>
    <t>Diag5, a-type(top MB) Issues with Low Z</t>
  </si>
  <si>
    <t>B2a</t>
  </si>
  <si>
    <t>B3a</t>
  </si>
  <si>
    <t>B4a</t>
  </si>
  <si>
    <t>B5a</t>
  </si>
  <si>
    <t>B6a</t>
  </si>
  <si>
    <t>B7a</t>
  </si>
  <si>
    <t>B8a</t>
  </si>
  <si>
    <t>B1b</t>
  </si>
  <si>
    <t>K2 top, Elegoo bottom</t>
  </si>
  <si>
    <t>Diag 5, b-type(bottom MB)</t>
  </si>
  <si>
    <t>B2b</t>
  </si>
  <si>
    <t>B4b</t>
  </si>
  <si>
    <t>B5b</t>
  </si>
  <si>
    <t>B6b</t>
  </si>
  <si>
    <t>B7b</t>
  </si>
  <si>
    <t>B9b</t>
  </si>
  <si>
    <t>C1a</t>
  </si>
  <si>
    <t>K2 Plus</t>
  </si>
  <si>
    <t>Diag 5, a-type(top MB)</t>
  </si>
  <si>
    <t>C2a</t>
  </si>
  <si>
    <t>C3a</t>
  </si>
  <si>
    <t>C4a</t>
  </si>
  <si>
    <t>C5a</t>
  </si>
  <si>
    <t>C6a</t>
  </si>
  <si>
    <t>C7a</t>
  </si>
  <si>
    <t>C8a</t>
  </si>
  <si>
    <t>C1b</t>
  </si>
  <si>
    <t>C2b</t>
  </si>
  <si>
    <t>C3b</t>
  </si>
  <si>
    <t>C5b</t>
  </si>
  <si>
    <t>C6b</t>
  </si>
  <si>
    <t>C7b</t>
  </si>
  <si>
    <t>C8b</t>
  </si>
  <si>
    <t>G1b</t>
  </si>
  <si>
    <t>TJ's</t>
  </si>
  <si>
    <t>Diag 5, new air holes and componant cutouts 5/17/2025</t>
  </si>
  <si>
    <t>G2b</t>
  </si>
  <si>
    <t>G3b</t>
  </si>
  <si>
    <t>G4b</t>
  </si>
  <si>
    <t>G5b</t>
  </si>
  <si>
    <t>G6b</t>
  </si>
  <si>
    <t>G7b</t>
  </si>
  <si>
    <t>G8b</t>
  </si>
  <si>
    <t>G9b</t>
  </si>
  <si>
    <t>G10b</t>
  </si>
  <si>
    <t>G11b</t>
  </si>
  <si>
    <t>G12b</t>
  </si>
  <si>
    <t>K2/Axio</t>
  </si>
  <si>
    <t>Diag 5 A</t>
  </si>
  <si>
    <t>Diag 5 B</t>
  </si>
  <si>
    <t>K1a</t>
  </si>
  <si>
    <t>K2a</t>
  </si>
  <si>
    <t>K4a</t>
  </si>
  <si>
    <t>K5a</t>
  </si>
  <si>
    <t>K8a</t>
  </si>
  <si>
    <t>K11a</t>
  </si>
  <si>
    <t>K12a</t>
  </si>
  <si>
    <t>CH8</t>
  </si>
  <si>
    <t>J series</t>
  </si>
  <si>
    <t>Diag 6, Few made</t>
  </si>
  <si>
    <t>OO series</t>
  </si>
  <si>
    <t>Oops pads, not labeled when removed from mold. same as surrounding pads</t>
  </si>
  <si>
    <t>E3 .11</t>
  </si>
  <si>
    <t>E4 .11</t>
  </si>
  <si>
    <t>E5 Diag 1</t>
  </si>
  <si>
    <t>E6 Diag 1</t>
  </si>
  <si>
    <t>E8 Diag 2</t>
  </si>
  <si>
    <t>E7 Diag 2</t>
  </si>
  <si>
    <t>E1 Center</t>
  </si>
  <si>
    <t>E2 Center</t>
  </si>
  <si>
    <t>Sensor #</t>
  </si>
  <si>
    <t>Pad#</t>
  </si>
  <si>
    <t>Blue Diag 2.2.1</t>
  </si>
  <si>
    <t>Blue Diag 2.2.2</t>
  </si>
  <si>
    <t>Black Diag 2.2.1</t>
  </si>
  <si>
    <t>Black Diag 2.2.2</t>
  </si>
  <si>
    <t>Mold</t>
  </si>
  <si>
    <t>Inner offset x</t>
  </si>
  <si>
    <t>Inner offset y</t>
  </si>
  <si>
    <t>Outer offset x</t>
  </si>
  <si>
    <t>Outer offset y</t>
  </si>
  <si>
    <t>Alignment peg clearance</t>
  </si>
  <si>
    <t>Blue 2.2.1</t>
  </si>
  <si>
    <t>Blue 2.2.2</t>
  </si>
  <si>
    <t>Black 2.2.1</t>
  </si>
  <si>
    <t>Black 2.2.2</t>
  </si>
  <si>
    <t>Diag 3</t>
  </si>
  <si>
    <t>diag 4</t>
  </si>
  <si>
    <t>outer x</t>
  </si>
  <si>
    <t>outer y</t>
  </si>
  <si>
    <t>inner x</t>
  </si>
  <si>
    <t>inner y</t>
  </si>
  <si>
    <t>Diag 4</t>
  </si>
  <si>
    <t>Diag 3 5.1</t>
  </si>
  <si>
    <t>Diag3 1.2</t>
  </si>
  <si>
    <t>Diag 3 2.2</t>
  </si>
  <si>
    <t>Diag 3 3.2</t>
  </si>
  <si>
    <t>Diag 3 4.2</t>
  </si>
  <si>
    <t>Diag 3 5.2</t>
  </si>
  <si>
    <t>Diag 3 6.2</t>
  </si>
  <si>
    <t>DIag 3 7.2</t>
  </si>
  <si>
    <t>DIag 3 8.2</t>
  </si>
  <si>
    <t>Diag 3 8.1</t>
  </si>
  <si>
    <t>AVG across all - Diag 3</t>
  </si>
  <si>
    <t>Diag 2 Difference</t>
  </si>
  <si>
    <t>Diag 3-4 Difference</t>
  </si>
  <si>
    <t>Diag 4.1</t>
  </si>
  <si>
    <t>Diag 4.2</t>
  </si>
  <si>
    <t>Diag 4.3</t>
  </si>
  <si>
    <t>Diag 4.4</t>
  </si>
  <si>
    <t>Diag 4.5</t>
  </si>
  <si>
    <t>Diag 4.6</t>
  </si>
  <si>
    <t>Diag 4.7</t>
  </si>
  <si>
    <t>Diag 4.8</t>
  </si>
  <si>
    <t>AVG across all - Diag 4</t>
  </si>
  <si>
    <t>A10.76</t>
  </si>
  <si>
    <t>A21.77</t>
  </si>
  <si>
    <t>A23.76</t>
  </si>
  <si>
    <t>A15.76</t>
  </si>
  <si>
    <t>A21.76</t>
  </si>
  <si>
    <t>New Sensors</t>
  </si>
  <si>
    <t>Top MB (A Type)</t>
  </si>
  <si>
    <t>Average</t>
  </si>
  <si>
    <t>Total Average</t>
  </si>
  <si>
    <t>Bottom MB (B Type)</t>
  </si>
  <si>
    <t>Diag 5A</t>
  </si>
  <si>
    <t>Diag 5B</t>
  </si>
  <si>
    <t>C1a.80</t>
  </si>
  <si>
    <t>C2a.80</t>
  </si>
  <si>
    <t>C3a.80</t>
  </si>
  <si>
    <t>C4a.80</t>
  </si>
  <si>
    <t>C5a.80</t>
  </si>
  <si>
    <t>C6a.80</t>
  </si>
  <si>
    <t>C7a.80</t>
  </si>
  <si>
    <t>C8a.80</t>
  </si>
  <si>
    <t>C1b.80</t>
  </si>
  <si>
    <t>C2b.80</t>
  </si>
  <si>
    <t>C3b.80</t>
  </si>
  <si>
    <t>C4b.80</t>
  </si>
  <si>
    <t>C5b.80</t>
  </si>
  <si>
    <t>C6b.80</t>
  </si>
  <si>
    <t>C7b.80</t>
  </si>
  <si>
    <t>C8b.80</t>
  </si>
  <si>
    <t>Device Type ID</t>
  </si>
  <si>
    <t>Pre Glued</t>
  </si>
  <si>
    <t>Post Glued</t>
  </si>
  <si>
    <t>Assembled in FP</t>
  </si>
  <si>
    <t>Before gluing inner</t>
  </si>
  <si>
    <t>Before gluing outer</t>
  </si>
  <si>
    <t>plate baseline reading inner</t>
  </si>
  <si>
    <t>plate baseline reading outer</t>
  </si>
  <si>
    <t>disk baseline reading inner</t>
  </si>
  <si>
    <t>disk baseline reading outer</t>
  </si>
  <si>
    <t>change (plate - disk) inner</t>
  </si>
  <si>
    <t>change (plate - disk) outer</t>
  </si>
  <si>
    <t>Plate</t>
  </si>
  <si>
    <t>Sensor</t>
  </si>
  <si>
    <t>Result</t>
  </si>
  <si>
    <t>H10b.89 (FR)</t>
  </si>
  <si>
    <t>H5a.89 (FL)</t>
  </si>
  <si>
    <t>H6a.88 (RL)</t>
  </si>
  <si>
    <t>H2b.89 (RR)</t>
  </si>
  <si>
    <t>A9.74 (FR)</t>
  </si>
  <si>
    <t>A1.77 (FL)</t>
  </si>
  <si>
    <t>A6.79 (RL)</t>
  </si>
  <si>
    <t>A23.74 (RR)</t>
  </si>
  <si>
    <t>H3a.87 (FR)</t>
  </si>
  <si>
    <t>H4a.83 (FL)</t>
  </si>
  <si>
    <t>A10.87 (RL)</t>
  </si>
  <si>
    <t>H7b.88 (RR)</t>
  </si>
  <si>
    <t>H3b.88 (FR)</t>
  </si>
  <si>
    <t>H3b.90 (FL)</t>
  </si>
  <si>
    <t>H7a.90 (RL)</t>
  </si>
  <si>
    <t>H7b.90 (RR)</t>
  </si>
  <si>
    <t>J3a.98 (FR)</t>
  </si>
  <si>
    <t>J6b.98 (FL)</t>
  </si>
  <si>
    <t>J10b.98 (RL)</t>
  </si>
  <si>
    <t>J11b.98 (RR)</t>
  </si>
  <si>
    <t>H5b.89 (FR)</t>
  </si>
  <si>
    <t>A6.77 (FL)</t>
  </si>
  <si>
    <t>pass</t>
  </si>
  <si>
    <t>A3.79 (RL)</t>
  </si>
  <si>
    <t>H5b.88 (RR)</t>
  </si>
  <si>
    <t>H5a.87 (FR)</t>
  </si>
  <si>
    <t>H9b.88 (FL)</t>
  </si>
  <si>
    <t>H4a.88 (RL)</t>
  </si>
  <si>
    <t>H10b.88 (RR)</t>
  </si>
  <si>
    <t>H8b.93 (FR)</t>
  </si>
  <si>
    <t>H9b.94 (FL)</t>
  </si>
  <si>
    <t>H10a.94 (RL)</t>
  </si>
  <si>
    <t>H4b.93 (RR)</t>
  </si>
  <si>
    <t>Before gluing inner mean</t>
  </si>
  <si>
    <t>Before gluing outer mean</t>
  </si>
  <si>
    <t>Before gluing inner absolute mean</t>
  </si>
  <si>
    <t>Before gluing outer absolute mean</t>
  </si>
  <si>
    <t>Before gluing inner standard deviation</t>
  </si>
  <si>
    <t>Before gluing outer standard deviation</t>
  </si>
  <si>
    <t>Plate inner mean</t>
  </si>
  <si>
    <t>Plate outer mean</t>
  </si>
  <si>
    <t>Plate inner absolute mean</t>
  </si>
  <si>
    <t>Plate outer absolute mean</t>
  </si>
  <si>
    <t>Plate inner Standard Deviation</t>
  </si>
  <si>
    <t>Plate outer Standard Deviation</t>
  </si>
  <si>
    <t>Disk inner mean</t>
  </si>
  <si>
    <t>Disk outer mean</t>
  </si>
  <si>
    <t>Disk inner absolute mean</t>
  </si>
  <si>
    <t>Disk outer absolute mean</t>
  </si>
  <si>
    <t>Disk inner Standard Deviation</t>
  </si>
  <si>
    <t>Disk outer Standard Deviation</t>
  </si>
  <si>
    <t>Pass/Fail</t>
  </si>
  <si>
    <t>(0 = fail, 1 = 1 day pass, 2 = 2 day pass)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</si>
</sst>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0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2"/>
      <color rgb="FF000000"/>
      <name val="Aptos Narrow"/>
      <family val="2"/>
    </font>
    <font>
      <sz val="11"/>
      <color rgb="FF242424"/>
      <name val="Aptos Narrow"/>
      <charset val="1"/>
    </font>
  </fonts>
  <fills count="1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7C7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8E8E8"/>
        <bgColor rgb="FF000000"/>
      </patternFill>
    </fill>
    <fill>
      <patternFill patternType="solid">
        <fgColor rgb="FFADADAD"/>
        <bgColor rgb="FF000000"/>
      </patternFill>
    </fill>
    <fill>
      <patternFill patternType="solid">
        <fgColor rgb="FFD0D0D0"/>
        <bgColor rgb="FF000000"/>
      </patternFill>
    </fill>
    <fill>
      <patternFill patternType="solid">
        <fgColor theme="2" tint="-0.249977111117893"/>
        <bgColor indexed="64"/>
      </patternFill>
    </fill>
  </fills>
  <borders count="38">
    <border>
      <left/>
      <right/>
      <top/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rgb="FF000000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000000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8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14" fontId="0" fillId="0" borderId="2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7" fontId="0" fillId="0" borderId="0" xfId="0" applyNumberFormat="1"/>
    <xf numFmtId="0" fontId="0" fillId="0" borderId="0" xfId="0" applyAlignment="1">
      <alignment horizontal="center" vertical="center"/>
    </xf>
    <xf numFmtId="14" fontId="0" fillId="0" borderId="6" xfId="0" applyNumberFormat="1" applyBorder="1"/>
    <xf numFmtId="14" fontId="0" fillId="0" borderId="7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3" xfId="0" applyFill="1" applyBorder="1"/>
    <xf numFmtId="0" fontId="0" fillId="2" borderId="6" xfId="0" applyFill="1" applyBorder="1"/>
    <xf numFmtId="0" fontId="0" fillId="0" borderId="3" xfId="0" applyBorder="1" applyAlignment="1">
      <alignment horizontal="center" vertical="center"/>
    </xf>
    <xf numFmtId="0" fontId="0" fillId="0" borderId="0" xfId="0" quotePrefix="1"/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2" xfId="0" applyFill="1" applyBorder="1"/>
    <xf numFmtId="0" fontId="0" fillId="0" borderId="13" xfId="0" applyBorder="1" applyAlignment="1">
      <alignment horizontal="center" vertical="center"/>
    </xf>
    <xf numFmtId="0" fontId="0" fillId="0" borderId="14" xfId="0" applyBorder="1"/>
    <xf numFmtId="0" fontId="0" fillId="0" borderId="14" xfId="0" applyBorder="1" applyAlignment="1">
      <alignment horizontal="center"/>
    </xf>
    <xf numFmtId="0" fontId="0" fillId="2" borderId="14" xfId="0" applyFill="1" applyBorder="1"/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3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4" xfId="0" applyFill="1" applyBorder="1"/>
    <xf numFmtId="0" fontId="2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3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4" xfId="0" applyFill="1" applyBorder="1"/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12" xfId="0" applyFill="1" applyBorder="1"/>
    <xf numFmtId="0" fontId="2" fillId="3" borderId="14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6" xfId="0" applyBorder="1"/>
    <xf numFmtId="49" fontId="0" fillId="0" borderId="0" xfId="0" applyNumberFormat="1"/>
    <xf numFmtId="2" fontId="0" fillId="0" borderId="0" xfId="0" quotePrefix="1" applyNumberFormat="1"/>
    <xf numFmtId="0" fontId="0" fillId="0" borderId="14" xfId="0" quotePrefix="1" applyBorder="1"/>
    <xf numFmtId="0" fontId="0" fillId="4" borderId="6" xfId="0" applyFill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4" xfId="0" applyFont="1" applyBorder="1"/>
    <xf numFmtId="0" fontId="3" fillId="0" borderId="14" xfId="0" applyFont="1" applyBorder="1" applyAlignment="1">
      <alignment horizontal="center"/>
    </xf>
    <xf numFmtId="0" fontId="3" fillId="3" borderId="0" xfId="0" applyFont="1" applyFill="1"/>
    <xf numFmtId="0" fontId="3" fillId="4" borderId="0" xfId="0" applyFont="1" applyFill="1"/>
    <xf numFmtId="0" fontId="3" fillId="2" borderId="0" xfId="0" applyFont="1" applyFill="1"/>
    <xf numFmtId="0" fontId="3" fillId="0" borderId="14" xfId="0" applyFont="1" applyBorder="1" applyAlignment="1">
      <alignment horizontal="center" vertical="center"/>
    </xf>
    <xf numFmtId="0" fontId="3" fillId="0" borderId="0" xfId="0" quotePrefix="1" applyFont="1"/>
    <xf numFmtId="1" fontId="0" fillId="0" borderId="1" xfId="0" applyNumberFormat="1" applyBorder="1"/>
    <xf numFmtId="1" fontId="0" fillId="0" borderId="0" xfId="0" applyNumberFormat="1"/>
    <xf numFmtId="14" fontId="0" fillId="0" borderId="1" xfId="0" applyNumberFormat="1" applyBorder="1"/>
    <xf numFmtId="0" fontId="4" fillId="0" borderId="18" xfId="0" applyFont="1" applyBorder="1"/>
    <xf numFmtId="0" fontId="0" fillId="0" borderId="19" xfId="0" applyBorder="1"/>
    <xf numFmtId="0" fontId="0" fillId="0" borderId="20" xfId="0" applyBorder="1"/>
    <xf numFmtId="14" fontId="0" fillId="0" borderId="17" xfId="0" applyNumberFormat="1" applyBorder="1"/>
    <xf numFmtId="164" fontId="0" fillId="0" borderId="0" xfId="0" quotePrefix="1" applyNumberFormat="1"/>
    <xf numFmtId="0" fontId="5" fillId="5" borderId="0" xfId="0" applyFont="1" applyFill="1"/>
    <xf numFmtId="0" fontId="5" fillId="5" borderId="6" xfId="0" applyFont="1" applyFill="1" applyBorder="1"/>
    <xf numFmtId="0" fontId="5" fillId="0" borderId="0" xfId="0" applyFont="1"/>
    <xf numFmtId="0" fontId="5" fillId="0" borderId="6" xfId="0" applyFont="1" applyBorder="1"/>
    <xf numFmtId="0" fontId="5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0" fillId="0" borderId="6" xfId="0" quotePrefix="1" applyBorder="1"/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3" borderId="0" xfId="0" applyFill="1" applyAlignment="1">
      <alignment wrapText="1"/>
    </xf>
    <xf numFmtId="0" fontId="0" fillId="0" borderId="0" xfId="0" applyAlignment="1">
      <alignment vertical="center"/>
    </xf>
    <xf numFmtId="0" fontId="0" fillId="0" borderId="21" xfId="0" applyBorder="1"/>
    <xf numFmtId="0" fontId="0" fillId="0" borderId="25" xfId="0" applyBorder="1"/>
    <xf numFmtId="0" fontId="0" fillId="6" borderId="0" xfId="0" applyFill="1"/>
    <xf numFmtId="0" fontId="0" fillId="6" borderId="5" xfId="0" applyFill="1" applyBorder="1"/>
    <xf numFmtId="0" fontId="0" fillId="7" borderId="0" xfId="0" applyFill="1"/>
    <xf numFmtId="0" fontId="0" fillId="0" borderId="0" xfId="0" applyAlignment="1">
      <alignment horizontal="left"/>
    </xf>
    <xf numFmtId="165" fontId="0" fillId="0" borderId="0" xfId="0" applyNumberFormat="1"/>
    <xf numFmtId="0" fontId="0" fillId="8" borderId="0" xfId="0" applyFill="1" applyAlignment="1">
      <alignment horizontal="center"/>
    </xf>
    <xf numFmtId="0" fontId="0" fillId="8" borderId="0" xfId="0" applyFill="1"/>
    <xf numFmtId="0" fontId="0" fillId="9" borderId="21" xfId="0" applyFill="1" applyBorder="1"/>
    <xf numFmtId="0" fontId="0" fillId="9" borderId="0" xfId="0" applyFill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9" borderId="0" xfId="0" applyFill="1"/>
    <xf numFmtId="0" fontId="0" fillId="9" borderId="14" xfId="0" applyFill="1" applyBorder="1"/>
    <xf numFmtId="0" fontId="3" fillId="9" borderId="0" xfId="0" applyFont="1" applyFill="1"/>
    <xf numFmtId="0" fontId="0" fillId="9" borderId="6" xfId="0" applyFill="1" applyBorder="1"/>
    <xf numFmtId="0" fontId="0" fillId="9" borderId="3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2" fillId="9" borderId="0" xfId="0" applyFont="1" applyFill="1" applyAlignment="1">
      <alignment horizontal="center"/>
    </xf>
    <xf numFmtId="0" fontId="2" fillId="9" borderId="14" xfId="0" applyFont="1" applyFill="1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4" borderId="30" xfId="0" applyFill="1" applyBorder="1"/>
    <xf numFmtId="0" fontId="0" fillId="10" borderId="0" xfId="0" applyFill="1"/>
    <xf numFmtId="0" fontId="6" fillId="0" borderId="31" xfId="0" applyFont="1" applyBorder="1"/>
    <xf numFmtId="0" fontId="6" fillId="0" borderId="18" xfId="0" applyFont="1" applyBorder="1"/>
    <xf numFmtId="0" fontId="6" fillId="0" borderId="32" xfId="0" applyFont="1" applyBorder="1"/>
    <xf numFmtId="0" fontId="6" fillId="0" borderId="0" xfId="0" applyFont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23" xfId="0" applyBorder="1"/>
    <xf numFmtId="0" fontId="0" fillId="11" borderId="0" xfId="0" applyFill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24" xfId="0" applyBorder="1"/>
    <xf numFmtId="0" fontId="7" fillId="0" borderId="0" xfId="0" applyFont="1"/>
    <xf numFmtId="0" fontId="0" fillId="0" borderId="16" xfId="0" applyBorder="1" applyAlignment="1">
      <alignment wrapText="1"/>
    </xf>
    <xf numFmtId="0" fontId="4" fillId="0" borderId="0" xfId="0" applyFont="1"/>
    <xf numFmtId="0" fontId="0" fillId="0" borderId="37" xfId="0" applyBorder="1"/>
    <xf numFmtId="0" fontId="0" fillId="12" borderId="0" xfId="0" applyFill="1"/>
    <xf numFmtId="0" fontId="0" fillId="13" borderId="0" xfId="0" applyFill="1"/>
    <xf numFmtId="14" fontId="3" fillId="0" borderId="0" xfId="0" applyNumberFormat="1" applyFont="1"/>
    <xf numFmtId="0" fontId="3" fillId="0" borderId="0" xfId="0" applyFont="1" applyAlignment="1">
      <alignment wrapText="1"/>
    </xf>
    <xf numFmtId="1" fontId="3" fillId="0" borderId="0" xfId="0" applyNumberFormat="1" applyFont="1"/>
    <xf numFmtId="0" fontId="3" fillId="0" borderId="16" xfId="0" applyFont="1" applyBorder="1"/>
    <xf numFmtId="16" fontId="0" fillId="0" borderId="0" xfId="0" applyNumberFormat="1"/>
    <xf numFmtId="0" fontId="8" fillId="0" borderId="0" xfId="0" applyFont="1"/>
    <xf numFmtId="0" fontId="8" fillId="14" borderId="0" xfId="0" applyFont="1" applyFill="1"/>
    <xf numFmtId="0" fontId="8" fillId="15" borderId="0" xfId="0" applyFont="1" applyFill="1"/>
    <xf numFmtId="0" fontId="8" fillId="16" borderId="0" xfId="0" applyFont="1" applyFill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14" borderId="0" xfId="0" applyFont="1" applyFill="1" applyAlignment="1">
      <alignment horizontal="center"/>
    </xf>
    <xf numFmtId="0" fontId="8" fillId="3" borderId="0" xfId="0" applyFont="1" applyFill="1"/>
    <xf numFmtId="0" fontId="8" fillId="3" borderId="0" xfId="0" applyFont="1" applyFill="1" applyAlignment="1">
      <alignment horizontal="center"/>
    </xf>
    <xf numFmtId="0" fontId="8" fillId="4" borderId="0" xfId="0" applyFont="1" applyFill="1"/>
    <xf numFmtId="49" fontId="8" fillId="0" borderId="0" xfId="0" applyNumberFormat="1" applyFont="1"/>
    <xf numFmtId="0" fontId="0" fillId="17" borderId="0" xfId="0" applyFill="1"/>
    <xf numFmtId="0" fontId="9" fillId="0" borderId="0" xfId="0" applyFont="1"/>
    <xf numFmtId="2" fontId="0" fillId="0" borderId="0" xfId="0" applyNumberFormat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9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17" borderId="0" xfId="0" applyFill="1" applyAlignment="1">
      <alignment horizontal="center"/>
    </xf>
    <xf numFmtId="0" fontId="8" fillId="14" borderId="0" xfId="0" applyFont="1" applyFill="1" applyAlignment="1"/>
    <xf numFmtId="0" fontId="8" fillId="3" borderId="0" xfId="0" applyFont="1" applyFill="1" applyAlignment="1"/>
    <xf numFmtId="0" fontId="8" fillId="4" borderId="0" xfId="0" applyFont="1" applyFill="1" applyAlignment="1"/>
    <xf numFmtId="0" fontId="8" fillId="0" borderId="0" xfId="0" applyFont="1" applyAlignment="1"/>
    <xf numFmtId="0" fontId="8" fillId="15" borderId="0" xfId="0" applyFont="1" applyFill="1" applyAlignment="1"/>
    <xf numFmtId="0" fontId="8" fillId="16" borderId="0" xfId="0" applyFont="1" applyFill="1" applyAlignment="1"/>
  </cellXfs>
  <cellStyles count="1">
    <cellStyle name="Normal" xfId="0" builtinId="0"/>
  </cellStyles>
  <dxfs count="9">
    <dxf>
      <font>
        <b/>
        <i/>
      </font>
      <fill>
        <patternFill>
          <bgColor rgb="FFFF0000"/>
        </patternFill>
      </fill>
      <border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/>
        <horizontal/>
      </border>
    </dxf>
    <dxf>
      <font>
        <b val="0"/>
        <i val="0"/>
      </font>
      <fill>
        <patternFill>
          <bgColor rgb="FF00FF00"/>
        </patternFill>
      </fill>
      <border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/>
        <horizontal/>
      </border>
    </dxf>
    <dxf>
      <font>
        <b/>
        <i val="0"/>
        <strike val="0"/>
      </font>
      <fill>
        <patternFill>
          <bgColor rgb="FF00B0F0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/>
        <horizontal/>
      </border>
    </dxf>
    <dxf>
      <font>
        <b val="0"/>
        <i val="0"/>
      </font>
      <fill>
        <patternFill>
          <bgColor rgb="FF00FF00"/>
        </patternFill>
      </fill>
      <border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/>
        <horizontal/>
      </border>
    </dxf>
    <dxf>
      <font>
        <b/>
        <i val="0"/>
        <strike val="0"/>
      </font>
      <fill>
        <patternFill>
          <bgColor rgb="FF00B0F0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/>
        <horizontal/>
      </border>
    </dxf>
    <dxf>
      <font>
        <b val="0"/>
        <i val="0"/>
      </font>
      <fill>
        <patternFill>
          <bgColor rgb="FF00FF00"/>
        </patternFill>
      </fill>
      <border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/>
        <horizontal/>
      </border>
    </dxf>
    <dxf>
      <font>
        <b/>
        <i val="0"/>
        <strike val="0"/>
      </font>
      <fill>
        <patternFill>
          <bgColor rgb="FF00B0F0"/>
        </patternFill>
      </fill>
    </dxf>
  </dxfs>
  <tableStyles count="0" defaultTableStyle="TableStyleMedium2" defaultPivotStyle="PivotStyleMedium9"/>
  <colors>
    <mruColors>
      <color rgb="FF00FF00"/>
      <color rgb="FFFFC7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22/11/relationships/FeaturePropertyBag" Target="featurePropertyBag/featurePropertyBag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32B95BB-90AA-4777-886B-BC106DC97CF0}">
  <we:reference id="wa200005502" version="1.0.0.9" store="en-US" storeType="omex"/>
  <we:alternateReferences>
    <we:reference id="wa200005502" version="1.0.0.9" store="en-US" storeType="omex"/>
  </we:alternateReferences>
  <we:properties>
    <we:property name="docId" value="&quot;IpHKyLiM36JTCyYoiM_g5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86"/>
  <sheetViews>
    <sheetView topLeftCell="A102" zoomScale="82" workbookViewId="0">
      <pane xSplit="1" topLeftCell="C1" activePane="topRight" state="frozen"/>
      <selection pane="topRight" activeCell="F147" sqref="F147"/>
      <selection activeCell="A68" sqref="A68"/>
    </sheetView>
  </sheetViews>
  <sheetFormatPr defaultRowHeight="15" customHeight="1"/>
  <cols>
    <col min="1" max="1" width="19.28515625" bestFit="1" customWidth="1"/>
    <col min="2" max="2" width="17.85546875" style="3" bestFit="1" customWidth="1"/>
    <col min="3" max="3" width="14" customWidth="1"/>
    <col min="4" max="4" width="9.140625" customWidth="1"/>
    <col min="5" max="5" width="19.85546875" bestFit="1" customWidth="1"/>
    <col min="6" max="6" width="29.140625" bestFit="1" customWidth="1"/>
    <col min="7" max="8" width="22.85546875" style="3" customWidth="1"/>
    <col min="9" max="9" width="24.28515625" style="76" customWidth="1"/>
    <col min="10" max="10" width="21.28515625" style="76" bestFit="1" customWidth="1"/>
    <col min="11" max="11" width="34.5703125" style="76" bestFit="1" customWidth="1"/>
    <col min="12" max="12" width="19.5703125" style="76" customWidth="1"/>
    <col min="13" max="13" width="14" style="76" bestFit="1" customWidth="1"/>
    <col min="14" max="15" width="19.28515625" style="76" customWidth="1"/>
    <col min="16" max="16" width="11.42578125" style="3" bestFit="1" customWidth="1"/>
    <col min="17" max="17" width="12" style="3" bestFit="1" customWidth="1"/>
    <col min="18" max="18" width="78.85546875" style="61" customWidth="1"/>
    <col min="19" max="19" width="42.7109375" bestFit="1" customWidth="1"/>
  </cols>
  <sheetData>
    <row r="1" spans="1:19" ht="15.75" thickBot="1">
      <c r="A1" s="1" t="s">
        <v>0</v>
      </c>
      <c r="B1" s="77" t="s">
        <v>1</v>
      </c>
      <c r="C1" s="1" t="s">
        <v>2</v>
      </c>
      <c r="D1" s="1" t="s">
        <v>3</v>
      </c>
      <c r="E1" s="1" t="s">
        <v>4</v>
      </c>
      <c r="F1" s="79" t="s">
        <v>5</v>
      </c>
      <c r="G1" s="77" t="s">
        <v>6</v>
      </c>
      <c r="H1" s="77" t="s">
        <v>7</v>
      </c>
      <c r="I1" s="75" t="s">
        <v>8</v>
      </c>
      <c r="J1" s="75" t="s">
        <v>9</v>
      </c>
      <c r="K1" s="75" t="s">
        <v>10</v>
      </c>
      <c r="L1" s="75" t="s">
        <v>11</v>
      </c>
      <c r="M1" s="75" t="s">
        <v>12</v>
      </c>
      <c r="N1" s="75" t="s">
        <v>13</v>
      </c>
      <c r="O1" s="75" t="s">
        <v>14</v>
      </c>
      <c r="P1" s="77" t="s">
        <v>15</v>
      </c>
      <c r="Q1" s="77" t="s">
        <v>16</v>
      </c>
      <c r="R1" s="61" t="s">
        <v>17</v>
      </c>
      <c r="S1" s="78" t="s">
        <v>18</v>
      </c>
    </row>
    <row r="2" spans="1:19" ht="15.75" thickTop="1">
      <c r="A2" t="s">
        <v>19</v>
      </c>
      <c r="B2" s="3">
        <v>45292</v>
      </c>
      <c r="C2" s="2" t="str">
        <f t="shared" ref="C2:C65" si="0">LEFT(A2, FIND("-", A2) - 1)</f>
        <v>01</v>
      </c>
      <c r="D2" t="str">
        <f t="shared" ref="D2:D65" si="1">MID(A2, FIND("-", A2) + 1, 8)</f>
        <v>00000001</v>
      </c>
      <c r="E2" s="2" t="s">
        <v>20</v>
      </c>
      <c r="F2" s="80" t="s">
        <v>21</v>
      </c>
      <c r="P2" s="3" t="b">
        <v>1</v>
      </c>
      <c r="Q2" s="3" t="s">
        <v>22</v>
      </c>
      <c r="S2" s="66" t="s">
        <v>23</v>
      </c>
    </row>
    <row r="3" spans="1:19">
      <c r="A3" t="s">
        <v>24</v>
      </c>
      <c r="B3" s="3">
        <v>45292</v>
      </c>
      <c r="C3" s="2" t="str">
        <f t="shared" si="0"/>
        <v>01</v>
      </c>
      <c r="D3" t="str">
        <f t="shared" si="1"/>
        <v>00000002</v>
      </c>
      <c r="E3" s="2" t="s">
        <v>25</v>
      </c>
      <c r="F3" t="s">
        <v>21</v>
      </c>
      <c r="P3" s="3" t="b">
        <v>1</v>
      </c>
      <c r="Q3" s="3" t="s">
        <v>22</v>
      </c>
      <c r="S3" s="66" t="s">
        <v>26</v>
      </c>
    </row>
    <row r="4" spans="1:19">
      <c r="A4" t="s">
        <v>27</v>
      </c>
      <c r="B4" s="3">
        <v>45317</v>
      </c>
      <c r="C4" s="2" t="str">
        <f t="shared" si="0"/>
        <v>02</v>
      </c>
      <c r="D4" t="str">
        <f t="shared" si="1"/>
        <v>0000000f</v>
      </c>
      <c r="E4" s="2" t="s">
        <v>28</v>
      </c>
      <c r="F4" t="s">
        <v>29</v>
      </c>
      <c r="P4" s="3" t="b">
        <v>1</v>
      </c>
      <c r="Q4" s="3" t="b">
        <v>1</v>
      </c>
      <c r="S4" s="66" t="s">
        <v>30</v>
      </c>
    </row>
    <row r="5" spans="1:19">
      <c r="A5" t="s">
        <v>31</v>
      </c>
      <c r="B5" s="3">
        <v>45317</v>
      </c>
      <c r="C5" s="2" t="str">
        <f t="shared" si="0"/>
        <v>02</v>
      </c>
      <c r="D5" t="str">
        <f t="shared" si="1"/>
        <v>00000010</v>
      </c>
      <c r="E5" s="2" t="s">
        <v>32</v>
      </c>
      <c r="F5" t="s">
        <v>29</v>
      </c>
      <c r="P5" s="3" t="b">
        <v>1</v>
      </c>
      <c r="Q5" s="3" t="b">
        <v>1</v>
      </c>
      <c r="S5" t="s">
        <v>33</v>
      </c>
    </row>
    <row r="6" spans="1:19">
      <c r="A6" t="s">
        <v>34</v>
      </c>
      <c r="B6" s="3">
        <v>45317</v>
      </c>
      <c r="C6" s="2" t="str">
        <f t="shared" si="0"/>
        <v>01</v>
      </c>
      <c r="D6" t="str">
        <f t="shared" si="1"/>
        <v>000000df</v>
      </c>
      <c r="E6" s="2" t="s">
        <v>35</v>
      </c>
      <c r="F6" t="s">
        <v>29</v>
      </c>
      <c r="P6" s="3" t="b">
        <v>1</v>
      </c>
      <c r="Q6" s="3" t="b">
        <v>1</v>
      </c>
      <c r="S6" t="s">
        <v>36</v>
      </c>
    </row>
    <row r="7" spans="1:19">
      <c r="A7" t="s">
        <v>37</v>
      </c>
      <c r="B7" s="3">
        <v>45319</v>
      </c>
      <c r="C7" s="2" t="str">
        <f t="shared" si="0"/>
        <v>02</v>
      </c>
      <c r="D7" t="str">
        <f t="shared" si="1"/>
        <v>00000011</v>
      </c>
      <c r="E7" s="2" t="s">
        <v>38</v>
      </c>
      <c r="F7" t="s">
        <v>39</v>
      </c>
      <c r="P7" s="3" t="b">
        <v>1</v>
      </c>
      <c r="Q7" s="3" t="b">
        <v>1</v>
      </c>
      <c r="S7" t="s">
        <v>40</v>
      </c>
    </row>
    <row r="8" spans="1:19">
      <c r="A8" t="s">
        <v>41</v>
      </c>
      <c r="B8" s="3">
        <v>45348</v>
      </c>
      <c r="C8" s="2" t="str">
        <f t="shared" si="0"/>
        <v>01</v>
      </c>
      <c r="D8" t="str">
        <f t="shared" si="1"/>
        <v>000000e1</v>
      </c>
      <c r="E8" s="2" t="s">
        <v>42</v>
      </c>
      <c r="F8" t="s">
        <v>21</v>
      </c>
      <c r="P8" s="3" t="b">
        <v>1</v>
      </c>
      <c r="Q8" s="3" t="b">
        <v>1</v>
      </c>
      <c r="S8" t="s">
        <v>43</v>
      </c>
    </row>
    <row r="9" spans="1:19">
      <c r="A9" t="s">
        <v>44</v>
      </c>
      <c r="B9" s="3">
        <v>45348</v>
      </c>
      <c r="C9" s="2" t="str">
        <f t="shared" si="0"/>
        <v>01</v>
      </c>
      <c r="D9" t="str">
        <f t="shared" si="1"/>
        <v>000000e5</v>
      </c>
      <c r="E9" s="2" t="s">
        <v>42</v>
      </c>
      <c r="R9" s="61" t="s">
        <v>45</v>
      </c>
      <c r="S9" t="s">
        <v>46</v>
      </c>
    </row>
    <row r="10" spans="1:19">
      <c r="A10" t="s">
        <v>47</v>
      </c>
      <c r="B10" s="3">
        <v>45348</v>
      </c>
      <c r="C10" s="2" t="str">
        <f t="shared" si="0"/>
        <v>01</v>
      </c>
      <c r="D10" t="str">
        <f t="shared" si="1"/>
        <v>000000e6</v>
      </c>
      <c r="E10" s="2" t="s">
        <v>42</v>
      </c>
      <c r="F10" t="s">
        <v>21</v>
      </c>
      <c r="P10" s="3" t="b">
        <v>1</v>
      </c>
      <c r="Q10" s="3" t="b">
        <v>1</v>
      </c>
    </row>
    <row r="11" spans="1:19">
      <c r="A11" t="s">
        <v>48</v>
      </c>
      <c r="B11" s="3">
        <v>45348</v>
      </c>
      <c r="C11" s="2" t="str">
        <f t="shared" si="0"/>
        <v>01</v>
      </c>
      <c r="D11" t="str">
        <f t="shared" si="1"/>
        <v>000000e7</v>
      </c>
      <c r="E11" s="2" t="s">
        <v>42</v>
      </c>
      <c r="R11" s="61" t="s">
        <v>45</v>
      </c>
    </row>
    <row r="12" spans="1:19">
      <c r="A12" t="s">
        <v>49</v>
      </c>
      <c r="B12" s="3">
        <v>45441</v>
      </c>
      <c r="C12" s="2" t="str">
        <f t="shared" si="0"/>
        <v>08</v>
      </c>
      <c r="D12" t="str">
        <f t="shared" si="1"/>
        <v>00000002</v>
      </c>
      <c r="E12" s="2" t="s">
        <v>50</v>
      </c>
      <c r="F12" t="s">
        <v>51</v>
      </c>
      <c r="G12" s="3">
        <v>45442</v>
      </c>
      <c r="P12" s="3" t="b">
        <v>1</v>
      </c>
      <c r="Q12" s="3" t="b">
        <v>1</v>
      </c>
    </row>
    <row r="13" spans="1:19">
      <c r="A13" s="11" t="s">
        <v>52</v>
      </c>
      <c r="B13" s="3">
        <v>45441</v>
      </c>
      <c r="C13" s="2" t="str">
        <f t="shared" si="0"/>
        <v>08</v>
      </c>
      <c r="D13" t="str">
        <f t="shared" si="1"/>
        <v>00000003</v>
      </c>
      <c r="E13" s="2" t="s">
        <v>50</v>
      </c>
      <c r="F13" t="s">
        <v>53</v>
      </c>
      <c r="G13" s="3">
        <v>45442</v>
      </c>
      <c r="P13" s="3" t="b">
        <v>1</v>
      </c>
      <c r="Q13" s="3" t="b">
        <v>1</v>
      </c>
    </row>
    <row r="14" spans="1:19">
      <c r="A14" t="s">
        <v>54</v>
      </c>
      <c r="B14" s="3">
        <v>45441</v>
      </c>
      <c r="C14" s="2" t="str">
        <f t="shared" si="0"/>
        <v>08</v>
      </c>
      <c r="D14" t="str">
        <f t="shared" si="1"/>
        <v>00000004</v>
      </c>
      <c r="E14" s="2" t="s">
        <v>50</v>
      </c>
      <c r="F14" t="s">
        <v>53</v>
      </c>
      <c r="G14" s="3">
        <v>45436</v>
      </c>
      <c r="P14" s="3" t="b">
        <v>1</v>
      </c>
      <c r="Q14" s="3" t="b">
        <v>1</v>
      </c>
    </row>
    <row r="15" spans="1:19">
      <c r="A15" t="s">
        <v>55</v>
      </c>
      <c r="B15" s="3">
        <v>45441</v>
      </c>
      <c r="C15" s="2" t="str">
        <f t="shared" si="0"/>
        <v>08</v>
      </c>
      <c r="D15" t="str">
        <f t="shared" si="1"/>
        <v>00000005</v>
      </c>
      <c r="E15" s="2" t="s">
        <v>50</v>
      </c>
      <c r="F15" t="s">
        <v>51</v>
      </c>
      <c r="G15" s="3">
        <v>45442</v>
      </c>
      <c r="P15" s="3" t="b">
        <v>1</v>
      </c>
      <c r="Q15" s="3" t="b">
        <v>1</v>
      </c>
    </row>
    <row r="16" spans="1:19">
      <c r="A16" t="s">
        <v>56</v>
      </c>
      <c r="B16" s="3">
        <v>45441</v>
      </c>
      <c r="C16" s="2" t="str">
        <f t="shared" si="0"/>
        <v>07</v>
      </c>
      <c r="D16" t="str">
        <f t="shared" si="1"/>
        <v>0000000f</v>
      </c>
      <c r="E16" s="2" t="s">
        <v>42</v>
      </c>
      <c r="F16" t="s">
        <v>51</v>
      </c>
      <c r="G16" s="3">
        <v>45436</v>
      </c>
      <c r="P16" s="3" t="b">
        <v>1</v>
      </c>
      <c r="Q16" s="3" t="b">
        <v>1</v>
      </c>
    </row>
    <row r="17" spans="1:18">
      <c r="A17" t="s">
        <v>57</v>
      </c>
      <c r="B17" s="3">
        <v>45441</v>
      </c>
      <c r="C17" s="2" t="str">
        <f t="shared" si="0"/>
        <v>07</v>
      </c>
      <c r="D17" t="str">
        <f t="shared" si="1"/>
        <v>0000000c</v>
      </c>
      <c r="E17" s="2" t="s">
        <v>42</v>
      </c>
      <c r="F17" t="s">
        <v>53</v>
      </c>
      <c r="G17" s="3">
        <v>45442</v>
      </c>
      <c r="P17" s="3" t="b">
        <v>1</v>
      </c>
      <c r="Q17" s="3" t="b">
        <v>1</v>
      </c>
    </row>
    <row r="18" spans="1:18">
      <c r="A18" t="s">
        <v>58</v>
      </c>
      <c r="B18" s="3">
        <v>45450</v>
      </c>
      <c r="C18" s="2" t="str">
        <f t="shared" si="0"/>
        <v>07</v>
      </c>
      <c r="D18" t="str">
        <f t="shared" si="1"/>
        <v>00000017</v>
      </c>
      <c r="E18" s="2" t="s">
        <v>42</v>
      </c>
      <c r="F18" t="s">
        <v>59</v>
      </c>
      <c r="G18" s="3">
        <v>45450</v>
      </c>
      <c r="R18" s="61" t="s">
        <v>60</v>
      </c>
    </row>
    <row r="19" spans="1:18">
      <c r="A19" t="s">
        <v>61</v>
      </c>
      <c r="B19" s="3">
        <v>45450</v>
      </c>
      <c r="C19" s="2" t="str">
        <f t="shared" si="0"/>
        <v>07</v>
      </c>
      <c r="D19" t="str">
        <f t="shared" si="1"/>
        <v>00000018</v>
      </c>
      <c r="E19" s="2" t="s">
        <v>42</v>
      </c>
      <c r="F19" t="s">
        <v>59</v>
      </c>
      <c r="G19" s="3">
        <v>45450</v>
      </c>
      <c r="R19" s="61" t="s">
        <v>60</v>
      </c>
    </row>
    <row r="20" spans="1:18">
      <c r="A20" t="s">
        <v>62</v>
      </c>
      <c r="B20" s="3">
        <v>45443</v>
      </c>
      <c r="C20" s="2" t="str">
        <f t="shared" si="0"/>
        <v>07</v>
      </c>
      <c r="D20" t="str">
        <f t="shared" si="1"/>
        <v>00000016</v>
      </c>
      <c r="E20" s="2" t="s">
        <v>42</v>
      </c>
      <c r="F20" t="s">
        <v>63</v>
      </c>
      <c r="G20" s="3">
        <v>45586</v>
      </c>
      <c r="H20" s="3">
        <v>45588</v>
      </c>
      <c r="I20" s="76" t="s">
        <v>64</v>
      </c>
      <c r="J20" s="76" t="s">
        <v>65</v>
      </c>
      <c r="K20" s="76" t="s">
        <v>66</v>
      </c>
      <c r="P20" s="3">
        <v>45596</v>
      </c>
      <c r="Q20" s="3" t="b">
        <v>1</v>
      </c>
      <c r="R20" s="61" t="s">
        <v>67</v>
      </c>
    </row>
    <row r="21" spans="1:18">
      <c r="A21" t="s">
        <v>68</v>
      </c>
      <c r="B21" s="3">
        <v>45483</v>
      </c>
      <c r="C21" s="2" t="str">
        <f t="shared" si="0"/>
        <v>07</v>
      </c>
      <c r="D21" t="str">
        <f t="shared" si="1"/>
        <v>00000019</v>
      </c>
      <c r="E21" s="2" t="s">
        <v>42</v>
      </c>
      <c r="F21" t="s">
        <v>69</v>
      </c>
      <c r="G21" s="3">
        <v>45533</v>
      </c>
      <c r="H21" s="3">
        <v>45534</v>
      </c>
      <c r="I21" s="76">
        <v>20240901150129</v>
      </c>
      <c r="J21" s="76">
        <v>20240903091651</v>
      </c>
      <c r="R21" s="61" t="s">
        <v>70</v>
      </c>
    </row>
    <row r="22" spans="1:18">
      <c r="A22" t="s">
        <v>71</v>
      </c>
      <c r="B22" s="3">
        <v>45488</v>
      </c>
      <c r="C22" s="2" t="str">
        <f t="shared" si="0"/>
        <v>07</v>
      </c>
      <c r="D22" t="str">
        <f t="shared" si="1"/>
        <v>0000001b</v>
      </c>
      <c r="E22" s="2" t="s">
        <v>42</v>
      </c>
      <c r="G22" s="3">
        <v>45526</v>
      </c>
      <c r="H22" s="3">
        <v>45531</v>
      </c>
      <c r="I22" s="76">
        <v>20240827151030</v>
      </c>
      <c r="J22" s="76">
        <v>20240827165942</v>
      </c>
    </row>
    <row r="23" spans="1:18">
      <c r="A23" t="s">
        <v>72</v>
      </c>
      <c r="B23" s="3">
        <v>45492</v>
      </c>
      <c r="C23" s="2" t="str">
        <f t="shared" si="0"/>
        <v>07</v>
      </c>
      <c r="D23" t="str">
        <f t="shared" si="1"/>
        <v>0000001c</v>
      </c>
      <c r="E23" s="2" t="s">
        <v>42</v>
      </c>
      <c r="F23" t="s">
        <v>73</v>
      </c>
      <c r="G23" s="3">
        <v>45524</v>
      </c>
      <c r="H23" s="3">
        <v>45526</v>
      </c>
      <c r="I23" s="76">
        <v>20240822164421</v>
      </c>
      <c r="J23" s="76">
        <v>20240824223209</v>
      </c>
      <c r="R23" s="61" t="s">
        <v>70</v>
      </c>
    </row>
    <row r="24" spans="1:18">
      <c r="A24" t="s">
        <v>74</v>
      </c>
      <c r="B24" s="3">
        <v>45495</v>
      </c>
      <c r="C24" s="2" t="str">
        <f t="shared" si="0"/>
        <v>07</v>
      </c>
      <c r="D24" t="str">
        <f t="shared" si="1"/>
        <v>0000001d</v>
      </c>
      <c r="E24" s="2" t="s">
        <v>42</v>
      </c>
      <c r="F24" t="s">
        <v>75</v>
      </c>
      <c r="R24" s="61" t="s">
        <v>76</v>
      </c>
    </row>
    <row r="25" spans="1:18">
      <c r="A25" t="s">
        <v>77</v>
      </c>
      <c r="B25" s="3">
        <v>45529</v>
      </c>
      <c r="C25" s="2" t="str">
        <f t="shared" si="0"/>
        <v>08</v>
      </c>
      <c r="D25" t="str">
        <f t="shared" si="1"/>
        <v>00000009</v>
      </c>
      <c r="E25" s="2"/>
      <c r="F25" t="s">
        <v>78</v>
      </c>
      <c r="Q25" s="81"/>
      <c r="R25" t="s">
        <v>79</v>
      </c>
    </row>
    <row r="26" spans="1:18">
      <c r="A26" t="s">
        <v>80</v>
      </c>
      <c r="B26" s="3">
        <v>45524</v>
      </c>
      <c r="C26" s="2" t="str">
        <f t="shared" si="0"/>
        <v>07</v>
      </c>
      <c r="D26" t="str">
        <f t="shared" si="1"/>
        <v>0000001e</v>
      </c>
      <c r="E26" s="2" t="s">
        <v>42</v>
      </c>
      <c r="F26" t="s">
        <v>73</v>
      </c>
      <c r="G26" s="3">
        <v>45524</v>
      </c>
      <c r="H26" s="3">
        <v>45526</v>
      </c>
      <c r="I26" s="76">
        <v>20240822170851</v>
      </c>
      <c r="J26" s="76">
        <v>20240824172528</v>
      </c>
      <c r="R26" s="61" t="s">
        <v>70</v>
      </c>
    </row>
    <row r="27" spans="1:18">
      <c r="A27" t="s">
        <v>81</v>
      </c>
      <c r="B27" s="3">
        <v>45532</v>
      </c>
      <c r="C27" s="2" t="str">
        <f t="shared" si="0"/>
        <v>07</v>
      </c>
      <c r="D27" t="str">
        <f t="shared" si="1"/>
        <v>00000001</v>
      </c>
      <c r="E27" s="2" t="s">
        <v>42</v>
      </c>
      <c r="F27" t="s">
        <v>82</v>
      </c>
      <c r="G27" s="3">
        <v>45539</v>
      </c>
      <c r="H27" s="3">
        <v>45541</v>
      </c>
      <c r="I27" s="76" t="s">
        <v>83</v>
      </c>
      <c r="J27" s="76" t="s">
        <v>84</v>
      </c>
      <c r="P27" s="3">
        <v>45544</v>
      </c>
      <c r="Q27" s="3">
        <v>45544</v>
      </c>
    </row>
    <row r="28" spans="1:18">
      <c r="A28" t="s">
        <v>85</v>
      </c>
      <c r="B28" s="3">
        <v>45534</v>
      </c>
      <c r="C28" s="2" t="str">
        <f t="shared" si="0"/>
        <v>07</v>
      </c>
      <c r="D28" t="str">
        <f t="shared" si="1"/>
        <v>00000022</v>
      </c>
      <c r="E28" s="2" t="s">
        <v>42</v>
      </c>
      <c r="F28" t="s">
        <v>75</v>
      </c>
      <c r="G28" s="3" t="s">
        <v>86</v>
      </c>
      <c r="R28" s="61" t="s">
        <v>76</v>
      </c>
    </row>
    <row r="29" spans="1:18">
      <c r="A29" t="s">
        <v>87</v>
      </c>
      <c r="B29" s="3">
        <v>45534</v>
      </c>
      <c r="C29" s="2" t="str">
        <f t="shared" si="0"/>
        <v>07</v>
      </c>
      <c r="D29" t="str">
        <f t="shared" si="1"/>
        <v>00000023</v>
      </c>
      <c r="E29" s="2" t="s">
        <v>42</v>
      </c>
      <c r="F29" t="s">
        <v>69</v>
      </c>
      <c r="G29" s="3">
        <v>45734</v>
      </c>
      <c r="I29" s="76" t="s">
        <v>88</v>
      </c>
      <c r="J29" s="76" t="s">
        <v>89</v>
      </c>
      <c r="K29" s="76" t="s">
        <v>90</v>
      </c>
      <c r="R29" s="61" t="s">
        <v>70</v>
      </c>
    </row>
    <row r="30" spans="1:18">
      <c r="A30" t="s">
        <v>91</v>
      </c>
      <c r="B30" s="3">
        <v>45538</v>
      </c>
      <c r="C30" s="2" t="str">
        <f t="shared" si="0"/>
        <v>07</v>
      </c>
      <c r="D30" t="str">
        <f t="shared" si="1"/>
        <v>00000024</v>
      </c>
      <c r="E30" s="2" t="s">
        <v>42</v>
      </c>
      <c r="F30" t="s">
        <v>63</v>
      </c>
      <c r="G30" s="3">
        <v>45580</v>
      </c>
      <c r="H30" s="3">
        <v>45581</v>
      </c>
      <c r="I30" s="76" t="s">
        <v>92</v>
      </c>
      <c r="J30" s="76" t="s">
        <v>93</v>
      </c>
      <c r="K30" s="76" t="s">
        <v>94</v>
      </c>
      <c r="P30" s="3">
        <v>45596</v>
      </c>
      <c r="Q30" s="3" t="b">
        <v>1</v>
      </c>
    </row>
    <row r="31" spans="1:18">
      <c r="A31" t="s">
        <v>95</v>
      </c>
      <c r="B31" s="3">
        <v>45538</v>
      </c>
      <c r="C31" s="2" t="str">
        <f t="shared" si="0"/>
        <v>08</v>
      </c>
      <c r="D31" t="str">
        <f t="shared" si="1"/>
        <v>0000000a</v>
      </c>
      <c r="E31" s="2" t="s">
        <v>50</v>
      </c>
      <c r="F31" t="s">
        <v>82</v>
      </c>
      <c r="G31" s="3">
        <v>45539</v>
      </c>
      <c r="H31" s="3">
        <v>45541</v>
      </c>
      <c r="I31" s="76" t="s">
        <v>96</v>
      </c>
      <c r="J31" s="76" t="s">
        <v>97</v>
      </c>
      <c r="P31" s="3">
        <v>45544</v>
      </c>
      <c r="Q31" s="3">
        <v>45544</v>
      </c>
    </row>
    <row r="32" spans="1:18">
      <c r="A32" t="s">
        <v>98</v>
      </c>
      <c r="B32" s="3">
        <v>45538</v>
      </c>
      <c r="C32" s="2" t="str">
        <f t="shared" si="0"/>
        <v>08</v>
      </c>
      <c r="D32" t="str">
        <f t="shared" si="1"/>
        <v>0000000b</v>
      </c>
      <c r="E32" s="2" t="s">
        <v>50</v>
      </c>
      <c r="F32" t="s">
        <v>82</v>
      </c>
      <c r="G32" s="3">
        <v>45539</v>
      </c>
      <c r="H32" s="3">
        <v>45540</v>
      </c>
      <c r="I32" s="76" t="s">
        <v>99</v>
      </c>
      <c r="J32" s="76" t="s">
        <v>100</v>
      </c>
      <c r="P32" s="3">
        <v>45544</v>
      </c>
      <c r="Q32" s="3">
        <v>45544</v>
      </c>
    </row>
    <row r="33" spans="1:18" s="66" customFormat="1">
      <c r="A33" s="66" t="s">
        <v>101</v>
      </c>
      <c r="B33" s="141">
        <v>45558</v>
      </c>
      <c r="C33" s="142" t="str">
        <f t="shared" si="0"/>
        <v>07</v>
      </c>
      <c r="D33" s="66" t="str">
        <f t="shared" si="1"/>
        <v>00000025</v>
      </c>
      <c r="E33" s="142" t="s">
        <v>42</v>
      </c>
      <c r="F33" s="66" t="s">
        <v>102</v>
      </c>
      <c r="G33" s="141">
        <v>45610</v>
      </c>
      <c r="H33" s="141">
        <v>45614</v>
      </c>
      <c r="I33" s="143" t="s">
        <v>103</v>
      </c>
      <c r="J33" s="143" t="s">
        <v>104</v>
      </c>
      <c r="K33" s="143"/>
      <c r="L33" s="143"/>
      <c r="M33" s="143"/>
      <c r="N33" s="143"/>
      <c r="O33" s="143"/>
      <c r="P33" s="141">
        <v>45622</v>
      </c>
      <c r="Q33" s="141" t="b">
        <v>1</v>
      </c>
      <c r="R33" s="144" t="s">
        <v>105</v>
      </c>
    </row>
    <row r="34" spans="1:18">
      <c r="A34" t="s">
        <v>101</v>
      </c>
      <c r="B34" s="3">
        <v>45744</v>
      </c>
      <c r="C34" s="2" t="str">
        <f t="shared" ref="C34" si="2">LEFT(A34, FIND("-", A34) - 1)</f>
        <v>07</v>
      </c>
      <c r="D34" t="str">
        <f t="shared" ref="D34" si="3">MID(A34, FIND("-", A34) + 1, 8)</f>
        <v>00000025</v>
      </c>
      <c r="E34" s="2" t="s">
        <v>42</v>
      </c>
      <c r="F34" t="s">
        <v>51</v>
      </c>
      <c r="G34" s="3">
        <v>45748</v>
      </c>
      <c r="I34" s="76" t="s">
        <v>106</v>
      </c>
      <c r="J34" s="76" t="s">
        <v>107</v>
      </c>
      <c r="K34" s="76" t="s">
        <v>108</v>
      </c>
      <c r="L34" s="76" t="s">
        <v>109</v>
      </c>
      <c r="P34" s="3">
        <v>45751</v>
      </c>
      <c r="Q34" s="3">
        <v>45751</v>
      </c>
      <c r="R34" s="61" t="s">
        <v>110</v>
      </c>
    </row>
    <row r="35" spans="1:18">
      <c r="A35" t="s">
        <v>111</v>
      </c>
      <c r="B35" s="3">
        <v>45555</v>
      </c>
      <c r="C35" s="2" t="str">
        <f t="shared" si="0"/>
        <v>07</v>
      </c>
      <c r="D35" t="str">
        <f t="shared" si="1"/>
        <v>00000007</v>
      </c>
      <c r="E35" s="2" t="s">
        <v>112</v>
      </c>
      <c r="F35" t="s">
        <v>75</v>
      </c>
      <c r="G35" s="3" t="s">
        <v>113</v>
      </c>
      <c r="H35" s="3" t="s">
        <v>113</v>
      </c>
      <c r="I35" s="76" t="s">
        <v>113</v>
      </c>
      <c r="J35" s="76" t="s">
        <v>113</v>
      </c>
      <c r="P35" s="3" t="b">
        <v>1</v>
      </c>
      <c r="Q35" s="3" t="b">
        <v>1</v>
      </c>
    </row>
    <row r="36" spans="1:18">
      <c r="A36" t="s">
        <v>114</v>
      </c>
      <c r="B36" s="3">
        <v>45568</v>
      </c>
      <c r="C36" s="2" t="str">
        <f t="shared" si="0"/>
        <v>07</v>
      </c>
      <c r="D36" t="str">
        <f t="shared" si="1"/>
        <v>00000026</v>
      </c>
      <c r="E36" s="2" t="s">
        <v>115</v>
      </c>
      <c r="F36" t="s">
        <v>115</v>
      </c>
      <c r="P36" s="3">
        <v>45569</v>
      </c>
      <c r="Q36" s="3">
        <v>45580</v>
      </c>
    </row>
    <row r="37" spans="1:18">
      <c r="A37" t="s">
        <v>116</v>
      </c>
      <c r="B37" s="3">
        <v>45574</v>
      </c>
      <c r="C37" s="2" t="str">
        <f t="shared" si="0"/>
        <v>07</v>
      </c>
      <c r="D37" t="str">
        <f t="shared" si="1"/>
        <v>00000027</v>
      </c>
      <c r="E37" s="2" t="s">
        <v>117</v>
      </c>
      <c r="F37" t="s">
        <v>118</v>
      </c>
      <c r="G37" s="3" t="s">
        <v>113</v>
      </c>
      <c r="H37" s="3" t="s">
        <v>113</v>
      </c>
      <c r="I37" s="76" t="s">
        <v>113</v>
      </c>
      <c r="J37" s="76" t="s">
        <v>113</v>
      </c>
      <c r="P37" s="3" t="b">
        <v>1</v>
      </c>
      <c r="Q37" s="3" t="b">
        <v>1</v>
      </c>
    </row>
    <row r="38" spans="1:18">
      <c r="A38" t="s">
        <v>119</v>
      </c>
      <c r="B38" s="3">
        <v>45576</v>
      </c>
      <c r="C38" s="2" t="str">
        <f t="shared" si="0"/>
        <v>07</v>
      </c>
      <c r="D38" t="str">
        <f t="shared" si="1"/>
        <v>00000028</v>
      </c>
      <c r="E38" s="2" t="s">
        <v>42</v>
      </c>
      <c r="F38" t="s">
        <v>120</v>
      </c>
      <c r="G38" s="3">
        <v>45581</v>
      </c>
      <c r="H38" s="3">
        <v>45582</v>
      </c>
      <c r="I38" s="76" t="s">
        <v>121</v>
      </c>
      <c r="J38" s="76" t="s">
        <v>122</v>
      </c>
      <c r="R38" s="61" t="s">
        <v>123</v>
      </c>
    </row>
    <row r="39" spans="1:18" ht="13.5" customHeight="1">
      <c r="A39" t="s">
        <v>124</v>
      </c>
      <c r="B39" s="3">
        <v>45576</v>
      </c>
      <c r="C39" s="2" t="str">
        <f t="shared" si="0"/>
        <v>07</v>
      </c>
      <c r="D39" t="str">
        <f t="shared" si="1"/>
        <v>00000029</v>
      </c>
      <c r="E39" s="2" t="s">
        <v>125</v>
      </c>
    </row>
    <row r="40" spans="1:18">
      <c r="A40" t="s">
        <v>126</v>
      </c>
      <c r="B40" s="3">
        <v>45579</v>
      </c>
      <c r="C40" s="2" t="str">
        <f t="shared" si="0"/>
        <v>07</v>
      </c>
      <c r="D40" t="str">
        <f t="shared" si="1"/>
        <v>0000002a</v>
      </c>
      <c r="E40" s="2" t="s">
        <v>42</v>
      </c>
      <c r="F40" t="s">
        <v>127</v>
      </c>
    </row>
    <row r="41" spans="1:18">
      <c r="A41" t="s">
        <v>128</v>
      </c>
      <c r="B41" s="3">
        <v>45587</v>
      </c>
      <c r="C41" s="2" t="str">
        <f t="shared" si="0"/>
        <v>07</v>
      </c>
      <c r="D41" t="str">
        <f t="shared" si="1"/>
        <v>0000002b</v>
      </c>
      <c r="E41" t="s">
        <v>129</v>
      </c>
      <c r="F41" t="s">
        <v>129</v>
      </c>
      <c r="P41" s="3">
        <v>45588</v>
      </c>
      <c r="Q41" s="3">
        <v>45590</v>
      </c>
      <c r="R41" s="61" t="s">
        <v>130</v>
      </c>
    </row>
    <row r="42" spans="1:18">
      <c r="A42" t="s">
        <v>131</v>
      </c>
      <c r="B42" s="3">
        <v>45587</v>
      </c>
      <c r="C42" s="2" t="str">
        <f t="shared" si="0"/>
        <v>07</v>
      </c>
      <c r="D42" t="str">
        <f t="shared" si="1"/>
        <v>0000002c</v>
      </c>
      <c r="E42" t="s">
        <v>132</v>
      </c>
      <c r="F42" t="s">
        <v>132</v>
      </c>
      <c r="P42" s="3">
        <v>45588</v>
      </c>
      <c r="Q42" s="3">
        <v>45590</v>
      </c>
      <c r="R42" s="61" t="s">
        <v>133</v>
      </c>
    </row>
    <row r="43" spans="1:18">
      <c r="A43" t="s">
        <v>134</v>
      </c>
      <c r="B43" s="3">
        <v>45589</v>
      </c>
      <c r="C43" s="2" t="str">
        <f t="shared" si="0"/>
        <v>08</v>
      </c>
      <c r="D43" t="str">
        <f t="shared" si="1"/>
        <v>0000000c</v>
      </c>
      <c r="E43" s="2" t="s">
        <v>50</v>
      </c>
      <c r="F43" t="s">
        <v>135</v>
      </c>
      <c r="G43" s="3">
        <v>45594</v>
      </c>
      <c r="H43" s="3">
        <v>45595</v>
      </c>
      <c r="I43" s="76" t="s">
        <v>136</v>
      </c>
      <c r="J43" s="76" t="s">
        <v>137</v>
      </c>
      <c r="P43" s="3">
        <v>45708</v>
      </c>
      <c r="Q43" s="3" t="b">
        <v>1</v>
      </c>
    </row>
    <row r="44" spans="1:18">
      <c r="A44" t="s">
        <v>138</v>
      </c>
      <c r="B44" s="3">
        <v>45589</v>
      </c>
      <c r="C44" s="2" t="str">
        <f t="shared" si="0"/>
        <v>08</v>
      </c>
      <c r="D44" t="str">
        <f t="shared" si="1"/>
        <v>0000000d</v>
      </c>
      <c r="E44" s="2" t="s">
        <v>50</v>
      </c>
      <c r="G44" s="3">
        <v>45733</v>
      </c>
      <c r="I44" s="76" t="s">
        <v>139</v>
      </c>
      <c r="J44" s="76" t="s">
        <v>140</v>
      </c>
      <c r="K44" s="76" t="s">
        <v>141</v>
      </c>
      <c r="L44" s="76" t="s">
        <v>142</v>
      </c>
    </row>
    <row r="45" spans="1:18">
      <c r="A45" t="s">
        <v>143</v>
      </c>
      <c r="B45" s="3">
        <v>45594</v>
      </c>
      <c r="C45" s="2" t="str">
        <f t="shared" si="0"/>
        <v>07</v>
      </c>
      <c r="D45" t="str">
        <f t="shared" si="1"/>
        <v>0000002d</v>
      </c>
      <c r="E45" t="s">
        <v>42</v>
      </c>
      <c r="F45" t="s">
        <v>144</v>
      </c>
      <c r="G45" s="3">
        <v>45600</v>
      </c>
      <c r="H45" s="3">
        <v>45603</v>
      </c>
      <c r="I45" s="76" t="s">
        <v>145</v>
      </c>
      <c r="J45" s="76" t="s">
        <v>146</v>
      </c>
      <c r="P45" s="3">
        <v>45632</v>
      </c>
      <c r="Q45" s="3">
        <v>45635</v>
      </c>
    </row>
    <row r="46" spans="1:18">
      <c r="A46" t="s">
        <v>147</v>
      </c>
      <c r="B46" s="3">
        <v>45594</v>
      </c>
      <c r="C46" s="2" t="str">
        <f t="shared" si="0"/>
        <v>07</v>
      </c>
      <c r="D46" t="str">
        <f t="shared" si="1"/>
        <v>0000002f</v>
      </c>
      <c r="E46" t="s">
        <v>42</v>
      </c>
      <c r="F46" t="s">
        <v>144</v>
      </c>
      <c r="G46" s="3">
        <v>45672</v>
      </c>
      <c r="H46" s="3">
        <v>45673</v>
      </c>
      <c r="I46" s="76" t="s">
        <v>148</v>
      </c>
      <c r="J46" s="76" t="s">
        <v>149</v>
      </c>
      <c r="N46" s="76" t="b">
        <v>1</v>
      </c>
      <c r="P46" s="3" t="b">
        <v>1</v>
      </c>
      <c r="Q46" s="3" t="b">
        <v>1</v>
      </c>
      <c r="R46" s="61" t="s">
        <v>150</v>
      </c>
    </row>
    <row r="47" spans="1:18">
      <c r="A47" t="s">
        <v>151</v>
      </c>
      <c r="B47" s="3">
        <v>45596</v>
      </c>
      <c r="C47" s="2" t="str">
        <f t="shared" si="0"/>
        <v>0b</v>
      </c>
      <c r="D47" t="str">
        <f t="shared" si="1"/>
        <v>00000001</v>
      </c>
      <c r="E47" t="s">
        <v>152</v>
      </c>
      <c r="F47" t="s">
        <v>153</v>
      </c>
      <c r="G47" s="3">
        <v>45615</v>
      </c>
      <c r="P47" s="3" t="b">
        <v>1</v>
      </c>
      <c r="Q47" s="3" t="b">
        <v>1</v>
      </c>
    </row>
    <row r="48" spans="1:18">
      <c r="A48" t="s">
        <v>154</v>
      </c>
      <c r="B48" s="3">
        <v>45596</v>
      </c>
      <c r="C48" s="2" t="str">
        <f t="shared" si="0"/>
        <v>0c</v>
      </c>
      <c r="D48" t="str">
        <f t="shared" si="1"/>
        <v>00000001</v>
      </c>
      <c r="E48" t="s">
        <v>155</v>
      </c>
      <c r="F48" t="s">
        <v>153</v>
      </c>
      <c r="G48" s="3">
        <v>45616</v>
      </c>
      <c r="P48" s="3" t="b">
        <v>1</v>
      </c>
      <c r="Q48" s="3" t="b">
        <v>1</v>
      </c>
    </row>
    <row r="49" spans="1:18">
      <c r="A49" t="s">
        <v>156</v>
      </c>
      <c r="B49" s="3">
        <v>45600</v>
      </c>
      <c r="C49" s="2" t="str">
        <f t="shared" si="0"/>
        <v>08</v>
      </c>
      <c r="D49" t="str">
        <f t="shared" si="1"/>
        <v>0000000f</v>
      </c>
      <c r="E49" t="s">
        <v>157</v>
      </c>
    </row>
    <row r="50" spans="1:18">
      <c r="A50" t="s">
        <v>158</v>
      </c>
      <c r="B50" s="3">
        <v>45600</v>
      </c>
      <c r="C50" s="2" t="str">
        <f t="shared" si="0"/>
        <v>08</v>
      </c>
      <c r="D50" t="str">
        <f t="shared" si="1"/>
        <v>0000001a</v>
      </c>
      <c r="E50" t="s">
        <v>159</v>
      </c>
    </row>
    <row r="51" spans="1:18">
      <c r="A51" t="s">
        <v>160</v>
      </c>
      <c r="B51" s="3">
        <v>45744</v>
      </c>
      <c r="C51" s="2" t="str">
        <f t="shared" si="0"/>
        <v>08</v>
      </c>
      <c r="D51" t="str">
        <f t="shared" si="1"/>
        <v>0000001b</v>
      </c>
      <c r="E51" t="s">
        <v>50</v>
      </c>
      <c r="F51" t="s">
        <v>51</v>
      </c>
      <c r="G51" s="3">
        <v>45749</v>
      </c>
      <c r="I51" s="76" t="s">
        <v>161</v>
      </c>
      <c r="J51" s="76" t="s">
        <v>162</v>
      </c>
      <c r="K51" s="76" t="s">
        <v>163</v>
      </c>
      <c r="L51" s="76" t="s">
        <v>109</v>
      </c>
      <c r="P51" s="3">
        <v>45751</v>
      </c>
      <c r="Q51" s="3">
        <v>45751</v>
      </c>
      <c r="R51" s="61" t="s">
        <v>164</v>
      </c>
    </row>
    <row r="52" spans="1:18">
      <c r="A52" t="s">
        <v>165</v>
      </c>
      <c r="B52" s="3">
        <v>45602</v>
      </c>
      <c r="C52" s="2" t="str">
        <f t="shared" si="0"/>
        <v>08</v>
      </c>
      <c r="D52" t="str">
        <f t="shared" si="1"/>
        <v>0000000e</v>
      </c>
      <c r="E52" t="s">
        <v>50</v>
      </c>
      <c r="F52" t="s">
        <v>135</v>
      </c>
      <c r="G52" s="3">
        <v>45603</v>
      </c>
      <c r="H52" s="3">
        <v>45609</v>
      </c>
      <c r="I52" s="76" t="s">
        <v>166</v>
      </c>
      <c r="J52" s="76" t="s">
        <v>167</v>
      </c>
      <c r="P52" s="3">
        <v>45708</v>
      </c>
      <c r="Q52" s="3" t="b">
        <v>1</v>
      </c>
    </row>
    <row r="53" spans="1:18">
      <c r="A53" t="s">
        <v>168</v>
      </c>
      <c r="B53" s="3">
        <v>45609</v>
      </c>
      <c r="C53" s="2" t="str">
        <f t="shared" si="0"/>
        <v>07</v>
      </c>
      <c r="D53" t="str">
        <f t="shared" si="1"/>
        <v>0000000a</v>
      </c>
      <c r="E53" t="s">
        <v>42</v>
      </c>
      <c r="F53" t="s">
        <v>169</v>
      </c>
      <c r="G53" s="3">
        <v>45618</v>
      </c>
      <c r="H53" s="3">
        <v>45621</v>
      </c>
      <c r="I53" s="76" t="s">
        <v>170</v>
      </c>
      <c r="J53" s="76" t="s">
        <v>171</v>
      </c>
      <c r="L53" s="76" t="b">
        <v>1</v>
      </c>
      <c r="P53" s="3">
        <v>45657</v>
      </c>
      <c r="Q53" s="3" t="b">
        <v>1</v>
      </c>
      <c r="R53" s="61" t="s">
        <v>172</v>
      </c>
    </row>
    <row r="54" spans="1:18">
      <c r="A54" t="s">
        <v>173</v>
      </c>
      <c r="B54" s="3">
        <v>45609</v>
      </c>
      <c r="C54" s="2" t="str">
        <f t="shared" si="0"/>
        <v>07</v>
      </c>
      <c r="D54" t="str">
        <f t="shared" si="1"/>
        <v>00000030</v>
      </c>
      <c r="E54" t="s">
        <v>42</v>
      </c>
      <c r="F54" t="s">
        <v>73</v>
      </c>
      <c r="G54" s="3">
        <v>45610</v>
      </c>
      <c r="H54" s="3">
        <v>45615</v>
      </c>
      <c r="I54" s="76" t="s">
        <v>174</v>
      </c>
      <c r="J54" s="76" t="s">
        <v>175</v>
      </c>
      <c r="L54" s="76" t="b">
        <v>1</v>
      </c>
      <c r="Q54" s="3">
        <v>45637</v>
      </c>
      <c r="R54" s="61" t="s">
        <v>176</v>
      </c>
    </row>
    <row r="55" spans="1:18">
      <c r="A55" t="s">
        <v>177</v>
      </c>
      <c r="B55" s="3">
        <v>45610</v>
      </c>
      <c r="C55" s="2" t="str">
        <f t="shared" si="0"/>
        <v>07</v>
      </c>
      <c r="D55" t="str">
        <f t="shared" si="1"/>
        <v>00000031</v>
      </c>
      <c r="E55" t="s">
        <v>42</v>
      </c>
      <c r="F55" t="s">
        <v>169</v>
      </c>
      <c r="G55" s="3">
        <v>45616</v>
      </c>
      <c r="H55" s="3">
        <v>45618</v>
      </c>
      <c r="I55" s="76" t="s">
        <v>178</v>
      </c>
      <c r="J55" s="76" t="s">
        <v>179</v>
      </c>
      <c r="L55" s="76" t="b">
        <v>1</v>
      </c>
      <c r="P55" s="3">
        <v>45657</v>
      </c>
      <c r="Q55" s="3" t="b">
        <v>1</v>
      </c>
      <c r="R55" s="61" t="s">
        <v>172</v>
      </c>
    </row>
    <row r="56" spans="1:18">
      <c r="A56" t="s">
        <v>180</v>
      </c>
      <c r="B56" s="3">
        <v>45615</v>
      </c>
      <c r="C56" s="2" t="str">
        <f t="shared" si="0"/>
        <v>07</v>
      </c>
      <c r="D56" t="str">
        <f t="shared" si="1"/>
        <v>00000032</v>
      </c>
      <c r="E56" t="s">
        <v>42</v>
      </c>
      <c r="F56" t="s">
        <v>144</v>
      </c>
      <c r="G56" s="3">
        <v>45615</v>
      </c>
      <c r="H56" s="3">
        <v>45616</v>
      </c>
      <c r="I56" s="76" t="s">
        <v>181</v>
      </c>
      <c r="J56" s="76" t="s">
        <v>182</v>
      </c>
      <c r="L56" s="76" t="b">
        <v>1</v>
      </c>
      <c r="P56" s="3">
        <v>45632</v>
      </c>
      <c r="Q56" s="3">
        <v>45635</v>
      </c>
    </row>
    <row r="57" spans="1:18">
      <c r="A57" t="s">
        <v>183</v>
      </c>
      <c r="B57" s="3">
        <v>45616</v>
      </c>
      <c r="C57" s="2" t="str">
        <f t="shared" si="0"/>
        <v>07</v>
      </c>
      <c r="D57" t="str">
        <f t="shared" si="1"/>
        <v>00000033</v>
      </c>
      <c r="E57" t="s">
        <v>42</v>
      </c>
      <c r="F57" t="s">
        <v>73</v>
      </c>
      <c r="G57" s="3">
        <v>45616</v>
      </c>
      <c r="H57" s="3">
        <v>45617</v>
      </c>
      <c r="I57" s="76" t="s">
        <v>184</v>
      </c>
      <c r="J57" s="76" t="s">
        <v>185</v>
      </c>
      <c r="L57" s="76" t="b">
        <v>1</v>
      </c>
      <c r="P57" s="3">
        <v>45632</v>
      </c>
      <c r="Q57" s="3">
        <v>45637</v>
      </c>
    </row>
    <row r="58" spans="1:18">
      <c r="A58" t="s">
        <v>186</v>
      </c>
      <c r="B58" s="3">
        <v>45616</v>
      </c>
      <c r="C58" s="2" t="str">
        <f t="shared" si="0"/>
        <v>07</v>
      </c>
      <c r="D58" t="str">
        <f t="shared" si="1"/>
        <v>00000034</v>
      </c>
      <c r="E58" t="s">
        <v>42</v>
      </c>
      <c r="F58" t="s">
        <v>144</v>
      </c>
      <c r="G58" s="3">
        <v>45621</v>
      </c>
      <c r="H58" s="3">
        <v>45629</v>
      </c>
      <c r="I58" s="76" t="s">
        <v>187</v>
      </c>
      <c r="J58" s="76" t="s">
        <v>188</v>
      </c>
      <c r="L58" s="76" t="b">
        <v>1</v>
      </c>
      <c r="N58" s="76" t="b">
        <v>1</v>
      </c>
      <c r="P58" s="3" t="b">
        <v>1</v>
      </c>
      <c r="Q58" s="3" t="b">
        <v>1</v>
      </c>
      <c r="R58" s="61" t="s">
        <v>189</v>
      </c>
    </row>
    <row r="59" spans="1:18">
      <c r="A59" t="s">
        <v>190</v>
      </c>
      <c r="B59" s="3">
        <v>45621</v>
      </c>
      <c r="C59" s="2" t="str">
        <f t="shared" si="0"/>
        <v>05</v>
      </c>
      <c r="D59" t="str">
        <f t="shared" si="1"/>
        <v>00000008</v>
      </c>
      <c r="E59" t="s">
        <v>191</v>
      </c>
      <c r="F59" t="s">
        <v>102</v>
      </c>
      <c r="P59" s="3">
        <v>45622</v>
      </c>
      <c r="Q59" s="3" t="b">
        <v>1</v>
      </c>
    </row>
    <row r="60" spans="1:18">
      <c r="A60" t="s">
        <v>192</v>
      </c>
      <c r="B60" s="3">
        <v>45622</v>
      </c>
      <c r="C60" s="2" t="str">
        <f t="shared" si="0"/>
        <v>05</v>
      </c>
      <c r="D60" t="str">
        <f t="shared" si="1"/>
        <v>00000009</v>
      </c>
      <c r="E60" t="s">
        <v>193</v>
      </c>
      <c r="F60" t="s">
        <v>129</v>
      </c>
      <c r="G60" s="3" t="s">
        <v>194</v>
      </c>
      <c r="P60" s="3">
        <v>45630</v>
      </c>
      <c r="Q60" s="3" t="b">
        <v>1</v>
      </c>
      <c r="R60" s="61" t="s">
        <v>195</v>
      </c>
    </row>
    <row r="61" spans="1:18">
      <c r="A61" t="s">
        <v>196</v>
      </c>
      <c r="B61" s="3">
        <v>45630</v>
      </c>
      <c r="C61" s="2" t="str">
        <f t="shared" si="0"/>
        <v>05</v>
      </c>
      <c r="D61" t="str">
        <f t="shared" si="1"/>
        <v>0000000b</v>
      </c>
      <c r="E61" t="s">
        <v>197</v>
      </c>
      <c r="F61" t="s">
        <v>198</v>
      </c>
      <c r="G61" s="3" t="s">
        <v>194</v>
      </c>
      <c r="P61" s="3">
        <v>45630</v>
      </c>
      <c r="Q61" s="3">
        <v>45630</v>
      </c>
      <c r="R61" s="61" t="s">
        <v>199</v>
      </c>
    </row>
    <row r="62" spans="1:18">
      <c r="A62" t="s">
        <v>200</v>
      </c>
      <c r="B62" s="3">
        <v>45642</v>
      </c>
      <c r="C62" s="2" t="str">
        <f t="shared" si="0"/>
        <v>05</v>
      </c>
      <c r="D62" t="str">
        <f t="shared" si="1"/>
        <v>0000001d</v>
      </c>
      <c r="F62" t="s">
        <v>201</v>
      </c>
      <c r="G62" s="3" t="s">
        <v>194</v>
      </c>
    </row>
    <row r="63" spans="1:18">
      <c r="A63" t="s">
        <v>202</v>
      </c>
      <c r="B63" s="3">
        <v>45637</v>
      </c>
      <c r="C63" s="2" t="str">
        <f t="shared" si="0"/>
        <v>07</v>
      </c>
      <c r="D63" t="str">
        <f t="shared" si="1"/>
        <v>0000002e</v>
      </c>
      <c r="E63" t="s">
        <v>203</v>
      </c>
      <c r="F63" t="s">
        <v>204</v>
      </c>
      <c r="P63" s="3">
        <v>45639</v>
      </c>
      <c r="Q63" s="3" t="b">
        <v>1</v>
      </c>
      <c r="R63" s="61" t="s">
        <v>205</v>
      </c>
    </row>
    <row r="64" spans="1:18">
      <c r="A64" t="s">
        <v>206</v>
      </c>
      <c r="B64" s="3">
        <v>45642</v>
      </c>
      <c r="C64" s="2" t="str">
        <f t="shared" si="0"/>
        <v>0d</v>
      </c>
      <c r="D64" t="str">
        <f t="shared" si="1"/>
        <v>00000001</v>
      </c>
      <c r="E64" t="s">
        <v>207</v>
      </c>
      <c r="F64" t="s">
        <v>201</v>
      </c>
      <c r="G64" s="3" t="s">
        <v>194</v>
      </c>
    </row>
    <row r="65" spans="1:19">
      <c r="A65" t="s">
        <v>208</v>
      </c>
      <c r="B65" s="3">
        <v>45643</v>
      </c>
      <c r="C65" s="2" t="str">
        <f t="shared" si="0"/>
        <v>06</v>
      </c>
      <c r="D65" t="str">
        <f t="shared" si="1"/>
        <v>00000000</v>
      </c>
      <c r="E65" t="s">
        <v>209</v>
      </c>
      <c r="F65" t="s">
        <v>210</v>
      </c>
      <c r="G65" s="3">
        <v>45644</v>
      </c>
      <c r="H65" s="3">
        <v>45645</v>
      </c>
      <c r="I65" s="76" t="s">
        <v>211</v>
      </c>
      <c r="J65" s="76" t="s">
        <v>212</v>
      </c>
      <c r="L65" s="76" t="b">
        <v>1</v>
      </c>
      <c r="M65" s="76" t="s">
        <v>213</v>
      </c>
      <c r="N65" s="76" t="b">
        <v>1</v>
      </c>
      <c r="P65" s="3">
        <v>45306</v>
      </c>
      <c r="Q65" s="3" t="b">
        <v>1</v>
      </c>
    </row>
    <row r="66" spans="1:19">
      <c r="A66" t="s">
        <v>214</v>
      </c>
      <c r="B66" s="3">
        <v>45644</v>
      </c>
      <c r="C66" s="2" t="str">
        <f t="shared" ref="C66:C102" si="4">LEFT(A66, FIND("-", A66) - 1)</f>
        <v>06</v>
      </c>
      <c r="D66" t="str">
        <f t="shared" ref="D66:D102" si="5">MID(A66, FIND("-", A66) + 1, 8)</f>
        <v>00000001</v>
      </c>
      <c r="E66" t="s">
        <v>215</v>
      </c>
      <c r="F66" t="s">
        <v>21</v>
      </c>
      <c r="G66" s="3">
        <v>45712</v>
      </c>
      <c r="I66" s="76" t="s">
        <v>216</v>
      </c>
      <c r="J66" s="76" t="s">
        <v>217</v>
      </c>
      <c r="K66" s="76" t="s">
        <v>218</v>
      </c>
      <c r="L66" s="76" t="s">
        <v>219</v>
      </c>
      <c r="R66" s="61" t="s">
        <v>220</v>
      </c>
    </row>
    <row r="67" spans="1:19">
      <c r="A67" t="s">
        <v>221</v>
      </c>
      <c r="B67" s="3">
        <v>45644</v>
      </c>
      <c r="C67" s="2" t="str">
        <f t="shared" si="4"/>
        <v>06</v>
      </c>
      <c r="D67" t="str">
        <f t="shared" si="5"/>
        <v>00000002</v>
      </c>
      <c r="E67" t="s">
        <v>222</v>
      </c>
      <c r="F67" t="s">
        <v>210</v>
      </c>
      <c r="G67" s="3">
        <v>45646</v>
      </c>
      <c r="H67" s="3">
        <v>46022</v>
      </c>
      <c r="I67" s="76" t="s">
        <v>223</v>
      </c>
      <c r="J67" s="76" t="s">
        <v>224</v>
      </c>
      <c r="L67" s="76" t="b">
        <v>1</v>
      </c>
      <c r="M67" s="76" t="s">
        <v>213</v>
      </c>
      <c r="N67" s="76" t="b">
        <v>1</v>
      </c>
      <c r="P67" s="3">
        <v>45306</v>
      </c>
      <c r="Q67" s="3" t="b">
        <v>1</v>
      </c>
    </row>
    <row r="68" spans="1:19">
      <c r="A68" t="s">
        <v>225</v>
      </c>
      <c r="B68" s="3">
        <v>45644</v>
      </c>
      <c r="C68" s="2" t="str">
        <f t="shared" si="4"/>
        <v>06</v>
      </c>
      <c r="D68" t="str">
        <f t="shared" si="5"/>
        <v>00000003</v>
      </c>
      <c r="E68" t="s">
        <v>226</v>
      </c>
      <c r="F68" t="s">
        <v>227</v>
      </c>
      <c r="G68" s="3">
        <v>45646</v>
      </c>
      <c r="H68" s="3">
        <v>45657</v>
      </c>
      <c r="I68" s="76" t="s">
        <v>228</v>
      </c>
      <c r="J68" s="76" t="s">
        <v>229</v>
      </c>
      <c r="L68" s="76" t="b">
        <v>1</v>
      </c>
      <c r="M68" s="76" t="s">
        <v>230</v>
      </c>
      <c r="P68" s="3">
        <v>45681</v>
      </c>
      <c r="Q68" s="3" t="b">
        <v>1</v>
      </c>
    </row>
    <row r="69" spans="1:19">
      <c r="A69" t="s">
        <v>231</v>
      </c>
      <c r="B69" s="3">
        <v>45644</v>
      </c>
      <c r="C69" s="2" t="str">
        <f t="shared" si="4"/>
        <v>06</v>
      </c>
      <c r="D69" t="str">
        <f t="shared" si="5"/>
        <v>00000004</v>
      </c>
      <c r="E69" t="s">
        <v>232</v>
      </c>
      <c r="F69" t="s">
        <v>233</v>
      </c>
      <c r="G69" s="3">
        <v>45659</v>
      </c>
      <c r="H69" s="3">
        <v>45664</v>
      </c>
      <c r="I69" s="76" t="s">
        <v>234</v>
      </c>
      <c r="J69" s="76" t="s">
        <v>235</v>
      </c>
      <c r="L69" s="76" t="b">
        <v>1</v>
      </c>
      <c r="M69" s="76" t="s">
        <v>236</v>
      </c>
      <c r="P69" s="3">
        <v>45681</v>
      </c>
      <c r="Q69" s="3" t="b">
        <v>1</v>
      </c>
    </row>
    <row r="70" spans="1:19">
      <c r="A70" t="s">
        <v>237</v>
      </c>
      <c r="B70" s="3">
        <v>45658</v>
      </c>
      <c r="C70" s="2" t="str">
        <f t="shared" si="4"/>
        <v>06</v>
      </c>
      <c r="D70" t="str">
        <f t="shared" si="5"/>
        <v>00000005</v>
      </c>
      <c r="E70" t="s">
        <v>238</v>
      </c>
      <c r="F70" t="s">
        <v>239</v>
      </c>
      <c r="G70" s="3">
        <v>45712</v>
      </c>
      <c r="I70" s="76" t="s">
        <v>240</v>
      </c>
      <c r="J70" s="76" t="s">
        <v>241</v>
      </c>
      <c r="K70" s="76" t="s">
        <v>242</v>
      </c>
      <c r="L70" s="76" t="s">
        <v>109</v>
      </c>
      <c r="O70" s="76" t="b">
        <v>1</v>
      </c>
      <c r="P70" s="3">
        <v>45765</v>
      </c>
      <c r="R70" s="61" t="s">
        <v>220</v>
      </c>
    </row>
    <row r="71" spans="1:19">
      <c r="A71" t="s">
        <v>243</v>
      </c>
      <c r="B71" s="3">
        <v>45658</v>
      </c>
      <c r="C71" s="2" t="str">
        <f t="shared" si="4"/>
        <v>06</v>
      </c>
      <c r="D71" t="str">
        <f t="shared" si="5"/>
        <v>00000006</v>
      </c>
      <c r="E71" t="s">
        <v>244</v>
      </c>
      <c r="F71" t="s">
        <v>233</v>
      </c>
      <c r="G71" s="3">
        <v>45665</v>
      </c>
      <c r="H71" s="3">
        <v>45666</v>
      </c>
      <c r="I71" s="76" t="s">
        <v>245</v>
      </c>
      <c r="J71" s="76" t="s">
        <v>246</v>
      </c>
      <c r="L71" s="76" t="b">
        <v>1</v>
      </c>
      <c r="M71" s="76" t="s">
        <v>247</v>
      </c>
      <c r="P71" s="3">
        <v>45681</v>
      </c>
      <c r="Q71" s="3" t="b">
        <v>1</v>
      </c>
    </row>
    <row r="72" spans="1:19">
      <c r="A72" t="s">
        <v>248</v>
      </c>
      <c r="B72" s="3">
        <v>45659</v>
      </c>
      <c r="C72" s="2" t="str">
        <f t="shared" si="4"/>
        <v>06</v>
      </c>
      <c r="D72" t="str">
        <f t="shared" si="5"/>
        <v>00000007</v>
      </c>
      <c r="E72" t="s">
        <v>249</v>
      </c>
      <c r="F72" s="139" t="s">
        <v>250</v>
      </c>
      <c r="G72" s="3">
        <v>45713</v>
      </c>
      <c r="I72" s="76" t="s">
        <v>251</v>
      </c>
      <c r="J72" s="76" t="s">
        <v>252</v>
      </c>
      <c r="K72" s="76" t="s">
        <v>253</v>
      </c>
      <c r="L72" s="76" t="s">
        <v>109</v>
      </c>
      <c r="M72" s="76" t="s">
        <v>254</v>
      </c>
      <c r="N72" s="76" t="b">
        <v>1</v>
      </c>
      <c r="O72" s="76" t="b">
        <v>1</v>
      </c>
      <c r="P72" s="3">
        <v>45763</v>
      </c>
      <c r="R72" s="61" t="s">
        <v>220</v>
      </c>
    </row>
    <row r="73" spans="1:19">
      <c r="A73" t="s">
        <v>255</v>
      </c>
      <c r="B73" s="3">
        <v>45664</v>
      </c>
      <c r="C73" s="2" t="str">
        <f t="shared" si="4"/>
        <v>06</v>
      </c>
      <c r="D73" t="str">
        <f t="shared" si="5"/>
        <v>00000008</v>
      </c>
      <c r="E73" t="s">
        <v>256</v>
      </c>
      <c r="F73" t="s">
        <v>250</v>
      </c>
      <c r="G73" s="3">
        <v>45714</v>
      </c>
      <c r="I73" s="76" t="s">
        <v>257</v>
      </c>
      <c r="J73" s="76" t="s">
        <v>258</v>
      </c>
      <c r="K73" s="76" t="s">
        <v>259</v>
      </c>
      <c r="L73" s="76" t="s">
        <v>109</v>
      </c>
      <c r="M73" s="76" t="s">
        <v>260</v>
      </c>
      <c r="O73" s="76" t="b">
        <v>1</v>
      </c>
      <c r="P73" s="3">
        <v>45763</v>
      </c>
      <c r="R73" s="61" t="s">
        <v>220</v>
      </c>
    </row>
    <row r="74" spans="1:19">
      <c r="A74" t="s">
        <v>261</v>
      </c>
      <c r="B74" s="3">
        <v>45664</v>
      </c>
      <c r="C74" s="2" t="str">
        <f t="shared" si="4"/>
        <v>06</v>
      </c>
      <c r="D74" t="str">
        <f t="shared" si="5"/>
        <v>00000009</v>
      </c>
      <c r="E74" t="s">
        <v>262</v>
      </c>
      <c r="F74" t="s">
        <v>227</v>
      </c>
      <c r="G74" s="3">
        <v>45667</v>
      </c>
      <c r="H74" s="3">
        <v>45670</v>
      </c>
      <c r="I74" s="76" t="s">
        <v>263</v>
      </c>
      <c r="J74" s="76" t="s">
        <v>264</v>
      </c>
      <c r="L74" s="76" t="b">
        <v>1</v>
      </c>
      <c r="M74" s="76" t="s">
        <v>265</v>
      </c>
      <c r="N74" s="76" t="b">
        <v>1</v>
      </c>
      <c r="P74" s="3">
        <v>45681</v>
      </c>
      <c r="Q74" s="3" t="b">
        <v>1</v>
      </c>
    </row>
    <row r="75" spans="1:19">
      <c r="A75" t="s">
        <v>266</v>
      </c>
      <c r="B75" s="3">
        <v>45644</v>
      </c>
      <c r="C75" s="2" t="str">
        <f t="shared" si="4"/>
        <v>06</v>
      </c>
      <c r="D75" t="str">
        <f t="shared" si="5"/>
        <v>0000000a</v>
      </c>
      <c r="E75" t="s">
        <v>267</v>
      </c>
      <c r="F75" t="s">
        <v>268</v>
      </c>
      <c r="G75" s="3">
        <v>45714</v>
      </c>
      <c r="I75" s="76" t="s">
        <v>269</v>
      </c>
      <c r="J75" s="76" t="s">
        <v>270</v>
      </c>
      <c r="K75" s="76" t="s">
        <v>271</v>
      </c>
      <c r="L75" s="76" t="s">
        <v>272</v>
      </c>
      <c r="M75" s="76" t="s">
        <v>273</v>
      </c>
      <c r="P75" s="3">
        <v>45777</v>
      </c>
      <c r="Q75" s="3">
        <v>45789</v>
      </c>
    </row>
    <row r="76" spans="1:19">
      <c r="A76" t="s">
        <v>274</v>
      </c>
      <c r="B76" s="3">
        <v>45664</v>
      </c>
      <c r="C76" s="2" t="str">
        <f t="shared" si="4"/>
        <v>06</v>
      </c>
      <c r="D76" t="str">
        <f t="shared" si="5"/>
        <v>0000000b</v>
      </c>
      <c r="E76" t="s">
        <v>275</v>
      </c>
      <c r="F76" t="s">
        <v>250</v>
      </c>
      <c r="G76" s="3">
        <v>45714</v>
      </c>
      <c r="I76" s="76" t="s">
        <v>276</v>
      </c>
      <c r="J76" s="76" t="s">
        <v>277</v>
      </c>
      <c r="K76" s="76" t="s">
        <v>278</v>
      </c>
      <c r="L76" s="76" t="s">
        <v>109</v>
      </c>
      <c r="M76" s="76" t="s">
        <v>279</v>
      </c>
      <c r="O76" s="76" t="b">
        <v>1</v>
      </c>
      <c r="P76" s="3">
        <v>45763</v>
      </c>
      <c r="R76" s="61" t="s">
        <v>280</v>
      </c>
    </row>
    <row r="77" spans="1:19">
      <c r="A77" t="s">
        <v>281</v>
      </c>
      <c r="B77" s="3">
        <v>45667</v>
      </c>
      <c r="C77" s="2" t="str">
        <f t="shared" si="4"/>
        <v>06</v>
      </c>
      <c r="D77" t="str">
        <f t="shared" si="5"/>
        <v>0000000c</v>
      </c>
      <c r="E77" t="s">
        <v>282</v>
      </c>
      <c r="F77" t="s">
        <v>21</v>
      </c>
      <c r="G77" s="3">
        <v>45707</v>
      </c>
      <c r="I77" s="76" t="s">
        <v>283</v>
      </c>
      <c r="J77" s="76" t="s">
        <v>284</v>
      </c>
      <c r="K77" s="76" t="s">
        <v>285</v>
      </c>
      <c r="L77" s="76" t="s">
        <v>109</v>
      </c>
      <c r="M77" s="76" t="s">
        <v>213</v>
      </c>
      <c r="S77" s="76" t="s">
        <v>286</v>
      </c>
    </row>
    <row r="78" spans="1:19" ht="15.75" customHeight="1">
      <c r="A78" t="s">
        <v>287</v>
      </c>
      <c r="B78" s="3">
        <v>45667</v>
      </c>
      <c r="C78" s="2" t="str">
        <f t="shared" si="4"/>
        <v>06</v>
      </c>
      <c r="D78" t="str">
        <f t="shared" si="5"/>
        <v>0000000e</v>
      </c>
      <c r="E78" t="s">
        <v>288</v>
      </c>
      <c r="F78" t="s">
        <v>239</v>
      </c>
      <c r="G78" s="3">
        <v>45707</v>
      </c>
      <c r="I78" s="76" t="s">
        <v>289</v>
      </c>
      <c r="J78" s="76" t="s">
        <v>290</v>
      </c>
      <c r="K78" s="76" t="s">
        <v>291</v>
      </c>
      <c r="L78" s="76" t="s">
        <v>292</v>
      </c>
      <c r="M78" s="76" t="s">
        <v>293</v>
      </c>
      <c r="P78" s="3">
        <v>45765</v>
      </c>
      <c r="R78" s="136" t="s">
        <v>294</v>
      </c>
      <c r="S78" t="s">
        <v>295</v>
      </c>
    </row>
    <row r="79" spans="1:19">
      <c r="A79" t="s">
        <v>296</v>
      </c>
      <c r="B79" s="3">
        <v>45672</v>
      </c>
      <c r="C79" s="2" t="str">
        <f t="shared" si="4"/>
        <v>06</v>
      </c>
      <c r="D79" t="str">
        <f t="shared" si="5"/>
        <v>00000010</v>
      </c>
      <c r="E79" s="2" t="s">
        <v>297</v>
      </c>
      <c r="F79" t="s">
        <v>233</v>
      </c>
      <c r="G79" s="3">
        <v>45715</v>
      </c>
      <c r="I79" s="76" t="s">
        <v>298</v>
      </c>
      <c r="J79" s="76" t="s">
        <v>299</v>
      </c>
      <c r="L79" s="76" t="b">
        <v>1</v>
      </c>
      <c r="P79" s="3">
        <v>45723</v>
      </c>
    </row>
    <row r="80" spans="1:19">
      <c r="A80" t="s">
        <v>300</v>
      </c>
      <c r="B80" s="3">
        <v>45672</v>
      </c>
      <c r="C80" s="2" t="str">
        <f t="shared" si="4"/>
        <v>06</v>
      </c>
      <c r="D80" t="str">
        <f t="shared" si="5"/>
        <v>0000000f</v>
      </c>
      <c r="E80" t="s">
        <v>297</v>
      </c>
      <c r="F80" t="s">
        <v>233</v>
      </c>
      <c r="G80" s="3">
        <v>45695</v>
      </c>
      <c r="I80" s="76" t="s">
        <v>301</v>
      </c>
      <c r="J80" s="76" t="s">
        <v>302</v>
      </c>
      <c r="K80" s="76" t="s">
        <v>303</v>
      </c>
      <c r="L80" s="76" t="b">
        <v>1</v>
      </c>
      <c r="N80" s="76" t="b">
        <v>1</v>
      </c>
      <c r="P80" s="3">
        <v>45709</v>
      </c>
      <c r="Q80" s="3">
        <v>45713</v>
      </c>
    </row>
    <row r="81" spans="1:19">
      <c r="A81" s="66" t="s">
        <v>304</v>
      </c>
      <c r="B81" s="141">
        <v>45674</v>
      </c>
      <c r="C81" s="142" t="str">
        <f t="shared" si="4"/>
        <v>06</v>
      </c>
      <c r="D81" s="66" t="str">
        <f t="shared" si="5"/>
        <v>00000012</v>
      </c>
      <c r="E81" s="66" t="s">
        <v>297</v>
      </c>
      <c r="F81" s="66" t="s">
        <v>21</v>
      </c>
      <c r="G81" s="141">
        <v>45720</v>
      </c>
      <c r="H81" s="141"/>
      <c r="I81" s="143" t="s">
        <v>305</v>
      </c>
      <c r="J81" s="143" t="s">
        <v>306</v>
      </c>
      <c r="K81" s="143" t="s">
        <v>307</v>
      </c>
      <c r="L81" s="143" t="s">
        <v>272</v>
      </c>
      <c r="M81" s="143"/>
      <c r="N81" s="143"/>
      <c r="O81" s="143"/>
      <c r="P81" s="141"/>
      <c r="Q81" s="141"/>
      <c r="R81" s="144" t="s">
        <v>308</v>
      </c>
    </row>
    <row r="82" spans="1:19">
      <c r="A82" t="s">
        <v>309</v>
      </c>
      <c r="B82" s="3">
        <v>45674</v>
      </c>
      <c r="C82" s="2" t="str">
        <f t="shared" si="4"/>
        <v>06</v>
      </c>
      <c r="D82" t="str">
        <f t="shared" si="5"/>
        <v>00000013</v>
      </c>
      <c r="E82" t="s">
        <v>297</v>
      </c>
      <c r="F82" t="s">
        <v>268</v>
      </c>
      <c r="G82" s="3" t="s">
        <v>310</v>
      </c>
      <c r="I82" s="76" t="s">
        <v>311</v>
      </c>
      <c r="J82" s="76" t="s">
        <v>312</v>
      </c>
      <c r="K82" s="76" t="s">
        <v>313</v>
      </c>
      <c r="L82" s="76" t="s">
        <v>272</v>
      </c>
      <c r="M82" s="76" t="s">
        <v>314</v>
      </c>
      <c r="P82" s="3">
        <v>45777</v>
      </c>
      <c r="Q82" s="3">
        <v>45789</v>
      </c>
    </row>
    <row r="83" spans="1:19">
      <c r="A83" t="s">
        <v>315</v>
      </c>
      <c r="B83" s="3">
        <v>45677</v>
      </c>
      <c r="C83" s="2" t="str">
        <f t="shared" si="4"/>
        <v>06</v>
      </c>
      <c r="D83" t="str">
        <f t="shared" si="5"/>
        <v>00000014</v>
      </c>
      <c r="E83" t="s">
        <v>297</v>
      </c>
      <c r="F83" t="s">
        <v>239</v>
      </c>
      <c r="G83" s="3">
        <v>45715</v>
      </c>
      <c r="I83" s="76" t="s">
        <v>316</v>
      </c>
      <c r="J83" s="76" t="s">
        <v>317</v>
      </c>
      <c r="K83" s="76" t="s">
        <v>318</v>
      </c>
      <c r="L83" s="76" t="s">
        <v>109</v>
      </c>
      <c r="O83" s="76" t="b">
        <v>1</v>
      </c>
      <c r="P83" s="3">
        <v>45765</v>
      </c>
      <c r="Q83" s="3">
        <v>45770</v>
      </c>
      <c r="S83" t="s">
        <v>319</v>
      </c>
    </row>
    <row r="84" spans="1:19">
      <c r="A84" t="s">
        <v>320</v>
      </c>
      <c r="B84" s="3">
        <v>45677</v>
      </c>
      <c r="C84" s="2" t="str">
        <f t="shared" si="4"/>
        <v>06</v>
      </c>
      <c r="D84" t="str">
        <f t="shared" si="5"/>
        <v>00000015</v>
      </c>
      <c r="E84" t="s">
        <v>297</v>
      </c>
      <c r="F84" t="s">
        <v>233</v>
      </c>
      <c r="G84" s="3">
        <v>45702</v>
      </c>
      <c r="I84" s="76" t="s">
        <v>321</v>
      </c>
      <c r="J84" s="76" t="s">
        <v>322</v>
      </c>
      <c r="K84" s="76" t="s">
        <v>323</v>
      </c>
      <c r="L84" s="76" t="b">
        <v>1</v>
      </c>
      <c r="N84" s="76" t="b">
        <v>1</v>
      </c>
      <c r="P84" s="3">
        <v>45709</v>
      </c>
      <c r="Q84" s="3">
        <v>45713</v>
      </c>
    </row>
    <row r="85" spans="1:19">
      <c r="A85" t="s">
        <v>324</v>
      </c>
      <c r="B85" s="3">
        <v>45678</v>
      </c>
      <c r="C85" s="2" t="str">
        <f t="shared" si="4"/>
        <v>06</v>
      </c>
      <c r="D85" t="str">
        <f t="shared" si="5"/>
        <v>00000016</v>
      </c>
      <c r="E85" t="s">
        <v>297</v>
      </c>
      <c r="F85" t="s">
        <v>233</v>
      </c>
      <c r="G85" s="3">
        <v>45708</v>
      </c>
      <c r="I85" s="76" t="s">
        <v>325</v>
      </c>
      <c r="J85" s="76" t="s">
        <v>326</v>
      </c>
      <c r="K85" s="76" t="s">
        <v>327</v>
      </c>
      <c r="L85" s="76" t="b">
        <v>1</v>
      </c>
      <c r="P85" s="3">
        <v>45723</v>
      </c>
    </row>
    <row r="86" spans="1:19">
      <c r="A86" t="s">
        <v>328</v>
      </c>
      <c r="B86" s="3">
        <v>45678</v>
      </c>
      <c r="C86" s="2" t="str">
        <f t="shared" si="4"/>
        <v>06</v>
      </c>
      <c r="D86" t="str">
        <f t="shared" si="5"/>
        <v>00000017</v>
      </c>
      <c r="E86" t="s">
        <v>297</v>
      </c>
      <c r="F86" t="s">
        <v>233</v>
      </c>
      <c r="G86" s="3">
        <v>45708</v>
      </c>
      <c r="I86" s="76" t="s">
        <v>329</v>
      </c>
      <c r="J86" s="76" t="s">
        <v>330</v>
      </c>
      <c r="K86" s="76" t="s">
        <v>331</v>
      </c>
      <c r="L86" s="76" t="b">
        <v>1</v>
      </c>
      <c r="P86" s="3">
        <v>45723</v>
      </c>
    </row>
    <row r="87" spans="1:19">
      <c r="A87" t="s">
        <v>332</v>
      </c>
      <c r="B87" s="3">
        <v>45681</v>
      </c>
      <c r="C87" s="2" t="str">
        <f t="shared" si="4"/>
        <v>06</v>
      </c>
      <c r="D87" t="str">
        <f t="shared" si="5"/>
        <v>00000018</v>
      </c>
      <c r="E87" t="s">
        <v>297</v>
      </c>
      <c r="F87" t="s">
        <v>233</v>
      </c>
      <c r="G87" s="3">
        <v>45716</v>
      </c>
      <c r="I87" s="76" t="s">
        <v>333</v>
      </c>
      <c r="J87" s="76" t="s">
        <v>334</v>
      </c>
      <c r="P87" s="3">
        <v>45723</v>
      </c>
    </row>
    <row r="88" spans="1:19">
      <c r="A88" t="s">
        <v>335</v>
      </c>
      <c r="B88" s="3">
        <v>45681</v>
      </c>
      <c r="C88" s="2" t="str">
        <f t="shared" si="4"/>
        <v>06</v>
      </c>
      <c r="D88" t="str">
        <f t="shared" si="5"/>
        <v>00000019</v>
      </c>
      <c r="E88" t="s">
        <v>297</v>
      </c>
      <c r="F88" t="s">
        <v>239</v>
      </c>
      <c r="G88" s="3">
        <v>45716</v>
      </c>
      <c r="I88" s="76" t="s">
        <v>336</v>
      </c>
      <c r="J88" s="76" t="s">
        <v>337</v>
      </c>
      <c r="K88" s="76" t="s">
        <v>338</v>
      </c>
      <c r="L88" s="76" t="s">
        <v>339</v>
      </c>
      <c r="O88" s="76" t="b">
        <v>1</v>
      </c>
      <c r="P88" s="3">
        <v>45765</v>
      </c>
      <c r="Q88" s="3">
        <v>45770</v>
      </c>
    </row>
    <row r="89" spans="1:19">
      <c r="A89" t="s">
        <v>340</v>
      </c>
      <c r="B89" s="3">
        <v>45681</v>
      </c>
      <c r="C89" s="2" t="str">
        <f t="shared" si="4"/>
        <v>05</v>
      </c>
      <c r="D89" t="str">
        <f t="shared" si="5"/>
        <v>0000000c</v>
      </c>
      <c r="E89" t="s">
        <v>197</v>
      </c>
      <c r="F89" t="s">
        <v>132</v>
      </c>
      <c r="G89" s="3" t="s">
        <v>194</v>
      </c>
      <c r="P89" s="3">
        <v>45318</v>
      </c>
      <c r="Q89" s="3" t="b">
        <v>1</v>
      </c>
    </row>
    <row r="90" spans="1:19">
      <c r="A90" t="s">
        <v>341</v>
      </c>
      <c r="B90" s="3">
        <v>45681</v>
      </c>
      <c r="C90" s="2" t="str">
        <f t="shared" si="4"/>
        <v>05</v>
      </c>
      <c r="D90" t="str">
        <f t="shared" si="5"/>
        <v>0000000d</v>
      </c>
      <c r="E90" t="s">
        <v>197</v>
      </c>
      <c r="F90" t="s">
        <v>132</v>
      </c>
      <c r="G90" s="3" t="s">
        <v>194</v>
      </c>
      <c r="P90" s="3">
        <v>45318</v>
      </c>
      <c r="Q90" s="3" t="b">
        <v>1</v>
      </c>
    </row>
    <row r="91" spans="1:19">
      <c r="A91" t="s">
        <v>342</v>
      </c>
      <c r="B91" s="3">
        <v>45688</v>
      </c>
      <c r="C91" s="2" t="str">
        <f t="shared" si="4"/>
        <v>06</v>
      </c>
      <c r="D91" t="str">
        <f t="shared" si="5"/>
        <v>0000001a</v>
      </c>
      <c r="E91" t="s">
        <v>297</v>
      </c>
      <c r="F91" t="s">
        <v>250</v>
      </c>
      <c r="G91" s="3">
        <v>45716</v>
      </c>
      <c r="I91" s="76" t="s">
        <v>343</v>
      </c>
      <c r="J91" s="76" t="s">
        <v>344</v>
      </c>
      <c r="K91" s="76" t="s">
        <v>345</v>
      </c>
      <c r="L91" s="76" t="s">
        <v>109</v>
      </c>
      <c r="O91" s="76" t="b">
        <v>1</v>
      </c>
      <c r="P91" s="3">
        <v>45763</v>
      </c>
      <c r="Q91" s="3">
        <v>45770</v>
      </c>
    </row>
    <row r="92" spans="1:19" s="66" customFormat="1">
      <c r="A92" s="66" t="s">
        <v>346</v>
      </c>
      <c r="B92" s="141">
        <v>45688</v>
      </c>
      <c r="C92" s="142" t="str">
        <f t="shared" si="4"/>
        <v>06</v>
      </c>
      <c r="D92" s="66" t="str">
        <f t="shared" si="5"/>
        <v>0000001b</v>
      </c>
      <c r="E92" s="66" t="s">
        <v>297</v>
      </c>
      <c r="F92" s="66" t="s">
        <v>21</v>
      </c>
      <c r="G92" s="141">
        <v>45721</v>
      </c>
      <c r="H92" s="141"/>
      <c r="I92" s="143" t="s">
        <v>347</v>
      </c>
      <c r="J92" s="143" t="s">
        <v>348</v>
      </c>
      <c r="K92" s="143" t="s">
        <v>349</v>
      </c>
      <c r="L92" s="143" t="s">
        <v>272</v>
      </c>
      <c r="M92" s="143"/>
      <c r="N92" s="143"/>
      <c r="O92" s="143"/>
      <c r="P92" s="141"/>
      <c r="Q92" s="141"/>
      <c r="R92" s="144" t="s">
        <v>308</v>
      </c>
    </row>
    <row r="93" spans="1:19">
      <c r="A93" t="s">
        <v>350</v>
      </c>
      <c r="B93" s="3">
        <v>45699</v>
      </c>
      <c r="C93" s="2" t="str">
        <f t="shared" si="4"/>
        <v>07</v>
      </c>
      <c r="D93" t="str">
        <f t="shared" si="5"/>
        <v>00000035</v>
      </c>
      <c r="E93" t="s">
        <v>42</v>
      </c>
      <c r="F93" t="s">
        <v>351</v>
      </c>
      <c r="I93" s="76" t="s">
        <v>352</v>
      </c>
      <c r="J93" s="76" t="s">
        <v>353</v>
      </c>
      <c r="K93" s="76" t="s">
        <v>354</v>
      </c>
      <c r="O93" s="76" t="b">
        <v>1</v>
      </c>
      <c r="P93" s="76" t="b">
        <v>1</v>
      </c>
      <c r="Q93" s="76" t="b">
        <v>1</v>
      </c>
    </row>
    <row r="94" spans="1:19">
      <c r="A94" t="s">
        <v>355</v>
      </c>
      <c r="B94" s="3">
        <v>45699</v>
      </c>
      <c r="C94" s="2" t="str">
        <f t="shared" si="4"/>
        <v>07</v>
      </c>
      <c r="D94" t="str">
        <f t="shared" si="5"/>
        <v>00000038</v>
      </c>
      <c r="E94" t="s">
        <v>42</v>
      </c>
      <c r="F94" t="s">
        <v>356</v>
      </c>
      <c r="O94" s="76" t="s">
        <v>357</v>
      </c>
      <c r="P94" s="76"/>
      <c r="Q94" s="76"/>
    </row>
    <row r="95" spans="1:19">
      <c r="A95" t="s">
        <v>358</v>
      </c>
      <c r="B95" s="3">
        <v>45700</v>
      </c>
      <c r="C95" s="2" t="str">
        <f t="shared" si="4"/>
        <v>07</v>
      </c>
      <c r="D95" t="str">
        <f t="shared" si="5"/>
        <v>00000036</v>
      </c>
      <c r="E95" t="s">
        <v>42</v>
      </c>
      <c r="F95" s="140" t="s">
        <v>351</v>
      </c>
      <c r="I95" s="76" t="s">
        <v>359</v>
      </c>
      <c r="J95" s="76" t="s">
        <v>360</v>
      </c>
      <c r="K95" s="76" t="s">
        <v>361</v>
      </c>
      <c r="O95" s="76" t="b">
        <v>1</v>
      </c>
      <c r="P95" s="76" t="b">
        <v>1</v>
      </c>
      <c r="Q95" s="76" t="b">
        <v>1</v>
      </c>
      <c r="R95" s="61" t="s">
        <v>362</v>
      </c>
    </row>
    <row r="96" spans="1:19">
      <c r="A96" t="s">
        <v>363</v>
      </c>
      <c r="B96" s="3">
        <v>45709</v>
      </c>
      <c r="C96" s="2" t="str">
        <f t="shared" si="4"/>
        <v>07</v>
      </c>
      <c r="D96" t="str">
        <f t="shared" si="5"/>
        <v>0000003a</v>
      </c>
      <c r="E96" t="s">
        <v>42</v>
      </c>
      <c r="F96" t="s">
        <v>364</v>
      </c>
      <c r="G96" s="3">
        <v>45709</v>
      </c>
      <c r="I96" s="76" t="s">
        <v>365</v>
      </c>
      <c r="J96" s="76" t="s">
        <v>366</v>
      </c>
      <c r="K96" s="76" t="s">
        <v>367</v>
      </c>
      <c r="O96" s="76" t="b">
        <v>1</v>
      </c>
      <c r="P96" s="3">
        <v>45714</v>
      </c>
      <c r="Q96" s="3" t="b">
        <v>1</v>
      </c>
    </row>
    <row r="97" spans="1:18">
      <c r="A97" t="s">
        <v>368</v>
      </c>
      <c r="B97" s="3">
        <v>45709</v>
      </c>
      <c r="C97" s="2" t="str">
        <f t="shared" si="4"/>
        <v>07</v>
      </c>
      <c r="D97" t="str">
        <f t="shared" si="5"/>
        <v>0000003b</v>
      </c>
      <c r="E97" t="s">
        <v>42</v>
      </c>
      <c r="F97" t="s">
        <v>364</v>
      </c>
      <c r="G97" s="3">
        <v>45709</v>
      </c>
      <c r="I97" s="76" t="s">
        <v>369</v>
      </c>
      <c r="J97" s="76" t="s">
        <v>370</v>
      </c>
      <c r="K97" s="76" t="s">
        <v>371</v>
      </c>
      <c r="O97" s="76" t="b">
        <v>1</v>
      </c>
      <c r="P97" s="3">
        <v>45714</v>
      </c>
      <c r="Q97" s="3" t="b">
        <v>1</v>
      </c>
    </row>
    <row r="98" spans="1:18">
      <c r="A98" t="s">
        <v>372</v>
      </c>
      <c r="B98" s="3">
        <v>45709</v>
      </c>
      <c r="C98" s="2" t="str">
        <f t="shared" si="4"/>
        <v>07</v>
      </c>
      <c r="D98" t="str">
        <f t="shared" si="5"/>
        <v>0000003c</v>
      </c>
      <c r="E98" t="s">
        <v>42</v>
      </c>
      <c r="F98" t="s">
        <v>373</v>
      </c>
      <c r="G98" s="3">
        <v>45722</v>
      </c>
      <c r="H98" s="3">
        <v>45723</v>
      </c>
      <c r="I98" s="76" t="s">
        <v>374</v>
      </c>
      <c r="J98" s="76" t="s">
        <v>375</v>
      </c>
      <c r="K98" s="76" t="s">
        <v>376</v>
      </c>
      <c r="O98" s="76" t="b">
        <v>1</v>
      </c>
      <c r="P98" s="3">
        <v>45726</v>
      </c>
      <c r="Q98" s="3" t="b">
        <v>1</v>
      </c>
    </row>
    <row r="99" spans="1:18">
      <c r="A99" t="s">
        <v>377</v>
      </c>
      <c r="B99" s="3">
        <v>45709</v>
      </c>
      <c r="C99" s="2" t="str">
        <f t="shared" si="4"/>
        <v>07</v>
      </c>
      <c r="D99" t="str">
        <f t="shared" si="5"/>
        <v>0000003d</v>
      </c>
      <c r="E99" t="s">
        <v>42</v>
      </c>
      <c r="F99" t="s">
        <v>373</v>
      </c>
      <c r="G99" s="3">
        <v>45723</v>
      </c>
      <c r="I99" s="76" t="s">
        <v>378</v>
      </c>
      <c r="J99" s="76" t="s">
        <v>379</v>
      </c>
      <c r="K99" s="76" t="s">
        <v>380</v>
      </c>
      <c r="O99" s="76" t="b">
        <v>1</v>
      </c>
      <c r="P99" s="3">
        <v>45726</v>
      </c>
      <c r="Q99" s="3" t="b">
        <v>1</v>
      </c>
    </row>
    <row r="100" spans="1:18">
      <c r="A100" t="s">
        <v>381</v>
      </c>
      <c r="B100" s="3">
        <v>45346</v>
      </c>
      <c r="C100" s="2" t="str">
        <f t="shared" si="4"/>
        <v>07</v>
      </c>
      <c r="D100" t="str">
        <f t="shared" si="5"/>
        <v>0000003e</v>
      </c>
      <c r="E100" t="s">
        <v>42</v>
      </c>
      <c r="F100" t="s">
        <v>382</v>
      </c>
      <c r="G100" s="3" t="s">
        <v>194</v>
      </c>
      <c r="O100" s="76" t="s">
        <v>357</v>
      </c>
      <c r="P100" s="3">
        <v>45749</v>
      </c>
      <c r="Q100" s="3" t="b">
        <v>1</v>
      </c>
    </row>
    <row r="101" spans="1:18">
      <c r="A101" t="s">
        <v>383</v>
      </c>
      <c r="B101" s="3">
        <v>45346</v>
      </c>
      <c r="C101" s="2" t="str">
        <f t="shared" si="4"/>
        <v>07</v>
      </c>
      <c r="D101" t="str">
        <f t="shared" si="5"/>
        <v>0000003f</v>
      </c>
      <c r="E101" t="s">
        <v>42</v>
      </c>
      <c r="F101" t="s">
        <v>382</v>
      </c>
      <c r="G101" s="3" t="s">
        <v>194</v>
      </c>
      <c r="O101" s="76" t="s">
        <v>357</v>
      </c>
      <c r="P101" s="3">
        <v>45749</v>
      </c>
      <c r="Q101" s="3" t="b">
        <v>1</v>
      </c>
    </row>
    <row r="102" spans="1:18">
      <c r="A102" t="s">
        <v>384</v>
      </c>
      <c r="B102" s="3">
        <v>45713</v>
      </c>
      <c r="C102" s="2" t="str">
        <f t="shared" si="4"/>
        <v>06</v>
      </c>
      <c r="D102" t="str">
        <f t="shared" si="5"/>
        <v>0000001c</v>
      </c>
      <c r="E102" t="s">
        <v>297</v>
      </c>
      <c r="F102" t="s">
        <v>250</v>
      </c>
      <c r="G102" s="3">
        <v>45733</v>
      </c>
      <c r="I102" s="76" t="s">
        <v>385</v>
      </c>
      <c r="J102" s="76" t="s">
        <v>386</v>
      </c>
      <c r="K102" s="76" t="s">
        <v>387</v>
      </c>
      <c r="L102" s="76" t="s">
        <v>109</v>
      </c>
      <c r="O102" s="76" t="b">
        <v>1</v>
      </c>
      <c r="P102" s="3">
        <v>45763</v>
      </c>
      <c r="Q102" s="3">
        <v>45770</v>
      </c>
      <c r="R102" s="61" t="s">
        <v>388</v>
      </c>
    </row>
    <row r="103" spans="1:18">
      <c r="A103" t="s">
        <v>389</v>
      </c>
      <c r="B103" s="3">
        <v>45716</v>
      </c>
      <c r="C103" s="2" t="str">
        <f t="shared" ref="C103:C129" si="6">LEFT(A103, FIND("-", A103) - 1)</f>
        <v>08</v>
      </c>
      <c r="D103" t="str">
        <f t="shared" ref="D103:D129" si="7">MID(A103, FIND("-", A103) + 1, 8)</f>
        <v>00000010</v>
      </c>
      <c r="E103" t="s">
        <v>50</v>
      </c>
      <c r="F103" t="s">
        <v>82</v>
      </c>
      <c r="G103" s="3">
        <v>45728</v>
      </c>
      <c r="I103" s="76" t="s">
        <v>390</v>
      </c>
      <c r="J103" s="76" t="s">
        <v>391</v>
      </c>
      <c r="K103" s="76" t="s">
        <v>392</v>
      </c>
      <c r="L103" s="76" t="s">
        <v>109</v>
      </c>
      <c r="O103" s="76" t="b">
        <v>1</v>
      </c>
      <c r="P103" s="3">
        <v>45737</v>
      </c>
      <c r="Q103" s="3">
        <v>45737</v>
      </c>
    </row>
    <row r="104" spans="1:18">
      <c r="A104" t="s">
        <v>393</v>
      </c>
      <c r="B104" s="3">
        <v>45716</v>
      </c>
      <c r="C104" s="2" t="str">
        <f t="shared" si="6"/>
        <v>08</v>
      </c>
      <c r="D104" t="str">
        <f t="shared" si="7"/>
        <v>00000011</v>
      </c>
      <c r="E104" t="s">
        <v>50</v>
      </c>
      <c r="F104" t="s">
        <v>82</v>
      </c>
      <c r="G104" s="3">
        <v>45729</v>
      </c>
      <c r="I104" s="76" t="s">
        <v>394</v>
      </c>
      <c r="J104" s="76" t="s">
        <v>395</v>
      </c>
      <c r="K104" s="76" t="s">
        <v>396</v>
      </c>
      <c r="L104" s="76" t="s">
        <v>109</v>
      </c>
      <c r="O104" s="76" t="b">
        <v>1</v>
      </c>
      <c r="P104" s="3">
        <v>45737</v>
      </c>
      <c r="Q104" s="3">
        <v>45737</v>
      </c>
      <c r="R104" s="61" t="s">
        <v>397</v>
      </c>
    </row>
    <row r="105" spans="1:18">
      <c r="A105" t="s">
        <v>398</v>
      </c>
      <c r="B105" s="3">
        <v>45727</v>
      </c>
      <c r="C105" s="2" t="str">
        <f t="shared" si="6"/>
        <v>07</v>
      </c>
      <c r="D105" t="str">
        <f t="shared" si="7"/>
        <v>00000041</v>
      </c>
      <c r="E105" t="s">
        <v>42</v>
      </c>
      <c r="F105" t="s">
        <v>82</v>
      </c>
      <c r="G105" s="3">
        <v>45727</v>
      </c>
      <c r="I105" s="76" t="s">
        <v>399</v>
      </c>
      <c r="J105" s="76" t="s">
        <v>400</v>
      </c>
      <c r="K105" s="76" t="s">
        <v>401</v>
      </c>
      <c r="L105" s="76" t="s">
        <v>109</v>
      </c>
      <c r="O105" s="76" t="b">
        <v>1</v>
      </c>
      <c r="P105" s="3">
        <v>45737</v>
      </c>
      <c r="Q105" s="3">
        <v>45737</v>
      </c>
    </row>
    <row r="106" spans="1:18">
      <c r="A106" t="s">
        <v>402</v>
      </c>
      <c r="B106" s="3">
        <v>45743</v>
      </c>
      <c r="C106" s="2" t="str">
        <f t="shared" si="6"/>
        <v>08</v>
      </c>
      <c r="D106" t="str">
        <f t="shared" si="7"/>
        <v>00000012</v>
      </c>
      <c r="E106" t="s">
        <v>50</v>
      </c>
      <c r="F106" t="s">
        <v>51</v>
      </c>
      <c r="G106" s="3">
        <v>45747</v>
      </c>
      <c r="I106" s="76" t="s">
        <v>403</v>
      </c>
      <c r="J106" s="76" t="s">
        <v>404</v>
      </c>
      <c r="K106" s="76" t="s">
        <v>405</v>
      </c>
      <c r="L106" s="76" t="s">
        <v>109</v>
      </c>
      <c r="O106" s="76" t="b">
        <v>1</v>
      </c>
      <c r="P106" s="3">
        <v>45751</v>
      </c>
      <c r="Q106" s="3">
        <v>45751</v>
      </c>
    </row>
    <row r="107" spans="1:18">
      <c r="A107" t="s">
        <v>406</v>
      </c>
      <c r="B107" s="3">
        <v>45743</v>
      </c>
      <c r="C107" s="2" t="str">
        <f t="shared" si="6"/>
        <v>06</v>
      </c>
      <c r="D107" t="str">
        <f t="shared" si="7"/>
        <v>0000001d</v>
      </c>
      <c r="E107" t="s">
        <v>297</v>
      </c>
      <c r="F107" t="s">
        <v>250</v>
      </c>
      <c r="G107" s="3">
        <v>45750</v>
      </c>
      <c r="I107" s="76" t="s">
        <v>407</v>
      </c>
      <c r="J107" s="76" t="s">
        <v>408</v>
      </c>
      <c r="K107" s="76" t="s">
        <v>409</v>
      </c>
      <c r="L107" s="76" t="s">
        <v>109</v>
      </c>
      <c r="O107" s="76" t="b">
        <v>1</v>
      </c>
      <c r="P107" s="3">
        <v>45763</v>
      </c>
      <c r="Q107" s="3">
        <v>45770</v>
      </c>
    </row>
    <row r="108" spans="1:18">
      <c r="A108" t="s">
        <v>410</v>
      </c>
      <c r="B108" s="3">
        <v>45762</v>
      </c>
      <c r="C108" s="2" t="str">
        <f t="shared" si="6"/>
        <v>07</v>
      </c>
      <c r="D108" t="str">
        <f t="shared" si="7"/>
        <v>00000039</v>
      </c>
      <c r="E108" t="s">
        <v>42</v>
      </c>
      <c r="F108" t="s">
        <v>411</v>
      </c>
      <c r="G108" s="3">
        <v>45779</v>
      </c>
      <c r="I108" s="76" t="s">
        <v>412</v>
      </c>
      <c r="J108" s="76" t="s">
        <v>413</v>
      </c>
      <c r="K108" s="76" t="s">
        <v>414</v>
      </c>
      <c r="L108" s="76" t="s">
        <v>109</v>
      </c>
      <c r="O108" s="76" t="b">
        <v>1</v>
      </c>
      <c r="P108" s="3">
        <v>45793</v>
      </c>
    </row>
    <row r="109" spans="1:18">
      <c r="A109" t="s">
        <v>415</v>
      </c>
      <c r="B109" s="3">
        <v>45762</v>
      </c>
      <c r="C109" s="2" t="str">
        <f t="shared" si="6"/>
        <v>07</v>
      </c>
      <c r="D109" t="str">
        <f t="shared" si="7"/>
        <v>00000040</v>
      </c>
      <c r="E109" t="s">
        <v>42</v>
      </c>
      <c r="F109" t="s">
        <v>416</v>
      </c>
      <c r="G109" s="3">
        <v>45765</v>
      </c>
      <c r="I109" s="76" t="s">
        <v>417</v>
      </c>
      <c r="J109" s="76" t="s">
        <v>418</v>
      </c>
      <c r="K109" s="76" t="s">
        <v>419</v>
      </c>
      <c r="L109" s="76" t="s">
        <v>109</v>
      </c>
      <c r="O109" s="76" t="b">
        <v>1</v>
      </c>
      <c r="P109" s="3" t="b">
        <v>1</v>
      </c>
      <c r="Q109" s="3" t="b">
        <v>1</v>
      </c>
    </row>
    <row r="110" spans="1:18">
      <c r="A110" t="s">
        <v>420</v>
      </c>
      <c r="B110" s="3">
        <v>45757</v>
      </c>
      <c r="C110" s="2" t="str">
        <f t="shared" si="6"/>
        <v>08</v>
      </c>
      <c r="D110" t="str">
        <f t="shared" si="7"/>
        <v>00000013</v>
      </c>
      <c r="E110" t="s">
        <v>50</v>
      </c>
      <c r="G110" s="3">
        <v>45791</v>
      </c>
      <c r="R110" s="61" t="s">
        <v>421</v>
      </c>
    </row>
    <row r="111" spans="1:18">
      <c r="A111" t="s">
        <v>422</v>
      </c>
      <c r="B111" s="3">
        <v>45757</v>
      </c>
      <c r="C111" s="2" t="str">
        <f t="shared" si="6"/>
        <v>08</v>
      </c>
      <c r="D111" t="str">
        <f t="shared" si="7"/>
        <v>00000014</v>
      </c>
      <c r="E111" t="s">
        <v>50</v>
      </c>
      <c r="F111" t="s">
        <v>411</v>
      </c>
      <c r="G111" s="3">
        <v>45758</v>
      </c>
      <c r="I111" s="76" t="s">
        <v>423</v>
      </c>
      <c r="J111" s="76" t="s">
        <v>424</v>
      </c>
      <c r="K111" s="76" t="s">
        <v>425</v>
      </c>
      <c r="L111" s="76" t="s">
        <v>109</v>
      </c>
      <c r="O111" s="76" t="b">
        <v>1</v>
      </c>
      <c r="P111" s="3">
        <v>45793</v>
      </c>
    </row>
    <row r="112" spans="1:18">
      <c r="A112" t="s">
        <v>426</v>
      </c>
      <c r="B112" s="3">
        <v>45765</v>
      </c>
      <c r="C112" s="2" t="str">
        <f t="shared" si="6"/>
        <v>08</v>
      </c>
      <c r="D112" t="str">
        <f t="shared" si="7"/>
        <v>00000015</v>
      </c>
      <c r="E112" t="s">
        <v>50</v>
      </c>
      <c r="F112" t="s">
        <v>416</v>
      </c>
      <c r="G112" s="3">
        <v>45776</v>
      </c>
      <c r="P112" s="3" t="b">
        <v>1</v>
      </c>
      <c r="Q112" s="3" t="b">
        <v>1</v>
      </c>
    </row>
    <row r="113" spans="1:18">
      <c r="A113" t="s">
        <v>427</v>
      </c>
      <c r="B113" s="3">
        <v>45771</v>
      </c>
      <c r="C113" s="2" t="str">
        <f t="shared" si="6"/>
        <v>07</v>
      </c>
      <c r="D113" t="str">
        <f t="shared" si="7"/>
        <v>00000042</v>
      </c>
      <c r="E113" t="s">
        <v>42</v>
      </c>
      <c r="F113" t="s">
        <v>428</v>
      </c>
      <c r="G113" s="3">
        <v>45771</v>
      </c>
      <c r="I113" s="76" t="s">
        <v>429</v>
      </c>
      <c r="J113" s="76" t="s">
        <v>430</v>
      </c>
      <c r="K113" s="76" t="s">
        <v>431</v>
      </c>
      <c r="L113" s="76" t="b">
        <v>1</v>
      </c>
      <c r="O113" s="76" t="b">
        <v>1</v>
      </c>
      <c r="P113" s="3">
        <v>45779</v>
      </c>
      <c r="Q113" s="3" t="b">
        <v>1</v>
      </c>
      <c r="R113" s="61" t="s">
        <v>432</v>
      </c>
    </row>
    <row r="114" spans="1:18">
      <c r="A114" t="s">
        <v>433</v>
      </c>
      <c r="B114" s="3">
        <v>45771</v>
      </c>
      <c r="C114" s="2" t="str">
        <f t="shared" si="6"/>
        <v>07</v>
      </c>
      <c r="D114" t="str">
        <f t="shared" si="7"/>
        <v>00000043</v>
      </c>
      <c r="E114" t="s">
        <v>42</v>
      </c>
      <c r="F114" t="s">
        <v>428</v>
      </c>
      <c r="G114" s="3">
        <v>45776</v>
      </c>
      <c r="I114" s="76" t="s">
        <v>434</v>
      </c>
      <c r="J114" s="76" t="s">
        <v>435</v>
      </c>
      <c r="K114" s="76" t="s">
        <v>436</v>
      </c>
      <c r="L114" s="76" t="b">
        <v>1</v>
      </c>
      <c r="O114" s="76" t="b">
        <v>1</v>
      </c>
      <c r="P114" s="3">
        <v>45779</v>
      </c>
      <c r="Q114" s="3" t="b">
        <v>1</v>
      </c>
      <c r="R114" s="61" t="s">
        <v>432</v>
      </c>
    </row>
    <row r="115" spans="1:18">
      <c r="A115" t="s">
        <v>437</v>
      </c>
      <c r="B115" s="3">
        <v>45775</v>
      </c>
      <c r="C115" s="2" t="str">
        <f t="shared" ref="C115:C116" si="8">LEFT(A115, FIND("-", A115) - 1)</f>
        <v>08</v>
      </c>
      <c r="D115" t="str">
        <f t="shared" ref="D115:D116" si="9">MID(A115, FIND("-", A115) + 1, 8)</f>
        <v>00000016</v>
      </c>
      <c r="E115" t="s">
        <v>50</v>
      </c>
      <c r="F115" t="s">
        <v>416</v>
      </c>
      <c r="G115" s="3">
        <v>45777</v>
      </c>
      <c r="P115" s="3" t="b">
        <v>1</v>
      </c>
      <c r="Q115" s="3" t="b">
        <v>1</v>
      </c>
    </row>
    <row r="116" spans="1:18">
      <c r="A116" t="s">
        <v>438</v>
      </c>
      <c r="B116" s="3">
        <v>45775</v>
      </c>
      <c r="C116" s="2" t="str">
        <f t="shared" si="8"/>
        <v>08</v>
      </c>
      <c r="D116" t="str">
        <f t="shared" si="9"/>
        <v>00000017</v>
      </c>
      <c r="E116" t="s">
        <v>50</v>
      </c>
      <c r="F116" t="s">
        <v>411</v>
      </c>
      <c r="G116" s="3">
        <v>45778</v>
      </c>
      <c r="I116" s="76" t="s">
        <v>439</v>
      </c>
      <c r="J116" s="76" t="s">
        <v>440</v>
      </c>
      <c r="K116" s="76" t="s">
        <v>441</v>
      </c>
      <c r="L116" s="76" t="s">
        <v>109</v>
      </c>
      <c r="O116" s="76" t="b">
        <v>1</v>
      </c>
      <c r="P116" s="3">
        <v>45793</v>
      </c>
    </row>
    <row r="117" spans="1:18">
      <c r="A117" t="s">
        <v>442</v>
      </c>
      <c r="B117" s="3">
        <v>45779</v>
      </c>
      <c r="C117" s="2" t="str">
        <f t="shared" si="6"/>
        <v>06</v>
      </c>
      <c r="D117" t="str">
        <f t="shared" si="7"/>
        <v>0000001f</v>
      </c>
      <c r="E117" t="s">
        <v>297</v>
      </c>
      <c r="G117" s="3">
        <v>45782</v>
      </c>
    </row>
    <row r="118" spans="1:18">
      <c r="A118" t="s">
        <v>443</v>
      </c>
      <c r="B118" s="3">
        <v>45782</v>
      </c>
      <c r="C118" s="2" t="str">
        <f t="shared" si="6"/>
        <v>06</v>
      </c>
      <c r="D118" t="str">
        <f t="shared" si="7"/>
        <v>0000001e</v>
      </c>
      <c r="E118" t="s">
        <v>297</v>
      </c>
      <c r="G118" s="3">
        <v>45783</v>
      </c>
    </row>
    <row r="119" spans="1:18">
      <c r="A119" t="s">
        <v>444</v>
      </c>
      <c r="B119" s="3">
        <v>45782</v>
      </c>
      <c r="C119" s="2" t="str">
        <f t="shared" si="6"/>
        <v>08</v>
      </c>
      <c r="D119" t="str">
        <f t="shared" si="7"/>
        <v>00000018</v>
      </c>
      <c r="E119" t="s">
        <v>50</v>
      </c>
      <c r="G119" s="3">
        <v>45789</v>
      </c>
    </row>
    <row r="120" spans="1:18">
      <c r="A120" t="s">
        <v>445</v>
      </c>
      <c r="B120" s="3">
        <v>45782</v>
      </c>
      <c r="C120" s="2" t="str">
        <f t="shared" si="6"/>
        <v>07</v>
      </c>
      <c r="D120" t="str">
        <f t="shared" si="7"/>
        <v>00000044</v>
      </c>
      <c r="E120" t="s">
        <v>42</v>
      </c>
      <c r="G120" s="3">
        <v>45783</v>
      </c>
    </row>
    <row r="121" spans="1:18">
      <c r="A121" t="s">
        <v>446</v>
      </c>
      <c r="B121" s="3">
        <v>45789</v>
      </c>
      <c r="C121" s="2" t="str">
        <f t="shared" si="6"/>
        <v>08</v>
      </c>
      <c r="D121" t="str">
        <f t="shared" si="7"/>
        <v>00000019</v>
      </c>
      <c r="E121" t="s">
        <v>50</v>
      </c>
      <c r="G121" s="3">
        <v>45792</v>
      </c>
    </row>
    <row r="122" spans="1:18">
      <c r="A122" t="s">
        <v>447</v>
      </c>
      <c r="B122" s="3">
        <v>45789</v>
      </c>
      <c r="C122" s="2" t="str">
        <f t="shared" si="6"/>
        <v>07</v>
      </c>
      <c r="D122" t="str">
        <f t="shared" si="7"/>
        <v>00000045</v>
      </c>
      <c r="E122" t="s">
        <v>42</v>
      </c>
      <c r="G122" s="3">
        <v>45799</v>
      </c>
    </row>
    <row r="123" spans="1:18">
      <c r="A123" t="s">
        <v>448</v>
      </c>
      <c r="B123" s="3">
        <v>45799</v>
      </c>
      <c r="C123" s="2" t="str">
        <f t="shared" si="6"/>
        <v>07</v>
      </c>
      <c r="D123" t="str">
        <f t="shared" si="7"/>
        <v>00000046</v>
      </c>
      <c r="E123" t="s">
        <v>42</v>
      </c>
      <c r="F123" t="s">
        <v>132</v>
      </c>
      <c r="K123" s="76" t="s">
        <v>449</v>
      </c>
      <c r="P123" s="3">
        <v>45811</v>
      </c>
    </row>
    <row r="124" spans="1:18">
      <c r="A124" t="s">
        <v>450</v>
      </c>
      <c r="B124" s="3">
        <v>45818</v>
      </c>
      <c r="C124" s="2" t="str">
        <f t="shared" si="6"/>
        <v>07</v>
      </c>
      <c r="D124" t="str">
        <f t="shared" si="7"/>
        <v>00000048</v>
      </c>
      <c r="E124" t="s">
        <v>42</v>
      </c>
    </row>
    <row r="125" spans="1:18">
      <c r="A125" t="s">
        <v>451</v>
      </c>
      <c r="B125" s="3">
        <v>45819</v>
      </c>
      <c r="C125" s="2" t="str">
        <f t="shared" si="6"/>
        <v>05</v>
      </c>
      <c r="D125" t="str">
        <f t="shared" si="7"/>
        <v>0000000f</v>
      </c>
      <c r="E125" t="s">
        <v>197</v>
      </c>
      <c r="F125" t="s">
        <v>452</v>
      </c>
    </row>
    <row r="126" spans="1:18">
      <c r="A126" s="145" t="s">
        <v>453</v>
      </c>
      <c r="B126" s="3">
        <v>45828</v>
      </c>
      <c r="C126" s="2" t="str">
        <f t="shared" si="6"/>
        <v>06</v>
      </c>
      <c r="D126" t="str">
        <f t="shared" si="7"/>
        <v>00000021</v>
      </c>
      <c r="E126" t="s">
        <v>297</v>
      </c>
    </row>
    <row r="127" spans="1:18">
      <c r="A127" t="s">
        <v>454</v>
      </c>
      <c r="B127" s="3">
        <v>45828</v>
      </c>
      <c r="C127" s="2" t="str">
        <f t="shared" si="6"/>
        <v>06</v>
      </c>
      <c r="D127" t="str">
        <f t="shared" si="7"/>
        <v>00000022</v>
      </c>
      <c r="E127" t="s">
        <v>297</v>
      </c>
    </row>
    <row r="128" spans="1:18">
      <c r="A128" t="s">
        <v>455</v>
      </c>
      <c r="B128" s="3">
        <v>45831</v>
      </c>
      <c r="C128" s="2" t="str">
        <f t="shared" si="6"/>
        <v>07</v>
      </c>
      <c r="D128" t="str">
        <f t="shared" si="7"/>
        <v>0000004c</v>
      </c>
      <c r="E128" t="s">
        <v>42</v>
      </c>
    </row>
    <row r="129" spans="1:18">
      <c r="A129" t="s">
        <v>456</v>
      </c>
      <c r="B129" s="3">
        <v>45839</v>
      </c>
      <c r="C129" s="2" t="str">
        <f t="shared" si="6"/>
        <v>06</v>
      </c>
      <c r="D129" t="str">
        <f t="shared" si="7"/>
        <v>00000024</v>
      </c>
      <c r="E129" t="s">
        <v>297</v>
      </c>
    </row>
    <row r="130" spans="1:18">
      <c r="A130" t="s">
        <v>457</v>
      </c>
      <c r="B130" s="3">
        <v>45839</v>
      </c>
      <c r="C130" s="2" t="str">
        <f t="shared" ref="C130:C193" si="10">LEFT(A130, FIND("-", A130) - 1)</f>
        <v>06</v>
      </c>
      <c r="D130" t="str">
        <f t="shared" ref="D130:D193" si="11">MID(A130, FIND("-", A130) + 1, 8)</f>
        <v>00000023</v>
      </c>
      <c r="E130" t="s">
        <v>297</v>
      </c>
    </row>
    <row r="131" spans="1:18">
      <c r="A131" t="s">
        <v>458</v>
      </c>
      <c r="B131" s="3">
        <v>45841</v>
      </c>
      <c r="C131" s="2" t="str">
        <f t="shared" si="10"/>
        <v>06</v>
      </c>
      <c r="D131" t="str">
        <f t="shared" si="11"/>
        <v>00000020</v>
      </c>
      <c r="E131" t="s">
        <v>297</v>
      </c>
    </row>
    <row r="132" spans="1:18">
      <c r="A132" t="s">
        <v>459</v>
      </c>
      <c r="B132" s="3">
        <v>45841</v>
      </c>
      <c r="C132" s="2" t="str">
        <f t="shared" si="10"/>
        <v>06</v>
      </c>
      <c r="D132" t="str">
        <f t="shared" si="11"/>
        <v>00000026</v>
      </c>
      <c r="E132" t="s">
        <v>297</v>
      </c>
    </row>
    <row r="133" spans="1:18">
      <c r="A133" t="s">
        <v>460</v>
      </c>
      <c r="B133" s="3">
        <v>45861</v>
      </c>
      <c r="C133" s="2" t="str">
        <f t="shared" si="10"/>
        <v>07</v>
      </c>
      <c r="D133" t="str">
        <f t="shared" si="11"/>
        <v>0000004e</v>
      </c>
      <c r="E133" t="s">
        <v>42</v>
      </c>
    </row>
    <row r="134" spans="1:18">
      <c r="A134" t="s">
        <v>461</v>
      </c>
      <c r="B134" s="3">
        <v>45861</v>
      </c>
      <c r="C134" s="2" t="str">
        <f t="shared" si="10"/>
        <v>07</v>
      </c>
      <c r="D134" t="str">
        <f t="shared" si="11"/>
        <v>0000004f</v>
      </c>
      <c r="E134" t="s">
        <v>42</v>
      </c>
      <c r="G134" s="3">
        <v>45861</v>
      </c>
    </row>
    <row r="135" spans="1:18">
      <c r="A135" t="s">
        <v>462</v>
      </c>
      <c r="B135" s="3">
        <v>45868</v>
      </c>
      <c r="C135" s="2" t="str">
        <f t="shared" si="10"/>
        <v>07</v>
      </c>
      <c r="D135" t="str">
        <f t="shared" si="11"/>
        <v>00000051</v>
      </c>
      <c r="E135" t="s">
        <v>42</v>
      </c>
    </row>
    <row r="136" spans="1:18">
      <c r="A136" t="s">
        <v>463</v>
      </c>
      <c r="B136" s="3">
        <v>45868</v>
      </c>
      <c r="C136" s="2" t="str">
        <f t="shared" si="10"/>
        <v>07</v>
      </c>
      <c r="D136" t="str">
        <f t="shared" si="11"/>
        <v>00000050</v>
      </c>
      <c r="E136" t="s">
        <v>42</v>
      </c>
    </row>
    <row r="137" spans="1:18">
      <c r="A137" t="s">
        <v>464</v>
      </c>
      <c r="B137" s="3">
        <v>45868</v>
      </c>
      <c r="C137" s="2" t="str">
        <f t="shared" si="10"/>
        <v>07</v>
      </c>
      <c r="D137" t="str">
        <f t="shared" si="11"/>
        <v>00000052</v>
      </c>
      <c r="E137" t="s">
        <v>42</v>
      </c>
    </row>
    <row r="138" spans="1:18">
      <c r="A138" t="s">
        <v>465</v>
      </c>
      <c r="B138" s="3">
        <v>45868</v>
      </c>
      <c r="C138" s="2" t="str">
        <f t="shared" si="10"/>
        <v>07</v>
      </c>
      <c r="D138" t="str">
        <f t="shared" si="11"/>
        <v>00000053</v>
      </c>
      <c r="E138" t="s">
        <v>42</v>
      </c>
    </row>
    <row r="139" spans="1:18">
      <c r="A139" t="s">
        <v>466</v>
      </c>
      <c r="B139" s="3">
        <v>45873</v>
      </c>
      <c r="C139" s="2" t="str">
        <f t="shared" si="10"/>
        <v>08</v>
      </c>
      <c r="D139" t="str">
        <f t="shared" si="11"/>
        <v>00000028</v>
      </c>
      <c r="E139" t="s">
        <v>50</v>
      </c>
    </row>
    <row r="140" spans="1:18">
      <c r="A140" t="s">
        <v>467</v>
      </c>
      <c r="B140" s="3">
        <v>45873</v>
      </c>
      <c r="C140" s="2" t="str">
        <f t="shared" si="10"/>
        <v>08</v>
      </c>
      <c r="D140" t="str">
        <f t="shared" si="11"/>
        <v>00000029</v>
      </c>
      <c r="E140" t="s">
        <v>50</v>
      </c>
    </row>
    <row r="141" spans="1:18">
      <c r="A141" t="s">
        <v>468</v>
      </c>
      <c r="C141" s="2" t="str">
        <f t="shared" si="10"/>
        <v>08</v>
      </c>
      <c r="D141" t="str">
        <f t="shared" si="11"/>
        <v>0000002a</v>
      </c>
      <c r="R141" s="61" t="s">
        <v>469</v>
      </c>
    </row>
    <row r="142" spans="1:18">
      <c r="A142" t="s">
        <v>470</v>
      </c>
      <c r="B142" s="3">
        <v>45884</v>
      </c>
      <c r="C142" s="2" t="str">
        <f t="shared" si="10"/>
        <v>07</v>
      </c>
      <c r="D142" t="str">
        <f t="shared" si="11"/>
        <v>00000056</v>
      </c>
      <c r="E142" t="s">
        <v>42</v>
      </c>
      <c r="R142" s="61" t="s">
        <v>471</v>
      </c>
    </row>
    <row r="143" spans="1:18">
      <c r="A143" t="s">
        <v>472</v>
      </c>
      <c r="B143" s="3">
        <v>45884</v>
      </c>
      <c r="C143" s="2" t="str">
        <f t="shared" si="10"/>
        <v>07</v>
      </c>
      <c r="D143" t="str">
        <f t="shared" si="11"/>
        <v>00000057</v>
      </c>
      <c r="E143" t="s">
        <v>42</v>
      </c>
      <c r="R143" s="61" t="s">
        <v>471</v>
      </c>
    </row>
    <row r="144" spans="1:18">
      <c r="A144" t="s">
        <v>473</v>
      </c>
      <c r="B144" s="3">
        <v>45895</v>
      </c>
      <c r="C144" s="2" t="str">
        <f t="shared" si="10"/>
        <v>07</v>
      </c>
      <c r="D144" t="str">
        <f t="shared" si="11"/>
        <v>00000058</v>
      </c>
      <c r="E144" t="s">
        <v>42</v>
      </c>
    </row>
    <row r="145" spans="1:6">
      <c r="A145" t="s">
        <v>474</v>
      </c>
      <c r="B145" s="3">
        <v>45902</v>
      </c>
      <c r="C145" s="2" t="str">
        <f t="shared" si="10"/>
        <v>05</v>
      </c>
      <c r="D145" t="str">
        <f t="shared" si="11"/>
        <v>00000012</v>
      </c>
      <c r="E145" t="s">
        <v>197</v>
      </c>
      <c r="F145" t="s">
        <v>475</v>
      </c>
    </row>
    <row r="146" spans="1:6">
      <c r="A146" t="s">
        <v>476</v>
      </c>
      <c r="B146" s="3">
        <v>45894</v>
      </c>
      <c r="C146" s="2" t="str">
        <f t="shared" si="10"/>
        <v>08</v>
      </c>
      <c r="D146" t="str">
        <f t="shared" si="11"/>
        <v>0000002b</v>
      </c>
      <c r="E146" t="s">
        <v>50</v>
      </c>
    </row>
    <row r="147" spans="1:6">
      <c r="A147" t="s">
        <v>477</v>
      </c>
      <c r="B147" s="3">
        <v>45894</v>
      </c>
      <c r="C147" s="2" t="str">
        <f t="shared" si="10"/>
        <v>08</v>
      </c>
      <c r="D147" t="str">
        <f t="shared" si="11"/>
        <v>0000002c</v>
      </c>
      <c r="E147" t="s">
        <v>50</v>
      </c>
      <c r="F147">
        <v>0</v>
      </c>
    </row>
    <row r="148" spans="1:6">
      <c r="C148" s="2" t="e">
        <f t="shared" si="10"/>
        <v>#VALUE!</v>
      </c>
      <c r="D148" t="e">
        <f t="shared" si="11"/>
        <v>#VALUE!</v>
      </c>
    </row>
    <row r="149" spans="1:6">
      <c r="C149" s="2" t="e">
        <f t="shared" si="10"/>
        <v>#VALUE!</v>
      </c>
      <c r="D149" t="e">
        <f t="shared" si="11"/>
        <v>#VALUE!</v>
      </c>
    </row>
    <row r="150" spans="1:6">
      <c r="C150" s="2" t="e">
        <f t="shared" si="10"/>
        <v>#VALUE!</v>
      </c>
      <c r="D150" t="e">
        <f t="shared" si="11"/>
        <v>#VALUE!</v>
      </c>
    </row>
    <row r="151" spans="1:6">
      <c r="C151" s="2" t="e">
        <f t="shared" si="10"/>
        <v>#VALUE!</v>
      </c>
      <c r="D151" t="e">
        <f t="shared" si="11"/>
        <v>#VALUE!</v>
      </c>
    </row>
    <row r="152" spans="1:6">
      <c r="C152" s="2" t="e">
        <f t="shared" si="10"/>
        <v>#VALUE!</v>
      </c>
      <c r="D152" t="e">
        <f t="shared" si="11"/>
        <v>#VALUE!</v>
      </c>
    </row>
    <row r="153" spans="1:6">
      <c r="C153" s="2" t="e">
        <f t="shared" si="10"/>
        <v>#VALUE!</v>
      </c>
      <c r="D153" t="e">
        <f t="shared" si="11"/>
        <v>#VALUE!</v>
      </c>
    </row>
    <row r="154" spans="1:6">
      <c r="C154" s="2" t="e">
        <f t="shared" si="10"/>
        <v>#VALUE!</v>
      </c>
      <c r="D154" t="e">
        <f t="shared" si="11"/>
        <v>#VALUE!</v>
      </c>
    </row>
    <row r="155" spans="1:6">
      <c r="C155" s="2" t="e">
        <f t="shared" si="10"/>
        <v>#VALUE!</v>
      </c>
      <c r="D155" t="e">
        <f t="shared" si="11"/>
        <v>#VALUE!</v>
      </c>
    </row>
    <row r="156" spans="1:6">
      <c r="C156" s="2" t="e">
        <f t="shared" si="10"/>
        <v>#VALUE!</v>
      </c>
      <c r="D156" t="e">
        <f t="shared" si="11"/>
        <v>#VALUE!</v>
      </c>
    </row>
    <row r="157" spans="1:6">
      <c r="C157" s="2" t="e">
        <f t="shared" si="10"/>
        <v>#VALUE!</v>
      </c>
      <c r="D157" t="e">
        <f t="shared" si="11"/>
        <v>#VALUE!</v>
      </c>
    </row>
    <row r="158" spans="1:6">
      <c r="C158" s="2" t="e">
        <f t="shared" si="10"/>
        <v>#VALUE!</v>
      </c>
      <c r="D158" t="e">
        <f t="shared" si="11"/>
        <v>#VALUE!</v>
      </c>
    </row>
    <row r="159" spans="1:6">
      <c r="C159" s="2" t="e">
        <f t="shared" si="10"/>
        <v>#VALUE!</v>
      </c>
      <c r="D159" t="e">
        <f t="shared" si="11"/>
        <v>#VALUE!</v>
      </c>
    </row>
    <row r="160" spans="1:6">
      <c r="C160" s="2" t="e">
        <f t="shared" si="10"/>
        <v>#VALUE!</v>
      </c>
      <c r="D160" t="e">
        <f t="shared" si="11"/>
        <v>#VALUE!</v>
      </c>
    </row>
    <row r="161" spans="3:4">
      <c r="C161" s="2" t="e">
        <f t="shared" si="10"/>
        <v>#VALUE!</v>
      </c>
      <c r="D161" t="e">
        <f t="shared" si="11"/>
        <v>#VALUE!</v>
      </c>
    </row>
    <row r="162" spans="3:4">
      <c r="C162" s="2" t="e">
        <f t="shared" si="10"/>
        <v>#VALUE!</v>
      </c>
      <c r="D162" t="e">
        <f t="shared" si="11"/>
        <v>#VALUE!</v>
      </c>
    </row>
    <row r="163" spans="3:4">
      <c r="C163" s="2" t="e">
        <f t="shared" si="10"/>
        <v>#VALUE!</v>
      </c>
      <c r="D163" t="e">
        <f t="shared" si="11"/>
        <v>#VALUE!</v>
      </c>
    </row>
    <row r="164" spans="3:4">
      <c r="C164" s="2" t="e">
        <f t="shared" si="10"/>
        <v>#VALUE!</v>
      </c>
      <c r="D164" t="e">
        <f t="shared" si="11"/>
        <v>#VALUE!</v>
      </c>
    </row>
    <row r="165" spans="3:4">
      <c r="C165" s="2" t="e">
        <f t="shared" si="10"/>
        <v>#VALUE!</v>
      </c>
      <c r="D165" t="e">
        <f t="shared" si="11"/>
        <v>#VALUE!</v>
      </c>
    </row>
    <row r="166" spans="3:4">
      <c r="C166" s="2" t="e">
        <f t="shared" si="10"/>
        <v>#VALUE!</v>
      </c>
      <c r="D166" t="e">
        <f t="shared" si="11"/>
        <v>#VALUE!</v>
      </c>
    </row>
    <row r="167" spans="3:4">
      <c r="C167" s="2" t="e">
        <f t="shared" si="10"/>
        <v>#VALUE!</v>
      </c>
      <c r="D167" t="e">
        <f t="shared" si="11"/>
        <v>#VALUE!</v>
      </c>
    </row>
    <row r="168" spans="3:4">
      <c r="C168" s="2" t="e">
        <f t="shared" si="10"/>
        <v>#VALUE!</v>
      </c>
      <c r="D168" t="e">
        <f t="shared" si="11"/>
        <v>#VALUE!</v>
      </c>
    </row>
    <row r="169" spans="3:4">
      <c r="C169" s="2" t="e">
        <f t="shared" si="10"/>
        <v>#VALUE!</v>
      </c>
      <c r="D169" t="e">
        <f t="shared" si="11"/>
        <v>#VALUE!</v>
      </c>
    </row>
    <row r="170" spans="3:4">
      <c r="C170" s="2" t="e">
        <f t="shared" si="10"/>
        <v>#VALUE!</v>
      </c>
      <c r="D170" t="e">
        <f t="shared" si="11"/>
        <v>#VALUE!</v>
      </c>
    </row>
    <row r="171" spans="3:4">
      <c r="C171" s="2" t="e">
        <f t="shared" si="10"/>
        <v>#VALUE!</v>
      </c>
      <c r="D171" t="e">
        <f t="shared" si="11"/>
        <v>#VALUE!</v>
      </c>
    </row>
    <row r="172" spans="3:4">
      <c r="C172" s="2" t="e">
        <f t="shared" si="10"/>
        <v>#VALUE!</v>
      </c>
      <c r="D172" t="e">
        <f t="shared" si="11"/>
        <v>#VALUE!</v>
      </c>
    </row>
    <row r="173" spans="3:4">
      <c r="C173" s="2" t="e">
        <f t="shared" si="10"/>
        <v>#VALUE!</v>
      </c>
      <c r="D173" t="e">
        <f t="shared" si="11"/>
        <v>#VALUE!</v>
      </c>
    </row>
    <row r="174" spans="3:4">
      <c r="C174" s="2" t="e">
        <f t="shared" si="10"/>
        <v>#VALUE!</v>
      </c>
      <c r="D174" t="e">
        <f t="shared" si="11"/>
        <v>#VALUE!</v>
      </c>
    </row>
    <row r="175" spans="3:4">
      <c r="C175" s="2" t="e">
        <f t="shared" si="10"/>
        <v>#VALUE!</v>
      </c>
      <c r="D175" t="e">
        <f t="shared" si="11"/>
        <v>#VALUE!</v>
      </c>
    </row>
    <row r="176" spans="3:4">
      <c r="C176" s="2" t="e">
        <f t="shared" si="10"/>
        <v>#VALUE!</v>
      </c>
      <c r="D176" t="e">
        <f t="shared" si="11"/>
        <v>#VALUE!</v>
      </c>
    </row>
    <row r="177" spans="3:4">
      <c r="C177" s="2" t="e">
        <f t="shared" si="10"/>
        <v>#VALUE!</v>
      </c>
      <c r="D177" t="e">
        <f t="shared" si="11"/>
        <v>#VALUE!</v>
      </c>
    </row>
    <row r="178" spans="3:4">
      <c r="C178" s="2" t="e">
        <f t="shared" si="10"/>
        <v>#VALUE!</v>
      </c>
      <c r="D178" t="e">
        <f t="shared" si="11"/>
        <v>#VALUE!</v>
      </c>
    </row>
    <row r="179" spans="3:4">
      <c r="C179" s="2" t="e">
        <f t="shared" si="10"/>
        <v>#VALUE!</v>
      </c>
      <c r="D179" t="e">
        <f t="shared" si="11"/>
        <v>#VALUE!</v>
      </c>
    </row>
    <row r="180" spans="3:4">
      <c r="C180" s="2" t="e">
        <f t="shared" si="10"/>
        <v>#VALUE!</v>
      </c>
      <c r="D180" t="e">
        <f t="shared" si="11"/>
        <v>#VALUE!</v>
      </c>
    </row>
    <row r="181" spans="3:4">
      <c r="C181" s="2" t="e">
        <f t="shared" si="10"/>
        <v>#VALUE!</v>
      </c>
      <c r="D181" t="e">
        <f t="shared" si="11"/>
        <v>#VALUE!</v>
      </c>
    </row>
    <row r="182" spans="3:4">
      <c r="C182" s="2" t="e">
        <f t="shared" si="10"/>
        <v>#VALUE!</v>
      </c>
      <c r="D182" t="e">
        <f t="shared" si="11"/>
        <v>#VALUE!</v>
      </c>
    </row>
    <row r="183" spans="3:4">
      <c r="C183" s="2" t="e">
        <f t="shared" si="10"/>
        <v>#VALUE!</v>
      </c>
      <c r="D183" t="e">
        <f t="shared" si="11"/>
        <v>#VALUE!</v>
      </c>
    </row>
    <row r="184" spans="3:4">
      <c r="C184" s="2" t="e">
        <f t="shared" si="10"/>
        <v>#VALUE!</v>
      </c>
      <c r="D184" t="e">
        <f t="shared" si="11"/>
        <v>#VALUE!</v>
      </c>
    </row>
    <row r="185" spans="3:4">
      <c r="C185" s="2" t="e">
        <f t="shared" si="10"/>
        <v>#VALUE!</v>
      </c>
      <c r="D185" t="e">
        <f t="shared" si="11"/>
        <v>#VALUE!</v>
      </c>
    </row>
    <row r="186" spans="3:4">
      <c r="C186" s="2" t="e">
        <f t="shared" si="10"/>
        <v>#VALUE!</v>
      </c>
      <c r="D186" t="e">
        <f t="shared" si="11"/>
        <v>#VALUE!</v>
      </c>
    </row>
    <row r="187" spans="3:4">
      <c r="C187" s="2" t="e">
        <f t="shared" si="10"/>
        <v>#VALUE!</v>
      </c>
      <c r="D187" t="e">
        <f t="shared" si="11"/>
        <v>#VALUE!</v>
      </c>
    </row>
    <row r="188" spans="3:4">
      <c r="C188" s="2" t="e">
        <f t="shared" si="10"/>
        <v>#VALUE!</v>
      </c>
      <c r="D188" t="e">
        <f t="shared" si="11"/>
        <v>#VALUE!</v>
      </c>
    </row>
    <row r="189" spans="3:4">
      <c r="C189" s="2" t="e">
        <f t="shared" si="10"/>
        <v>#VALUE!</v>
      </c>
      <c r="D189" t="e">
        <f t="shared" si="11"/>
        <v>#VALUE!</v>
      </c>
    </row>
    <row r="190" spans="3:4">
      <c r="C190" s="2" t="e">
        <f t="shared" si="10"/>
        <v>#VALUE!</v>
      </c>
      <c r="D190" t="e">
        <f t="shared" si="11"/>
        <v>#VALUE!</v>
      </c>
    </row>
    <row r="191" spans="3:4">
      <c r="C191" s="2" t="e">
        <f t="shared" si="10"/>
        <v>#VALUE!</v>
      </c>
      <c r="D191" t="e">
        <f t="shared" si="11"/>
        <v>#VALUE!</v>
      </c>
    </row>
    <row r="192" spans="3:4">
      <c r="C192" s="2" t="e">
        <f t="shared" si="10"/>
        <v>#VALUE!</v>
      </c>
      <c r="D192" t="e">
        <f t="shared" si="11"/>
        <v>#VALUE!</v>
      </c>
    </row>
    <row r="193" spans="3:4">
      <c r="C193" s="2" t="e">
        <f t="shared" si="10"/>
        <v>#VALUE!</v>
      </c>
      <c r="D193" t="e">
        <f t="shared" si="11"/>
        <v>#VALUE!</v>
      </c>
    </row>
    <row r="194" spans="3:4">
      <c r="C194" s="2" t="e">
        <f t="shared" ref="C194:C257" si="12">LEFT(A194, FIND("-", A194) - 1)</f>
        <v>#VALUE!</v>
      </c>
      <c r="D194" t="e">
        <f t="shared" ref="D194:D257" si="13">MID(A194, FIND("-", A194) + 1, 8)</f>
        <v>#VALUE!</v>
      </c>
    </row>
    <row r="195" spans="3:4">
      <c r="C195" s="2" t="e">
        <f t="shared" si="12"/>
        <v>#VALUE!</v>
      </c>
      <c r="D195" t="e">
        <f t="shared" si="13"/>
        <v>#VALUE!</v>
      </c>
    </row>
    <row r="196" spans="3:4">
      <c r="C196" s="2" t="e">
        <f t="shared" si="12"/>
        <v>#VALUE!</v>
      </c>
      <c r="D196" t="e">
        <f t="shared" si="13"/>
        <v>#VALUE!</v>
      </c>
    </row>
    <row r="197" spans="3:4">
      <c r="C197" s="2" t="e">
        <f t="shared" si="12"/>
        <v>#VALUE!</v>
      </c>
      <c r="D197" t="e">
        <f t="shared" si="13"/>
        <v>#VALUE!</v>
      </c>
    </row>
    <row r="198" spans="3:4">
      <c r="C198" s="2" t="e">
        <f t="shared" si="12"/>
        <v>#VALUE!</v>
      </c>
      <c r="D198" t="e">
        <f t="shared" si="13"/>
        <v>#VALUE!</v>
      </c>
    </row>
    <row r="199" spans="3:4">
      <c r="C199" s="2" t="e">
        <f t="shared" si="12"/>
        <v>#VALUE!</v>
      </c>
      <c r="D199" t="e">
        <f t="shared" si="13"/>
        <v>#VALUE!</v>
      </c>
    </row>
    <row r="200" spans="3:4">
      <c r="C200" s="2" t="e">
        <f t="shared" si="12"/>
        <v>#VALUE!</v>
      </c>
      <c r="D200" t="e">
        <f t="shared" si="13"/>
        <v>#VALUE!</v>
      </c>
    </row>
    <row r="201" spans="3:4">
      <c r="C201" s="2" t="e">
        <f t="shared" si="12"/>
        <v>#VALUE!</v>
      </c>
      <c r="D201" t="e">
        <f t="shared" si="13"/>
        <v>#VALUE!</v>
      </c>
    </row>
    <row r="202" spans="3:4">
      <c r="C202" s="2" t="e">
        <f t="shared" si="12"/>
        <v>#VALUE!</v>
      </c>
      <c r="D202" t="e">
        <f t="shared" si="13"/>
        <v>#VALUE!</v>
      </c>
    </row>
    <row r="203" spans="3:4">
      <c r="C203" s="2" t="e">
        <f t="shared" si="12"/>
        <v>#VALUE!</v>
      </c>
      <c r="D203" t="e">
        <f t="shared" si="13"/>
        <v>#VALUE!</v>
      </c>
    </row>
    <row r="204" spans="3:4">
      <c r="C204" s="2" t="e">
        <f t="shared" si="12"/>
        <v>#VALUE!</v>
      </c>
      <c r="D204" t="e">
        <f t="shared" si="13"/>
        <v>#VALUE!</v>
      </c>
    </row>
    <row r="205" spans="3:4">
      <c r="C205" s="2" t="e">
        <f t="shared" si="12"/>
        <v>#VALUE!</v>
      </c>
      <c r="D205" t="e">
        <f t="shared" si="13"/>
        <v>#VALUE!</v>
      </c>
    </row>
    <row r="206" spans="3:4">
      <c r="C206" s="2" t="e">
        <f t="shared" si="12"/>
        <v>#VALUE!</v>
      </c>
      <c r="D206" t="e">
        <f t="shared" si="13"/>
        <v>#VALUE!</v>
      </c>
    </row>
    <row r="207" spans="3:4">
      <c r="C207" s="2" t="e">
        <f t="shared" si="12"/>
        <v>#VALUE!</v>
      </c>
      <c r="D207" t="e">
        <f t="shared" si="13"/>
        <v>#VALUE!</v>
      </c>
    </row>
    <row r="208" spans="3:4">
      <c r="C208" s="2" t="e">
        <f t="shared" si="12"/>
        <v>#VALUE!</v>
      </c>
      <c r="D208" t="e">
        <f t="shared" si="13"/>
        <v>#VALUE!</v>
      </c>
    </row>
    <row r="209" spans="3:4">
      <c r="C209" s="2" t="e">
        <f t="shared" si="12"/>
        <v>#VALUE!</v>
      </c>
      <c r="D209" t="e">
        <f t="shared" si="13"/>
        <v>#VALUE!</v>
      </c>
    </row>
    <row r="210" spans="3:4">
      <c r="C210" s="2" t="e">
        <f t="shared" si="12"/>
        <v>#VALUE!</v>
      </c>
      <c r="D210" t="e">
        <f t="shared" si="13"/>
        <v>#VALUE!</v>
      </c>
    </row>
    <row r="211" spans="3:4">
      <c r="C211" s="2" t="e">
        <f t="shared" si="12"/>
        <v>#VALUE!</v>
      </c>
      <c r="D211" t="e">
        <f t="shared" si="13"/>
        <v>#VALUE!</v>
      </c>
    </row>
    <row r="212" spans="3:4">
      <c r="C212" s="2" t="e">
        <f t="shared" si="12"/>
        <v>#VALUE!</v>
      </c>
      <c r="D212" t="e">
        <f t="shared" si="13"/>
        <v>#VALUE!</v>
      </c>
    </row>
    <row r="213" spans="3:4">
      <c r="C213" s="2" t="e">
        <f t="shared" si="12"/>
        <v>#VALUE!</v>
      </c>
      <c r="D213" t="e">
        <f t="shared" si="13"/>
        <v>#VALUE!</v>
      </c>
    </row>
    <row r="214" spans="3:4">
      <c r="C214" s="2" t="e">
        <f t="shared" si="12"/>
        <v>#VALUE!</v>
      </c>
      <c r="D214" t="e">
        <f t="shared" si="13"/>
        <v>#VALUE!</v>
      </c>
    </row>
    <row r="215" spans="3:4">
      <c r="C215" s="2" t="e">
        <f t="shared" si="12"/>
        <v>#VALUE!</v>
      </c>
      <c r="D215" t="e">
        <f t="shared" si="13"/>
        <v>#VALUE!</v>
      </c>
    </row>
    <row r="216" spans="3:4">
      <c r="C216" s="2" t="e">
        <f t="shared" si="12"/>
        <v>#VALUE!</v>
      </c>
      <c r="D216" t="e">
        <f t="shared" si="13"/>
        <v>#VALUE!</v>
      </c>
    </row>
    <row r="217" spans="3:4">
      <c r="C217" s="2" t="e">
        <f t="shared" si="12"/>
        <v>#VALUE!</v>
      </c>
      <c r="D217" t="e">
        <f t="shared" si="13"/>
        <v>#VALUE!</v>
      </c>
    </row>
    <row r="218" spans="3:4">
      <c r="C218" s="2" t="e">
        <f t="shared" si="12"/>
        <v>#VALUE!</v>
      </c>
      <c r="D218" t="e">
        <f t="shared" si="13"/>
        <v>#VALUE!</v>
      </c>
    </row>
    <row r="219" spans="3:4">
      <c r="C219" s="2" t="e">
        <f t="shared" si="12"/>
        <v>#VALUE!</v>
      </c>
      <c r="D219" t="e">
        <f t="shared" si="13"/>
        <v>#VALUE!</v>
      </c>
    </row>
    <row r="220" spans="3:4">
      <c r="C220" s="2" t="e">
        <f t="shared" si="12"/>
        <v>#VALUE!</v>
      </c>
      <c r="D220" t="e">
        <f t="shared" si="13"/>
        <v>#VALUE!</v>
      </c>
    </row>
    <row r="221" spans="3:4">
      <c r="C221" s="2" t="e">
        <f t="shared" si="12"/>
        <v>#VALUE!</v>
      </c>
      <c r="D221" t="e">
        <f t="shared" si="13"/>
        <v>#VALUE!</v>
      </c>
    </row>
    <row r="222" spans="3:4">
      <c r="C222" s="2" t="e">
        <f t="shared" si="12"/>
        <v>#VALUE!</v>
      </c>
      <c r="D222" t="e">
        <f t="shared" si="13"/>
        <v>#VALUE!</v>
      </c>
    </row>
    <row r="223" spans="3:4">
      <c r="C223" s="2" t="e">
        <f t="shared" si="12"/>
        <v>#VALUE!</v>
      </c>
      <c r="D223" t="e">
        <f t="shared" si="13"/>
        <v>#VALUE!</v>
      </c>
    </row>
    <row r="224" spans="3:4">
      <c r="C224" s="2" t="e">
        <f t="shared" si="12"/>
        <v>#VALUE!</v>
      </c>
      <c r="D224" t="e">
        <f t="shared" si="13"/>
        <v>#VALUE!</v>
      </c>
    </row>
    <row r="225" spans="3:4">
      <c r="C225" s="2" t="e">
        <f t="shared" si="12"/>
        <v>#VALUE!</v>
      </c>
      <c r="D225" t="e">
        <f t="shared" si="13"/>
        <v>#VALUE!</v>
      </c>
    </row>
    <row r="226" spans="3:4">
      <c r="C226" s="2" t="e">
        <f t="shared" si="12"/>
        <v>#VALUE!</v>
      </c>
      <c r="D226" t="e">
        <f t="shared" si="13"/>
        <v>#VALUE!</v>
      </c>
    </row>
    <row r="227" spans="3:4">
      <c r="C227" s="2" t="e">
        <f t="shared" si="12"/>
        <v>#VALUE!</v>
      </c>
      <c r="D227" t="e">
        <f t="shared" si="13"/>
        <v>#VALUE!</v>
      </c>
    </row>
    <row r="228" spans="3:4">
      <c r="C228" s="2" t="e">
        <f t="shared" si="12"/>
        <v>#VALUE!</v>
      </c>
      <c r="D228" t="e">
        <f t="shared" si="13"/>
        <v>#VALUE!</v>
      </c>
    </row>
    <row r="229" spans="3:4">
      <c r="C229" s="2" t="e">
        <f t="shared" si="12"/>
        <v>#VALUE!</v>
      </c>
      <c r="D229" t="e">
        <f t="shared" si="13"/>
        <v>#VALUE!</v>
      </c>
    </row>
    <row r="230" spans="3:4">
      <c r="C230" s="2" t="e">
        <f t="shared" si="12"/>
        <v>#VALUE!</v>
      </c>
      <c r="D230" t="e">
        <f t="shared" si="13"/>
        <v>#VALUE!</v>
      </c>
    </row>
    <row r="231" spans="3:4">
      <c r="C231" s="2" t="e">
        <f t="shared" si="12"/>
        <v>#VALUE!</v>
      </c>
      <c r="D231" t="e">
        <f t="shared" si="13"/>
        <v>#VALUE!</v>
      </c>
    </row>
    <row r="232" spans="3:4">
      <c r="C232" s="2" t="e">
        <f t="shared" si="12"/>
        <v>#VALUE!</v>
      </c>
      <c r="D232" t="e">
        <f t="shared" si="13"/>
        <v>#VALUE!</v>
      </c>
    </row>
    <row r="233" spans="3:4">
      <c r="C233" s="2" t="e">
        <f t="shared" si="12"/>
        <v>#VALUE!</v>
      </c>
      <c r="D233" t="e">
        <f t="shared" si="13"/>
        <v>#VALUE!</v>
      </c>
    </row>
    <row r="234" spans="3:4">
      <c r="C234" s="2" t="e">
        <f t="shared" si="12"/>
        <v>#VALUE!</v>
      </c>
      <c r="D234" t="e">
        <f t="shared" si="13"/>
        <v>#VALUE!</v>
      </c>
    </row>
    <row r="235" spans="3:4">
      <c r="C235" s="2" t="e">
        <f t="shared" si="12"/>
        <v>#VALUE!</v>
      </c>
      <c r="D235" t="e">
        <f t="shared" si="13"/>
        <v>#VALUE!</v>
      </c>
    </row>
    <row r="236" spans="3:4">
      <c r="C236" s="2" t="e">
        <f t="shared" si="12"/>
        <v>#VALUE!</v>
      </c>
      <c r="D236" t="e">
        <f t="shared" si="13"/>
        <v>#VALUE!</v>
      </c>
    </row>
    <row r="237" spans="3:4">
      <c r="C237" s="2" t="e">
        <f t="shared" si="12"/>
        <v>#VALUE!</v>
      </c>
      <c r="D237" t="e">
        <f t="shared" si="13"/>
        <v>#VALUE!</v>
      </c>
    </row>
    <row r="238" spans="3:4">
      <c r="C238" s="2" t="e">
        <f t="shared" si="12"/>
        <v>#VALUE!</v>
      </c>
      <c r="D238" t="e">
        <f t="shared" si="13"/>
        <v>#VALUE!</v>
      </c>
    </row>
    <row r="239" spans="3:4">
      <c r="C239" s="2" t="e">
        <f t="shared" si="12"/>
        <v>#VALUE!</v>
      </c>
      <c r="D239" t="e">
        <f t="shared" si="13"/>
        <v>#VALUE!</v>
      </c>
    </row>
    <row r="240" spans="3:4">
      <c r="C240" s="2" t="e">
        <f t="shared" si="12"/>
        <v>#VALUE!</v>
      </c>
      <c r="D240" t="e">
        <f t="shared" si="13"/>
        <v>#VALUE!</v>
      </c>
    </row>
    <row r="241" spans="3:4">
      <c r="C241" s="2" t="e">
        <f t="shared" si="12"/>
        <v>#VALUE!</v>
      </c>
      <c r="D241" t="e">
        <f t="shared" si="13"/>
        <v>#VALUE!</v>
      </c>
    </row>
    <row r="242" spans="3:4">
      <c r="C242" s="2" t="e">
        <f t="shared" si="12"/>
        <v>#VALUE!</v>
      </c>
      <c r="D242" t="e">
        <f t="shared" si="13"/>
        <v>#VALUE!</v>
      </c>
    </row>
    <row r="243" spans="3:4">
      <c r="C243" s="2" t="e">
        <f t="shared" si="12"/>
        <v>#VALUE!</v>
      </c>
      <c r="D243" t="e">
        <f t="shared" si="13"/>
        <v>#VALUE!</v>
      </c>
    </row>
    <row r="244" spans="3:4">
      <c r="C244" s="2" t="e">
        <f t="shared" si="12"/>
        <v>#VALUE!</v>
      </c>
      <c r="D244" t="e">
        <f t="shared" si="13"/>
        <v>#VALUE!</v>
      </c>
    </row>
    <row r="245" spans="3:4">
      <c r="C245" s="2" t="e">
        <f t="shared" si="12"/>
        <v>#VALUE!</v>
      </c>
      <c r="D245" t="e">
        <f t="shared" si="13"/>
        <v>#VALUE!</v>
      </c>
    </row>
    <row r="246" spans="3:4">
      <c r="C246" s="2" t="e">
        <f t="shared" si="12"/>
        <v>#VALUE!</v>
      </c>
      <c r="D246" t="e">
        <f t="shared" si="13"/>
        <v>#VALUE!</v>
      </c>
    </row>
    <row r="247" spans="3:4">
      <c r="C247" s="2" t="e">
        <f t="shared" si="12"/>
        <v>#VALUE!</v>
      </c>
      <c r="D247" t="e">
        <f t="shared" si="13"/>
        <v>#VALUE!</v>
      </c>
    </row>
    <row r="248" spans="3:4">
      <c r="C248" s="2" t="e">
        <f t="shared" si="12"/>
        <v>#VALUE!</v>
      </c>
      <c r="D248" t="e">
        <f t="shared" si="13"/>
        <v>#VALUE!</v>
      </c>
    </row>
    <row r="249" spans="3:4">
      <c r="C249" s="2" t="e">
        <f t="shared" si="12"/>
        <v>#VALUE!</v>
      </c>
      <c r="D249" t="e">
        <f t="shared" si="13"/>
        <v>#VALUE!</v>
      </c>
    </row>
    <row r="250" spans="3:4">
      <c r="C250" s="2" t="e">
        <f t="shared" si="12"/>
        <v>#VALUE!</v>
      </c>
      <c r="D250" t="e">
        <f t="shared" si="13"/>
        <v>#VALUE!</v>
      </c>
    </row>
    <row r="251" spans="3:4">
      <c r="C251" s="2" t="e">
        <f t="shared" si="12"/>
        <v>#VALUE!</v>
      </c>
      <c r="D251" t="e">
        <f t="shared" si="13"/>
        <v>#VALUE!</v>
      </c>
    </row>
    <row r="252" spans="3:4">
      <c r="C252" s="2" t="e">
        <f t="shared" si="12"/>
        <v>#VALUE!</v>
      </c>
      <c r="D252" t="e">
        <f t="shared" si="13"/>
        <v>#VALUE!</v>
      </c>
    </row>
    <row r="253" spans="3:4">
      <c r="C253" s="2" t="e">
        <f t="shared" si="12"/>
        <v>#VALUE!</v>
      </c>
      <c r="D253" t="e">
        <f t="shared" si="13"/>
        <v>#VALUE!</v>
      </c>
    </row>
    <row r="254" spans="3:4">
      <c r="C254" s="2" t="e">
        <f t="shared" si="12"/>
        <v>#VALUE!</v>
      </c>
      <c r="D254" t="e">
        <f t="shared" si="13"/>
        <v>#VALUE!</v>
      </c>
    </row>
    <row r="255" spans="3:4">
      <c r="C255" s="2" t="e">
        <f t="shared" si="12"/>
        <v>#VALUE!</v>
      </c>
      <c r="D255" t="e">
        <f t="shared" si="13"/>
        <v>#VALUE!</v>
      </c>
    </row>
    <row r="256" spans="3:4">
      <c r="C256" s="2" t="e">
        <f t="shared" si="12"/>
        <v>#VALUE!</v>
      </c>
      <c r="D256" t="e">
        <f t="shared" si="13"/>
        <v>#VALUE!</v>
      </c>
    </row>
    <row r="257" spans="3:4">
      <c r="C257" s="2" t="e">
        <f t="shared" si="12"/>
        <v>#VALUE!</v>
      </c>
      <c r="D257" t="e">
        <f t="shared" si="13"/>
        <v>#VALUE!</v>
      </c>
    </row>
    <row r="258" spans="3:4">
      <c r="C258" s="2" t="e">
        <f t="shared" ref="C258:C321" si="14">LEFT(A258, FIND("-", A258) - 1)</f>
        <v>#VALUE!</v>
      </c>
      <c r="D258" t="e">
        <f t="shared" ref="D258:D321" si="15">MID(A258, FIND("-", A258) + 1, 8)</f>
        <v>#VALUE!</v>
      </c>
    </row>
    <row r="259" spans="3:4">
      <c r="C259" s="2" t="e">
        <f t="shared" si="14"/>
        <v>#VALUE!</v>
      </c>
      <c r="D259" t="e">
        <f t="shared" si="15"/>
        <v>#VALUE!</v>
      </c>
    </row>
    <row r="260" spans="3:4">
      <c r="C260" s="2" t="e">
        <f t="shared" si="14"/>
        <v>#VALUE!</v>
      </c>
      <c r="D260" t="e">
        <f t="shared" si="15"/>
        <v>#VALUE!</v>
      </c>
    </row>
    <row r="261" spans="3:4">
      <c r="C261" s="2" t="e">
        <f t="shared" si="14"/>
        <v>#VALUE!</v>
      </c>
      <c r="D261" t="e">
        <f t="shared" si="15"/>
        <v>#VALUE!</v>
      </c>
    </row>
    <row r="262" spans="3:4">
      <c r="C262" s="2" t="e">
        <f t="shared" si="14"/>
        <v>#VALUE!</v>
      </c>
      <c r="D262" t="e">
        <f t="shared" si="15"/>
        <v>#VALUE!</v>
      </c>
    </row>
    <row r="263" spans="3:4">
      <c r="C263" s="2" t="e">
        <f t="shared" si="14"/>
        <v>#VALUE!</v>
      </c>
      <c r="D263" t="e">
        <f t="shared" si="15"/>
        <v>#VALUE!</v>
      </c>
    </row>
    <row r="264" spans="3:4">
      <c r="C264" s="2" t="e">
        <f t="shared" si="14"/>
        <v>#VALUE!</v>
      </c>
      <c r="D264" t="e">
        <f t="shared" si="15"/>
        <v>#VALUE!</v>
      </c>
    </row>
    <row r="265" spans="3:4">
      <c r="C265" s="2" t="e">
        <f t="shared" si="14"/>
        <v>#VALUE!</v>
      </c>
      <c r="D265" t="e">
        <f t="shared" si="15"/>
        <v>#VALUE!</v>
      </c>
    </row>
    <row r="266" spans="3:4">
      <c r="C266" s="2" t="e">
        <f t="shared" si="14"/>
        <v>#VALUE!</v>
      </c>
      <c r="D266" t="e">
        <f t="shared" si="15"/>
        <v>#VALUE!</v>
      </c>
    </row>
    <row r="267" spans="3:4">
      <c r="C267" s="2" t="e">
        <f t="shared" si="14"/>
        <v>#VALUE!</v>
      </c>
      <c r="D267" t="e">
        <f t="shared" si="15"/>
        <v>#VALUE!</v>
      </c>
    </row>
    <row r="268" spans="3:4">
      <c r="C268" s="2" t="e">
        <f t="shared" si="14"/>
        <v>#VALUE!</v>
      </c>
      <c r="D268" t="e">
        <f t="shared" si="15"/>
        <v>#VALUE!</v>
      </c>
    </row>
    <row r="269" spans="3:4">
      <c r="C269" s="2" t="e">
        <f t="shared" si="14"/>
        <v>#VALUE!</v>
      </c>
      <c r="D269" t="e">
        <f t="shared" si="15"/>
        <v>#VALUE!</v>
      </c>
    </row>
    <row r="270" spans="3:4">
      <c r="C270" s="2" t="e">
        <f t="shared" si="14"/>
        <v>#VALUE!</v>
      </c>
      <c r="D270" t="e">
        <f t="shared" si="15"/>
        <v>#VALUE!</v>
      </c>
    </row>
    <row r="271" spans="3:4">
      <c r="C271" s="2" t="e">
        <f t="shared" si="14"/>
        <v>#VALUE!</v>
      </c>
      <c r="D271" t="e">
        <f t="shared" si="15"/>
        <v>#VALUE!</v>
      </c>
    </row>
    <row r="272" spans="3:4">
      <c r="C272" s="2" t="e">
        <f t="shared" si="14"/>
        <v>#VALUE!</v>
      </c>
      <c r="D272" t="e">
        <f t="shared" si="15"/>
        <v>#VALUE!</v>
      </c>
    </row>
    <row r="273" spans="3:4">
      <c r="C273" s="2" t="e">
        <f t="shared" si="14"/>
        <v>#VALUE!</v>
      </c>
      <c r="D273" t="e">
        <f t="shared" si="15"/>
        <v>#VALUE!</v>
      </c>
    </row>
    <row r="274" spans="3:4">
      <c r="C274" s="2" t="e">
        <f t="shared" si="14"/>
        <v>#VALUE!</v>
      </c>
      <c r="D274" t="e">
        <f t="shared" si="15"/>
        <v>#VALUE!</v>
      </c>
    </row>
    <row r="275" spans="3:4">
      <c r="C275" s="2" t="e">
        <f t="shared" si="14"/>
        <v>#VALUE!</v>
      </c>
      <c r="D275" t="e">
        <f t="shared" si="15"/>
        <v>#VALUE!</v>
      </c>
    </row>
    <row r="276" spans="3:4">
      <c r="C276" s="2" t="e">
        <f t="shared" si="14"/>
        <v>#VALUE!</v>
      </c>
      <c r="D276" t="e">
        <f t="shared" si="15"/>
        <v>#VALUE!</v>
      </c>
    </row>
    <row r="277" spans="3:4">
      <c r="C277" s="2" t="e">
        <f t="shared" si="14"/>
        <v>#VALUE!</v>
      </c>
      <c r="D277" t="e">
        <f t="shared" si="15"/>
        <v>#VALUE!</v>
      </c>
    </row>
    <row r="278" spans="3:4">
      <c r="C278" s="2" t="e">
        <f t="shared" si="14"/>
        <v>#VALUE!</v>
      </c>
      <c r="D278" t="e">
        <f t="shared" si="15"/>
        <v>#VALUE!</v>
      </c>
    </row>
    <row r="279" spans="3:4">
      <c r="C279" s="2" t="e">
        <f t="shared" si="14"/>
        <v>#VALUE!</v>
      </c>
      <c r="D279" t="e">
        <f t="shared" si="15"/>
        <v>#VALUE!</v>
      </c>
    </row>
    <row r="280" spans="3:4">
      <c r="C280" s="2" t="e">
        <f t="shared" si="14"/>
        <v>#VALUE!</v>
      </c>
      <c r="D280" t="e">
        <f t="shared" si="15"/>
        <v>#VALUE!</v>
      </c>
    </row>
    <row r="281" spans="3:4">
      <c r="C281" s="2" t="e">
        <f t="shared" si="14"/>
        <v>#VALUE!</v>
      </c>
      <c r="D281" t="e">
        <f t="shared" si="15"/>
        <v>#VALUE!</v>
      </c>
    </row>
    <row r="282" spans="3:4">
      <c r="C282" s="2" t="e">
        <f t="shared" si="14"/>
        <v>#VALUE!</v>
      </c>
      <c r="D282" t="e">
        <f t="shared" si="15"/>
        <v>#VALUE!</v>
      </c>
    </row>
    <row r="283" spans="3:4">
      <c r="C283" s="2" t="e">
        <f t="shared" si="14"/>
        <v>#VALUE!</v>
      </c>
      <c r="D283" t="e">
        <f t="shared" si="15"/>
        <v>#VALUE!</v>
      </c>
    </row>
    <row r="284" spans="3:4">
      <c r="C284" s="2" t="e">
        <f t="shared" si="14"/>
        <v>#VALUE!</v>
      </c>
      <c r="D284" t="e">
        <f t="shared" si="15"/>
        <v>#VALUE!</v>
      </c>
    </row>
    <row r="285" spans="3:4">
      <c r="C285" s="2" t="e">
        <f t="shared" si="14"/>
        <v>#VALUE!</v>
      </c>
      <c r="D285" t="e">
        <f t="shared" si="15"/>
        <v>#VALUE!</v>
      </c>
    </row>
    <row r="286" spans="3:4">
      <c r="C286" s="2" t="e">
        <f t="shared" si="14"/>
        <v>#VALUE!</v>
      </c>
      <c r="D286" t="e">
        <f t="shared" si="15"/>
        <v>#VALUE!</v>
      </c>
    </row>
    <row r="287" spans="3:4">
      <c r="C287" s="2" t="e">
        <f t="shared" si="14"/>
        <v>#VALUE!</v>
      </c>
      <c r="D287" t="e">
        <f t="shared" si="15"/>
        <v>#VALUE!</v>
      </c>
    </row>
    <row r="288" spans="3:4">
      <c r="C288" s="2" t="e">
        <f t="shared" si="14"/>
        <v>#VALUE!</v>
      </c>
      <c r="D288" t="e">
        <f t="shared" si="15"/>
        <v>#VALUE!</v>
      </c>
    </row>
    <row r="289" spans="3:4">
      <c r="C289" s="2" t="e">
        <f t="shared" si="14"/>
        <v>#VALUE!</v>
      </c>
      <c r="D289" t="e">
        <f t="shared" si="15"/>
        <v>#VALUE!</v>
      </c>
    </row>
    <row r="290" spans="3:4">
      <c r="C290" s="2" t="e">
        <f t="shared" si="14"/>
        <v>#VALUE!</v>
      </c>
      <c r="D290" t="e">
        <f t="shared" si="15"/>
        <v>#VALUE!</v>
      </c>
    </row>
    <row r="291" spans="3:4">
      <c r="C291" s="2" t="e">
        <f t="shared" si="14"/>
        <v>#VALUE!</v>
      </c>
      <c r="D291" t="e">
        <f t="shared" si="15"/>
        <v>#VALUE!</v>
      </c>
    </row>
    <row r="292" spans="3:4">
      <c r="C292" s="2" t="e">
        <f t="shared" si="14"/>
        <v>#VALUE!</v>
      </c>
      <c r="D292" t="e">
        <f t="shared" si="15"/>
        <v>#VALUE!</v>
      </c>
    </row>
    <row r="293" spans="3:4">
      <c r="C293" s="2" t="e">
        <f t="shared" si="14"/>
        <v>#VALUE!</v>
      </c>
      <c r="D293" t="e">
        <f t="shared" si="15"/>
        <v>#VALUE!</v>
      </c>
    </row>
    <row r="294" spans="3:4">
      <c r="C294" s="2" t="e">
        <f t="shared" si="14"/>
        <v>#VALUE!</v>
      </c>
      <c r="D294" t="e">
        <f t="shared" si="15"/>
        <v>#VALUE!</v>
      </c>
    </row>
    <row r="295" spans="3:4">
      <c r="C295" s="2" t="e">
        <f t="shared" si="14"/>
        <v>#VALUE!</v>
      </c>
      <c r="D295" t="e">
        <f t="shared" si="15"/>
        <v>#VALUE!</v>
      </c>
    </row>
    <row r="296" spans="3:4">
      <c r="C296" s="2" t="e">
        <f t="shared" si="14"/>
        <v>#VALUE!</v>
      </c>
      <c r="D296" t="e">
        <f t="shared" si="15"/>
        <v>#VALUE!</v>
      </c>
    </row>
    <row r="297" spans="3:4">
      <c r="C297" s="2" t="e">
        <f t="shared" si="14"/>
        <v>#VALUE!</v>
      </c>
      <c r="D297" t="e">
        <f t="shared" si="15"/>
        <v>#VALUE!</v>
      </c>
    </row>
    <row r="298" spans="3:4">
      <c r="C298" s="2" t="e">
        <f t="shared" si="14"/>
        <v>#VALUE!</v>
      </c>
      <c r="D298" t="e">
        <f t="shared" si="15"/>
        <v>#VALUE!</v>
      </c>
    </row>
    <row r="299" spans="3:4">
      <c r="C299" s="2" t="e">
        <f t="shared" si="14"/>
        <v>#VALUE!</v>
      </c>
      <c r="D299" t="e">
        <f t="shared" si="15"/>
        <v>#VALUE!</v>
      </c>
    </row>
    <row r="300" spans="3:4">
      <c r="C300" s="2" t="e">
        <f t="shared" si="14"/>
        <v>#VALUE!</v>
      </c>
      <c r="D300" t="e">
        <f t="shared" si="15"/>
        <v>#VALUE!</v>
      </c>
    </row>
    <row r="301" spans="3:4">
      <c r="C301" s="2" t="e">
        <f t="shared" si="14"/>
        <v>#VALUE!</v>
      </c>
      <c r="D301" t="e">
        <f t="shared" si="15"/>
        <v>#VALUE!</v>
      </c>
    </row>
    <row r="302" spans="3:4">
      <c r="C302" s="2" t="e">
        <f t="shared" si="14"/>
        <v>#VALUE!</v>
      </c>
      <c r="D302" t="e">
        <f t="shared" si="15"/>
        <v>#VALUE!</v>
      </c>
    </row>
    <row r="303" spans="3:4">
      <c r="C303" s="2" t="e">
        <f t="shared" si="14"/>
        <v>#VALUE!</v>
      </c>
      <c r="D303" t="e">
        <f t="shared" si="15"/>
        <v>#VALUE!</v>
      </c>
    </row>
    <row r="304" spans="3:4">
      <c r="C304" s="2" t="e">
        <f t="shared" si="14"/>
        <v>#VALUE!</v>
      </c>
      <c r="D304" t="e">
        <f t="shared" si="15"/>
        <v>#VALUE!</v>
      </c>
    </row>
    <row r="305" spans="3:4">
      <c r="C305" s="2" t="e">
        <f t="shared" si="14"/>
        <v>#VALUE!</v>
      </c>
      <c r="D305" t="e">
        <f t="shared" si="15"/>
        <v>#VALUE!</v>
      </c>
    </row>
    <row r="306" spans="3:4">
      <c r="C306" s="2" t="e">
        <f t="shared" si="14"/>
        <v>#VALUE!</v>
      </c>
      <c r="D306" t="e">
        <f t="shared" si="15"/>
        <v>#VALUE!</v>
      </c>
    </row>
    <row r="307" spans="3:4">
      <c r="C307" s="2" t="e">
        <f t="shared" si="14"/>
        <v>#VALUE!</v>
      </c>
      <c r="D307" t="e">
        <f t="shared" si="15"/>
        <v>#VALUE!</v>
      </c>
    </row>
    <row r="308" spans="3:4">
      <c r="C308" s="2" t="e">
        <f t="shared" si="14"/>
        <v>#VALUE!</v>
      </c>
      <c r="D308" t="e">
        <f t="shared" si="15"/>
        <v>#VALUE!</v>
      </c>
    </row>
    <row r="309" spans="3:4">
      <c r="C309" s="2" t="e">
        <f t="shared" si="14"/>
        <v>#VALUE!</v>
      </c>
      <c r="D309" t="e">
        <f t="shared" si="15"/>
        <v>#VALUE!</v>
      </c>
    </row>
    <row r="310" spans="3:4">
      <c r="C310" s="2" t="e">
        <f t="shared" si="14"/>
        <v>#VALUE!</v>
      </c>
      <c r="D310" t="e">
        <f t="shared" si="15"/>
        <v>#VALUE!</v>
      </c>
    </row>
    <row r="311" spans="3:4">
      <c r="C311" s="2" t="e">
        <f t="shared" si="14"/>
        <v>#VALUE!</v>
      </c>
      <c r="D311" t="e">
        <f t="shared" si="15"/>
        <v>#VALUE!</v>
      </c>
    </row>
    <row r="312" spans="3:4">
      <c r="C312" s="2" t="e">
        <f t="shared" si="14"/>
        <v>#VALUE!</v>
      </c>
      <c r="D312" t="e">
        <f t="shared" si="15"/>
        <v>#VALUE!</v>
      </c>
    </row>
    <row r="313" spans="3:4">
      <c r="C313" s="2" t="e">
        <f t="shared" si="14"/>
        <v>#VALUE!</v>
      </c>
      <c r="D313" t="e">
        <f t="shared" si="15"/>
        <v>#VALUE!</v>
      </c>
    </row>
    <row r="314" spans="3:4">
      <c r="C314" s="2" t="e">
        <f t="shared" si="14"/>
        <v>#VALUE!</v>
      </c>
      <c r="D314" t="e">
        <f t="shared" si="15"/>
        <v>#VALUE!</v>
      </c>
    </row>
    <row r="315" spans="3:4">
      <c r="C315" s="2" t="e">
        <f t="shared" si="14"/>
        <v>#VALUE!</v>
      </c>
      <c r="D315" t="e">
        <f t="shared" si="15"/>
        <v>#VALUE!</v>
      </c>
    </row>
    <row r="316" spans="3:4">
      <c r="C316" s="2" t="e">
        <f t="shared" si="14"/>
        <v>#VALUE!</v>
      </c>
      <c r="D316" t="e">
        <f t="shared" si="15"/>
        <v>#VALUE!</v>
      </c>
    </row>
    <row r="317" spans="3:4">
      <c r="C317" s="2" t="e">
        <f t="shared" si="14"/>
        <v>#VALUE!</v>
      </c>
      <c r="D317" t="e">
        <f t="shared" si="15"/>
        <v>#VALUE!</v>
      </c>
    </row>
    <row r="318" spans="3:4">
      <c r="C318" s="2" t="e">
        <f t="shared" si="14"/>
        <v>#VALUE!</v>
      </c>
      <c r="D318" t="e">
        <f t="shared" si="15"/>
        <v>#VALUE!</v>
      </c>
    </row>
    <row r="319" spans="3:4">
      <c r="C319" s="2" t="e">
        <f t="shared" si="14"/>
        <v>#VALUE!</v>
      </c>
      <c r="D319" t="e">
        <f t="shared" si="15"/>
        <v>#VALUE!</v>
      </c>
    </row>
    <row r="320" spans="3:4">
      <c r="C320" s="2" t="e">
        <f t="shared" si="14"/>
        <v>#VALUE!</v>
      </c>
      <c r="D320" t="e">
        <f t="shared" si="15"/>
        <v>#VALUE!</v>
      </c>
    </row>
    <row r="321" spans="3:4">
      <c r="C321" s="2" t="e">
        <f t="shared" si="14"/>
        <v>#VALUE!</v>
      </c>
      <c r="D321" t="e">
        <f t="shared" si="15"/>
        <v>#VALUE!</v>
      </c>
    </row>
    <row r="322" spans="3:4">
      <c r="C322" s="2" t="e">
        <f t="shared" ref="C322:C385" si="16">LEFT(A322, FIND("-", A322) - 1)</f>
        <v>#VALUE!</v>
      </c>
      <c r="D322" t="e">
        <f t="shared" ref="D322:D385" si="17">MID(A322, FIND("-", A322) + 1, 8)</f>
        <v>#VALUE!</v>
      </c>
    </row>
    <row r="323" spans="3:4">
      <c r="C323" s="2" t="e">
        <f t="shared" si="16"/>
        <v>#VALUE!</v>
      </c>
      <c r="D323" t="e">
        <f t="shared" si="17"/>
        <v>#VALUE!</v>
      </c>
    </row>
    <row r="324" spans="3:4">
      <c r="C324" s="2" t="e">
        <f t="shared" si="16"/>
        <v>#VALUE!</v>
      </c>
      <c r="D324" t="e">
        <f t="shared" si="17"/>
        <v>#VALUE!</v>
      </c>
    </row>
    <row r="325" spans="3:4">
      <c r="C325" s="2" t="e">
        <f t="shared" si="16"/>
        <v>#VALUE!</v>
      </c>
      <c r="D325" t="e">
        <f t="shared" si="17"/>
        <v>#VALUE!</v>
      </c>
    </row>
    <row r="326" spans="3:4">
      <c r="C326" s="2" t="e">
        <f t="shared" si="16"/>
        <v>#VALUE!</v>
      </c>
      <c r="D326" t="e">
        <f t="shared" si="17"/>
        <v>#VALUE!</v>
      </c>
    </row>
    <row r="327" spans="3:4">
      <c r="C327" s="2" t="e">
        <f t="shared" si="16"/>
        <v>#VALUE!</v>
      </c>
      <c r="D327" t="e">
        <f t="shared" si="17"/>
        <v>#VALUE!</v>
      </c>
    </row>
    <row r="328" spans="3:4">
      <c r="C328" s="2" t="e">
        <f t="shared" si="16"/>
        <v>#VALUE!</v>
      </c>
      <c r="D328" t="e">
        <f t="shared" si="17"/>
        <v>#VALUE!</v>
      </c>
    </row>
    <row r="329" spans="3:4">
      <c r="C329" s="2" t="e">
        <f t="shared" si="16"/>
        <v>#VALUE!</v>
      </c>
      <c r="D329" t="e">
        <f t="shared" si="17"/>
        <v>#VALUE!</v>
      </c>
    </row>
    <row r="330" spans="3:4">
      <c r="C330" s="2" t="e">
        <f t="shared" si="16"/>
        <v>#VALUE!</v>
      </c>
      <c r="D330" t="e">
        <f t="shared" si="17"/>
        <v>#VALUE!</v>
      </c>
    </row>
    <row r="331" spans="3:4">
      <c r="C331" s="2" t="e">
        <f t="shared" si="16"/>
        <v>#VALUE!</v>
      </c>
      <c r="D331" t="e">
        <f t="shared" si="17"/>
        <v>#VALUE!</v>
      </c>
    </row>
    <row r="332" spans="3:4">
      <c r="C332" s="2" t="e">
        <f t="shared" si="16"/>
        <v>#VALUE!</v>
      </c>
      <c r="D332" t="e">
        <f t="shared" si="17"/>
        <v>#VALUE!</v>
      </c>
    </row>
    <row r="333" spans="3:4">
      <c r="C333" s="2" t="e">
        <f t="shared" si="16"/>
        <v>#VALUE!</v>
      </c>
      <c r="D333" t="e">
        <f t="shared" si="17"/>
        <v>#VALUE!</v>
      </c>
    </row>
    <row r="334" spans="3:4">
      <c r="C334" s="2" t="e">
        <f t="shared" si="16"/>
        <v>#VALUE!</v>
      </c>
      <c r="D334" t="e">
        <f t="shared" si="17"/>
        <v>#VALUE!</v>
      </c>
    </row>
    <row r="335" spans="3:4">
      <c r="C335" s="2" t="e">
        <f t="shared" si="16"/>
        <v>#VALUE!</v>
      </c>
      <c r="D335" t="e">
        <f t="shared" si="17"/>
        <v>#VALUE!</v>
      </c>
    </row>
    <row r="336" spans="3:4">
      <c r="C336" s="2" t="e">
        <f t="shared" si="16"/>
        <v>#VALUE!</v>
      </c>
      <c r="D336" t="e">
        <f t="shared" si="17"/>
        <v>#VALUE!</v>
      </c>
    </row>
    <row r="337" spans="3:4">
      <c r="C337" s="2" t="e">
        <f t="shared" si="16"/>
        <v>#VALUE!</v>
      </c>
      <c r="D337" t="e">
        <f t="shared" si="17"/>
        <v>#VALUE!</v>
      </c>
    </row>
    <row r="338" spans="3:4">
      <c r="C338" s="2" t="e">
        <f t="shared" si="16"/>
        <v>#VALUE!</v>
      </c>
      <c r="D338" t="e">
        <f t="shared" si="17"/>
        <v>#VALUE!</v>
      </c>
    </row>
    <row r="339" spans="3:4">
      <c r="C339" s="2" t="e">
        <f t="shared" si="16"/>
        <v>#VALUE!</v>
      </c>
      <c r="D339" t="e">
        <f t="shared" si="17"/>
        <v>#VALUE!</v>
      </c>
    </row>
    <row r="340" spans="3:4">
      <c r="C340" s="2" t="e">
        <f t="shared" si="16"/>
        <v>#VALUE!</v>
      </c>
      <c r="D340" t="e">
        <f t="shared" si="17"/>
        <v>#VALUE!</v>
      </c>
    </row>
    <row r="341" spans="3:4">
      <c r="C341" s="2" t="e">
        <f t="shared" si="16"/>
        <v>#VALUE!</v>
      </c>
      <c r="D341" t="e">
        <f t="shared" si="17"/>
        <v>#VALUE!</v>
      </c>
    </row>
    <row r="342" spans="3:4">
      <c r="C342" s="2" t="e">
        <f t="shared" si="16"/>
        <v>#VALUE!</v>
      </c>
      <c r="D342" t="e">
        <f t="shared" si="17"/>
        <v>#VALUE!</v>
      </c>
    </row>
    <row r="343" spans="3:4">
      <c r="C343" s="2" t="e">
        <f t="shared" si="16"/>
        <v>#VALUE!</v>
      </c>
      <c r="D343" t="e">
        <f t="shared" si="17"/>
        <v>#VALUE!</v>
      </c>
    </row>
    <row r="344" spans="3:4">
      <c r="C344" s="2" t="e">
        <f t="shared" si="16"/>
        <v>#VALUE!</v>
      </c>
      <c r="D344" t="e">
        <f t="shared" si="17"/>
        <v>#VALUE!</v>
      </c>
    </row>
    <row r="345" spans="3:4">
      <c r="C345" s="2" t="e">
        <f t="shared" si="16"/>
        <v>#VALUE!</v>
      </c>
      <c r="D345" t="e">
        <f t="shared" si="17"/>
        <v>#VALUE!</v>
      </c>
    </row>
    <row r="346" spans="3:4">
      <c r="C346" s="2" t="e">
        <f t="shared" si="16"/>
        <v>#VALUE!</v>
      </c>
      <c r="D346" t="e">
        <f t="shared" si="17"/>
        <v>#VALUE!</v>
      </c>
    </row>
    <row r="347" spans="3:4">
      <c r="C347" s="2" t="e">
        <f t="shared" si="16"/>
        <v>#VALUE!</v>
      </c>
      <c r="D347" t="e">
        <f t="shared" si="17"/>
        <v>#VALUE!</v>
      </c>
    </row>
    <row r="348" spans="3:4">
      <c r="C348" s="2" t="e">
        <f t="shared" si="16"/>
        <v>#VALUE!</v>
      </c>
      <c r="D348" t="e">
        <f t="shared" si="17"/>
        <v>#VALUE!</v>
      </c>
    </row>
    <row r="349" spans="3:4">
      <c r="C349" s="2" t="e">
        <f t="shared" si="16"/>
        <v>#VALUE!</v>
      </c>
      <c r="D349" t="e">
        <f t="shared" si="17"/>
        <v>#VALUE!</v>
      </c>
    </row>
    <row r="350" spans="3:4">
      <c r="C350" s="2" t="e">
        <f t="shared" si="16"/>
        <v>#VALUE!</v>
      </c>
      <c r="D350" t="e">
        <f t="shared" si="17"/>
        <v>#VALUE!</v>
      </c>
    </row>
    <row r="351" spans="3:4">
      <c r="C351" s="2" t="e">
        <f t="shared" si="16"/>
        <v>#VALUE!</v>
      </c>
      <c r="D351" t="e">
        <f t="shared" si="17"/>
        <v>#VALUE!</v>
      </c>
    </row>
    <row r="352" spans="3:4">
      <c r="C352" s="2" t="e">
        <f t="shared" si="16"/>
        <v>#VALUE!</v>
      </c>
      <c r="D352" t="e">
        <f t="shared" si="17"/>
        <v>#VALUE!</v>
      </c>
    </row>
    <row r="353" spans="3:4">
      <c r="C353" s="2" t="e">
        <f t="shared" si="16"/>
        <v>#VALUE!</v>
      </c>
      <c r="D353" t="e">
        <f t="shared" si="17"/>
        <v>#VALUE!</v>
      </c>
    </row>
    <row r="354" spans="3:4">
      <c r="C354" s="2" t="e">
        <f t="shared" si="16"/>
        <v>#VALUE!</v>
      </c>
      <c r="D354" t="e">
        <f t="shared" si="17"/>
        <v>#VALUE!</v>
      </c>
    </row>
    <row r="355" spans="3:4">
      <c r="C355" s="2" t="e">
        <f t="shared" si="16"/>
        <v>#VALUE!</v>
      </c>
      <c r="D355" t="e">
        <f t="shared" si="17"/>
        <v>#VALUE!</v>
      </c>
    </row>
    <row r="356" spans="3:4">
      <c r="C356" s="2" t="e">
        <f t="shared" si="16"/>
        <v>#VALUE!</v>
      </c>
      <c r="D356" t="e">
        <f t="shared" si="17"/>
        <v>#VALUE!</v>
      </c>
    </row>
    <row r="357" spans="3:4">
      <c r="C357" s="2" t="e">
        <f t="shared" si="16"/>
        <v>#VALUE!</v>
      </c>
      <c r="D357" t="e">
        <f t="shared" si="17"/>
        <v>#VALUE!</v>
      </c>
    </row>
    <row r="358" spans="3:4">
      <c r="C358" s="2" t="e">
        <f t="shared" si="16"/>
        <v>#VALUE!</v>
      </c>
      <c r="D358" t="e">
        <f t="shared" si="17"/>
        <v>#VALUE!</v>
      </c>
    </row>
    <row r="359" spans="3:4">
      <c r="C359" s="2" t="e">
        <f t="shared" si="16"/>
        <v>#VALUE!</v>
      </c>
      <c r="D359" t="e">
        <f t="shared" si="17"/>
        <v>#VALUE!</v>
      </c>
    </row>
    <row r="360" spans="3:4">
      <c r="C360" s="2" t="e">
        <f t="shared" si="16"/>
        <v>#VALUE!</v>
      </c>
      <c r="D360" t="e">
        <f t="shared" si="17"/>
        <v>#VALUE!</v>
      </c>
    </row>
    <row r="361" spans="3:4">
      <c r="C361" s="2" t="e">
        <f t="shared" si="16"/>
        <v>#VALUE!</v>
      </c>
      <c r="D361" t="e">
        <f t="shared" si="17"/>
        <v>#VALUE!</v>
      </c>
    </row>
    <row r="362" spans="3:4">
      <c r="C362" s="2" t="e">
        <f t="shared" si="16"/>
        <v>#VALUE!</v>
      </c>
      <c r="D362" t="e">
        <f t="shared" si="17"/>
        <v>#VALUE!</v>
      </c>
    </row>
    <row r="363" spans="3:4">
      <c r="C363" s="2" t="e">
        <f t="shared" si="16"/>
        <v>#VALUE!</v>
      </c>
      <c r="D363" t="e">
        <f t="shared" si="17"/>
        <v>#VALUE!</v>
      </c>
    </row>
    <row r="364" spans="3:4">
      <c r="C364" s="2" t="e">
        <f t="shared" si="16"/>
        <v>#VALUE!</v>
      </c>
      <c r="D364" t="e">
        <f t="shared" si="17"/>
        <v>#VALUE!</v>
      </c>
    </row>
    <row r="365" spans="3:4">
      <c r="C365" s="2" t="e">
        <f t="shared" si="16"/>
        <v>#VALUE!</v>
      </c>
      <c r="D365" t="e">
        <f t="shared" si="17"/>
        <v>#VALUE!</v>
      </c>
    </row>
    <row r="366" spans="3:4">
      <c r="C366" s="2" t="e">
        <f t="shared" si="16"/>
        <v>#VALUE!</v>
      </c>
      <c r="D366" t="e">
        <f t="shared" si="17"/>
        <v>#VALUE!</v>
      </c>
    </row>
    <row r="367" spans="3:4">
      <c r="C367" s="2" t="e">
        <f t="shared" si="16"/>
        <v>#VALUE!</v>
      </c>
      <c r="D367" t="e">
        <f t="shared" si="17"/>
        <v>#VALUE!</v>
      </c>
    </row>
    <row r="368" spans="3:4">
      <c r="C368" s="2" t="e">
        <f t="shared" si="16"/>
        <v>#VALUE!</v>
      </c>
      <c r="D368" t="e">
        <f t="shared" si="17"/>
        <v>#VALUE!</v>
      </c>
    </row>
    <row r="369" spans="3:4">
      <c r="C369" s="2" t="e">
        <f t="shared" si="16"/>
        <v>#VALUE!</v>
      </c>
      <c r="D369" t="e">
        <f t="shared" si="17"/>
        <v>#VALUE!</v>
      </c>
    </row>
    <row r="370" spans="3:4">
      <c r="C370" s="2" t="e">
        <f t="shared" si="16"/>
        <v>#VALUE!</v>
      </c>
      <c r="D370" t="e">
        <f t="shared" si="17"/>
        <v>#VALUE!</v>
      </c>
    </row>
    <row r="371" spans="3:4">
      <c r="C371" s="2" t="e">
        <f t="shared" si="16"/>
        <v>#VALUE!</v>
      </c>
      <c r="D371" t="e">
        <f t="shared" si="17"/>
        <v>#VALUE!</v>
      </c>
    </row>
    <row r="372" spans="3:4">
      <c r="C372" s="2" t="e">
        <f t="shared" si="16"/>
        <v>#VALUE!</v>
      </c>
      <c r="D372" t="e">
        <f t="shared" si="17"/>
        <v>#VALUE!</v>
      </c>
    </row>
    <row r="373" spans="3:4">
      <c r="C373" s="2" t="e">
        <f t="shared" si="16"/>
        <v>#VALUE!</v>
      </c>
      <c r="D373" t="e">
        <f t="shared" si="17"/>
        <v>#VALUE!</v>
      </c>
    </row>
    <row r="374" spans="3:4">
      <c r="C374" s="2" t="e">
        <f t="shared" si="16"/>
        <v>#VALUE!</v>
      </c>
      <c r="D374" t="e">
        <f t="shared" si="17"/>
        <v>#VALUE!</v>
      </c>
    </row>
    <row r="375" spans="3:4">
      <c r="C375" s="2" t="e">
        <f t="shared" si="16"/>
        <v>#VALUE!</v>
      </c>
      <c r="D375" t="e">
        <f t="shared" si="17"/>
        <v>#VALUE!</v>
      </c>
    </row>
    <row r="376" spans="3:4">
      <c r="C376" s="2" t="e">
        <f t="shared" si="16"/>
        <v>#VALUE!</v>
      </c>
      <c r="D376" t="e">
        <f t="shared" si="17"/>
        <v>#VALUE!</v>
      </c>
    </row>
    <row r="377" spans="3:4">
      <c r="C377" s="2" t="e">
        <f t="shared" si="16"/>
        <v>#VALUE!</v>
      </c>
      <c r="D377" t="e">
        <f t="shared" si="17"/>
        <v>#VALUE!</v>
      </c>
    </row>
    <row r="378" spans="3:4">
      <c r="C378" s="2" t="e">
        <f t="shared" si="16"/>
        <v>#VALUE!</v>
      </c>
      <c r="D378" t="e">
        <f t="shared" si="17"/>
        <v>#VALUE!</v>
      </c>
    </row>
    <row r="379" spans="3:4">
      <c r="C379" s="2" t="e">
        <f t="shared" si="16"/>
        <v>#VALUE!</v>
      </c>
      <c r="D379" t="e">
        <f t="shared" si="17"/>
        <v>#VALUE!</v>
      </c>
    </row>
    <row r="380" spans="3:4">
      <c r="C380" s="2" t="e">
        <f t="shared" si="16"/>
        <v>#VALUE!</v>
      </c>
      <c r="D380" t="e">
        <f t="shared" si="17"/>
        <v>#VALUE!</v>
      </c>
    </row>
    <row r="381" spans="3:4">
      <c r="C381" s="2" t="e">
        <f t="shared" si="16"/>
        <v>#VALUE!</v>
      </c>
      <c r="D381" t="e">
        <f t="shared" si="17"/>
        <v>#VALUE!</v>
      </c>
    </row>
    <row r="382" spans="3:4">
      <c r="C382" s="2" t="e">
        <f t="shared" si="16"/>
        <v>#VALUE!</v>
      </c>
      <c r="D382" t="e">
        <f t="shared" si="17"/>
        <v>#VALUE!</v>
      </c>
    </row>
    <row r="383" spans="3:4">
      <c r="C383" s="2" t="e">
        <f t="shared" si="16"/>
        <v>#VALUE!</v>
      </c>
      <c r="D383" t="e">
        <f t="shared" si="17"/>
        <v>#VALUE!</v>
      </c>
    </row>
    <row r="384" spans="3:4">
      <c r="C384" s="2" t="e">
        <f t="shared" si="16"/>
        <v>#VALUE!</v>
      </c>
      <c r="D384" t="e">
        <f t="shared" si="17"/>
        <v>#VALUE!</v>
      </c>
    </row>
    <row r="385" spans="3:4">
      <c r="C385" s="2" t="e">
        <f t="shared" si="16"/>
        <v>#VALUE!</v>
      </c>
      <c r="D385" t="e">
        <f t="shared" si="17"/>
        <v>#VALUE!</v>
      </c>
    </row>
    <row r="386" spans="3:4">
      <c r="C386" s="2" t="e">
        <f t="shared" ref="C386:C449" si="18">LEFT(A386, FIND("-", A386) - 1)</f>
        <v>#VALUE!</v>
      </c>
      <c r="D386" t="e">
        <f t="shared" ref="D386:D449" si="19">MID(A386, FIND("-", A386) + 1, 8)</f>
        <v>#VALUE!</v>
      </c>
    </row>
    <row r="387" spans="3:4">
      <c r="C387" s="2" t="e">
        <f t="shared" si="18"/>
        <v>#VALUE!</v>
      </c>
      <c r="D387" t="e">
        <f t="shared" si="19"/>
        <v>#VALUE!</v>
      </c>
    </row>
    <row r="388" spans="3:4">
      <c r="C388" s="2" t="e">
        <f t="shared" si="18"/>
        <v>#VALUE!</v>
      </c>
      <c r="D388" t="e">
        <f t="shared" si="19"/>
        <v>#VALUE!</v>
      </c>
    </row>
    <row r="389" spans="3:4">
      <c r="C389" s="2" t="e">
        <f t="shared" si="18"/>
        <v>#VALUE!</v>
      </c>
      <c r="D389" t="e">
        <f t="shared" si="19"/>
        <v>#VALUE!</v>
      </c>
    </row>
    <row r="390" spans="3:4">
      <c r="C390" s="2" t="e">
        <f t="shared" si="18"/>
        <v>#VALUE!</v>
      </c>
      <c r="D390" t="e">
        <f t="shared" si="19"/>
        <v>#VALUE!</v>
      </c>
    </row>
    <row r="391" spans="3:4">
      <c r="C391" s="2" t="e">
        <f t="shared" si="18"/>
        <v>#VALUE!</v>
      </c>
      <c r="D391" t="e">
        <f t="shared" si="19"/>
        <v>#VALUE!</v>
      </c>
    </row>
    <row r="392" spans="3:4">
      <c r="C392" s="2" t="e">
        <f t="shared" si="18"/>
        <v>#VALUE!</v>
      </c>
      <c r="D392" t="e">
        <f t="shared" si="19"/>
        <v>#VALUE!</v>
      </c>
    </row>
    <row r="393" spans="3:4">
      <c r="C393" s="2" t="e">
        <f t="shared" si="18"/>
        <v>#VALUE!</v>
      </c>
      <c r="D393" t="e">
        <f t="shared" si="19"/>
        <v>#VALUE!</v>
      </c>
    </row>
    <row r="394" spans="3:4">
      <c r="C394" s="2" t="e">
        <f t="shared" si="18"/>
        <v>#VALUE!</v>
      </c>
      <c r="D394" t="e">
        <f t="shared" si="19"/>
        <v>#VALUE!</v>
      </c>
    </row>
    <row r="395" spans="3:4">
      <c r="C395" s="2" t="e">
        <f t="shared" si="18"/>
        <v>#VALUE!</v>
      </c>
      <c r="D395" t="e">
        <f t="shared" si="19"/>
        <v>#VALUE!</v>
      </c>
    </row>
    <row r="396" spans="3:4">
      <c r="C396" s="2" t="e">
        <f t="shared" si="18"/>
        <v>#VALUE!</v>
      </c>
      <c r="D396" t="e">
        <f t="shared" si="19"/>
        <v>#VALUE!</v>
      </c>
    </row>
    <row r="397" spans="3:4">
      <c r="C397" s="2" t="e">
        <f t="shared" si="18"/>
        <v>#VALUE!</v>
      </c>
      <c r="D397" t="e">
        <f t="shared" si="19"/>
        <v>#VALUE!</v>
      </c>
    </row>
    <row r="398" spans="3:4">
      <c r="C398" s="2" t="e">
        <f t="shared" si="18"/>
        <v>#VALUE!</v>
      </c>
      <c r="D398" t="e">
        <f t="shared" si="19"/>
        <v>#VALUE!</v>
      </c>
    </row>
    <row r="399" spans="3:4">
      <c r="C399" s="2" t="e">
        <f t="shared" si="18"/>
        <v>#VALUE!</v>
      </c>
      <c r="D399" t="e">
        <f t="shared" si="19"/>
        <v>#VALUE!</v>
      </c>
    </row>
    <row r="400" spans="3:4">
      <c r="C400" s="2" t="e">
        <f t="shared" si="18"/>
        <v>#VALUE!</v>
      </c>
      <c r="D400" t="e">
        <f t="shared" si="19"/>
        <v>#VALUE!</v>
      </c>
    </row>
    <row r="401" spans="3:4">
      <c r="C401" s="2" t="e">
        <f t="shared" si="18"/>
        <v>#VALUE!</v>
      </c>
      <c r="D401" t="e">
        <f t="shared" si="19"/>
        <v>#VALUE!</v>
      </c>
    </row>
    <row r="402" spans="3:4">
      <c r="C402" s="2" t="e">
        <f t="shared" si="18"/>
        <v>#VALUE!</v>
      </c>
      <c r="D402" t="e">
        <f t="shared" si="19"/>
        <v>#VALUE!</v>
      </c>
    </row>
    <row r="403" spans="3:4">
      <c r="C403" s="2" t="e">
        <f t="shared" si="18"/>
        <v>#VALUE!</v>
      </c>
      <c r="D403" t="e">
        <f t="shared" si="19"/>
        <v>#VALUE!</v>
      </c>
    </row>
    <row r="404" spans="3:4">
      <c r="C404" s="2" t="e">
        <f t="shared" si="18"/>
        <v>#VALUE!</v>
      </c>
      <c r="D404" t="e">
        <f t="shared" si="19"/>
        <v>#VALUE!</v>
      </c>
    </row>
    <row r="405" spans="3:4">
      <c r="C405" s="2" t="e">
        <f t="shared" si="18"/>
        <v>#VALUE!</v>
      </c>
      <c r="D405" t="e">
        <f t="shared" si="19"/>
        <v>#VALUE!</v>
      </c>
    </row>
    <row r="406" spans="3:4">
      <c r="C406" s="2" t="e">
        <f t="shared" si="18"/>
        <v>#VALUE!</v>
      </c>
      <c r="D406" t="e">
        <f t="shared" si="19"/>
        <v>#VALUE!</v>
      </c>
    </row>
    <row r="407" spans="3:4">
      <c r="C407" s="2" t="e">
        <f t="shared" si="18"/>
        <v>#VALUE!</v>
      </c>
      <c r="D407" t="e">
        <f t="shared" si="19"/>
        <v>#VALUE!</v>
      </c>
    </row>
    <row r="408" spans="3:4">
      <c r="C408" s="2" t="e">
        <f t="shared" si="18"/>
        <v>#VALUE!</v>
      </c>
      <c r="D408" t="e">
        <f t="shared" si="19"/>
        <v>#VALUE!</v>
      </c>
    </row>
    <row r="409" spans="3:4">
      <c r="C409" s="2" t="e">
        <f t="shared" si="18"/>
        <v>#VALUE!</v>
      </c>
      <c r="D409" t="e">
        <f t="shared" si="19"/>
        <v>#VALUE!</v>
      </c>
    </row>
    <row r="410" spans="3:4">
      <c r="C410" s="2" t="e">
        <f t="shared" si="18"/>
        <v>#VALUE!</v>
      </c>
      <c r="D410" t="e">
        <f t="shared" si="19"/>
        <v>#VALUE!</v>
      </c>
    </row>
    <row r="411" spans="3:4">
      <c r="C411" s="2" t="e">
        <f t="shared" si="18"/>
        <v>#VALUE!</v>
      </c>
      <c r="D411" t="e">
        <f t="shared" si="19"/>
        <v>#VALUE!</v>
      </c>
    </row>
    <row r="412" spans="3:4">
      <c r="C412" s="2" t="e">
        <f t="shared" si="18"/>
        <v>#VALUE!</v>
      </c>
      <c r="D412" t="e">
        <f t="shared" si="19"/>
        <v>#VALUE!</v>
      </c>
    </row>
    <row r="413" spans="3:4">
      <c r="C413" s="2" t="e">
        <f t="shared" si="18"/>
        <v>#VALUE!</v>
      </c>
      <c r="D413" t="e">
        <f t="shared" si="19"/>
        <v>#VALUE!</v>
      </c>
    </row>
    <row r="414" spans="3:4">
      <c r="C414" s="2" t="e">
        <f t="shared" si="18"/>
        <v>#VALUE!</v>
      </c>
      <c r="D414" t="e">
        <f t="shared" si="19"/>
        <v>#VALUE!</v>
      </c>
    </row>
    <row r="415" spans="3:4">
      <c r="C415" s="2" t="e">
        <f t="shared" si="18"/>
        <v>#VALUE!</v>
      </c>
      <c r="D415" t="e">
        <f t="shared" si="19"/>
        <v>#VALUE!</v>
      </c>
    </row>
    <row r="416" spans="3:4">
      <c r="C416" s="2" t="e">
        <f t="shared" si="18"/>
        <v>#VALUE!</v>
      </c>
      <c r="D416" t="e">
        <f t="shared" si="19"/>
        <v>#VALUE!</v>
      </c>
    </row>
    <row r="417" spans="3:4">
      <c r="C417" s="2" t="e">
        <f t="shared" si="18"/>
        <v>#VALUE!</v>
      </c>
      <c r="D417" t="e">
        <f t="shared" si="19"/>
        <v>#VALUE!</v>
      </c>
    </row>
    <row r="418" spans="3:4">
      <c r="C418" s="2" t="e">
        <f t="shared" si="18"/>
        <v>#VALUE!</v>
      </c>
      <c r="D418" t="e">
        <f t="shared" si="19"/>
        <v>#VALUE!</v>
      </c>
    </row>
    <row r="419" spans="3:4">
      <c r="C419" s="2" t="e">
        <f t="shared" si="18"/>
        <v>#VALUE!</v>
      </c>
      <c r="D419" t="e">
        <f t="shared" si="19"/>
        <v>#VALUE!</v>
      </c>
    </row>
    <row r="420" spans="3:4">
      <c r="C420" s="2" t="e">
        <f t="shared" si="18"/>
        <v>#VALUE!</v>
      </c>
      <c r="D420" t="e">
        <f t="shared" si="19"/>
        <v>#VALUE!</v>
      </c>
    </row>
    <row r="421" spans="3:4">
      <c r="C421" s="2" t="e">
        <f t="shared" si="18"/>
        <v>#VALUE!</v>
      </c>
      <c r="D421" t="e">
        <f t="shared" si="19"/>
        <v>#VALUE!</v>
      </c>
    </row>
    <row r="422" spans="3:4">
      <c r="C422" s="2" t="e">
        <f t="shared" si="18"/>
        <v>#VALUE!</v>
      </c>
      <c r="D422" t="e">
        <f t="shared" si="19"/>
        <v>#VALUE!</v>
      </c>
    </row>
    <row r="423" spans="3:4">
      <c r="C423" s="2" t="e">
        <f t="shared" si="18"/>
        <v>#VALUE!</v>
      </c>
      <c r="D423" t="e">
        <f t="shared" si="19"/>
        <v>#VALUE!</v>
      </c>
    </row>
    <row r="424" spans="3:4">
      <c r="C424" s="2" t="e">
        <f t="shared" si="18"/>
        <v>#VALUE!</v>
      </c>
      <c r="D424" t="e">
        <f t="shared" si="19"/>
        <v>#VALUE!</v>
      </c>
    </row>
    <row r="425" spans="3:4">
      <c r="C425" s="2" t="e">
        <f t="shared" si="18"/>
        <v>#VALUE!</v>
      </c>
      <c r="D425" t="e">
        <f t="shared" si="19"/>
        <v>#VALUE!</v>
      </c>
    </row>
    <row r="426" spans="3:4">
      <c r="C426" s="2" t="e">
        <f t="shared" si="18"/>
        <v>#VALUE!</v>
      </c>
      <c r="D426" t="e">
        <f t="shared" si="19"/>
        <v>#VALUE!</v>
      </c>
    </row>
    <row r="427" spans="3:4">
      <c r="C427" s="2" t="e">
        <f t="shared" si="18"/>
        <v>#VALUE!</v>
      </c>
      <c r="D427" t="e">
        <f t="shared" si="19"/>
        <v>#VALUE!</v>
      </c>
    </row>
    <row r="428" spans="3:4">
      <c r="C428" s="2" t="e">
        <f t="shared" si="18"/>
        <v>#VALUE!</v>
      </c>
      <c r="D428" t="e">
        <f t="shared" si="19"/>
        <v>#VALUE!</v>
      </c>
    </row>
    <row r="429" spans="3:4">
      <c r="C429" s="2" t="e">
        <f t="shared" si="18"/>
        <v>#VALUE!</v>
      </c>
      <c r="D429" t="e">
        <f t="shared" si="19"/>
        <v>#VALUE!</v>
      </c>
    </row>
    <row r="430" spans="3:4">
      <c r="C430" s="2" t="e">
        <f t="shared" si="18"/>
        <v>#VALUE!</v>
      </c>
      <c r="D430" t="e">
        <f t="shared" si="19"/>
        <v>#VALUE!</v>
      </c>
    </row>
    <row r="431" spans="3:4">
      <c r="C431" s="2" t="e">
        <f t="shared" si="18"/>
        <v>#VALUE!</v>
      </c>
      <c r="D431" t="e">
        <f t="shared" si="19"/>
        <v>#VALUE!</v>
      </c>
    </row>
    <row r="432" spans="3:4">
      <c r="C432" s="2" t="e">
        <f t="shared" si="18"/>
        <v>#VALUE!</v>
      </c>
      <c r="D432" t="e">
        <f t="shared" si="19"/>
        <v>#VALUE!</v>
      </c>
    </row>
    <row r="433" spans="3:4">
      <c r="C433" s="2" t="e">
        <f t="shared" si="18"/>
        <v>#VALUE!</v>
      </c>
      <c r="D433" t="e">
        <f t="shared" si="19"/>
        <v>#VALUE!</v>
      </c>
    </row>
    <row r="434" spans="3:4">
      <c r="C434" s="2" t="e">
        <f t="shared" si="18"/>
        <v>#VALUE!</v>
      </c>
      <c r="D434" t="e">
        <f t="shared" si="19"/>
        <v>#VALUE!</v>
      </c>
    </row>
    <row r="435" spans="3:4">
      <c r="C435" s="2" t="e">
        <f t="shared" si="18"/>
        <v>#VALUE!</v>
      </c>
      <c r="D435" t="e">
        <f t="shared" si="19"/>
        <v>#VALUE!</v>
      </c>
    </row>
    <row r="436" spans="3:4">
      <c r="C436" s="2" t="e">
        <f t="shared" si="18"/>
        <v>#VALUE!</v>
      </c>
      <c r="D436" t="e">
        <f t="shared" si="19"/>
        <v>#VALUE!</v>
      </c>
    </row>
    <row r="437" spans="3:4">
      <c r="C437" s="2" t="e">
        <f t="shared" si="18"/>
        <v>#VALUE!</v>
      </c>
      <c r="D437" t="e">
        <f t="shared" si="19"/>
        <v>#VALUE!</v>
      </c>
    </row>
    <row r="438" spans="3:4">
      <c r="C438" s="2" t="e">
        <f t="shared" si="18"/>
        <v>#VALUE!</v>
      </c>
      <c r="D438" t="e">
        <f t="shared" si="19"/>
        <v>#VALUE!</v>
      </c>
    </row>
    <row r="439" spans="3:4">
      <c r="C439" s="2" t="e">
        <f t="shared" si="18"/>
        <v>#VALUE!</v>
      </c>
      <c r="D439" t="e">
        <f t="shared" si="19"/>
        <v>#VALUE!</v>
      </c>
    </row>
    <row r="440" spans="3:4">
      <c r="C440" s="2" t="e">
        <f t="shared" si="18"/>
        <v>#VALUE!</v>
      </c>
      <c r="D440" t="e">
        <f t="shared" si="19"/>
        <v>#VALUE!</v>
      </c>
    </row>
    <row r="441" spans="3:4">
      <c r="C441" s="2" t="e">
        <f t="shared" si="18"/>
        <v>#VALUE!</v>
      </c>
      <c r="D441" t="e">
        <f t="shared" si="19"/>
        <v>#VALUE!</v>
      </c>
    </row>
    <row r="442" spans="3:4">
      <c r="C442" s="2" t="e">
        <f t="shared" si="18"/>
        <v>#VALUE!</v>
      </c>
      <c r="D442" t="e">
        <f t="shared" si="19"/>
        <v>#VALUE!</v>
      </c>
    </row>
    <row r="443" spans="3:4">
      <c r="C443" s="2" t="e">
        <f t="shared" si="18"/>
        <v>#VALUE!</v>
      </c>
      <c r="D443" t="e">
        <f t="shared" si="19"/>
        <v>#VALUE!</v>
      </c>
    </row>
    <row r="444" spans="3:4">
      <c r="C444" s="2" t="e">
        <f t="shared" si="18"/>
        <v>#VALUE!</v>
      </c>
      <c r="D444" t="e">
        <f t="shared" si="19"/>
        <v>#VALUE!</v>
      </c>
    </row>
    <row r="445" spans="3:4">
      <c r="C445" s="2" t="e">
        <f t="shared" si="18"/>
        <v>#VALUE!</v>
      </c>
      <c r="D445" t="e">
        <f t="shared" si="19"/>
        <v>#VALUE!</v>
      </c>
    </row>
    <row r="446" spans="3:4">
      <c r="C446" s="2" t="e">
        <f t="shared" si="18"/>
        <v>#VALUE!</v>
      </c>
      <c r="D446" t="e">
        <f t="shared" si="19"/>
        <v>#VALUE!</v>
      </c>
    </row>
    <row r="447" spans="3:4">
      <c r="C447" s="2" t="e">
        <f t="shared" si="18"/>
        <v>#VALUE!</v>
      </c>
      <c r="D447" t="e">
        <f t="shared" si="19"/>
        <v>#VALUE!</v>
      </c>
    </row>
    <row r="448" spans="3:4">
      <c r="C448" s="2" t="e">
        <f t="shared" si="18"/>
        <v>#VALUE!</v>
      </c>
      <c r="D448" t="e">
        <f t="shared" si="19"/>
        <v>#VALUE!</v>
      </c>
    </row>
    <row r="449" spans="3:4">
      <c r="C449" s="2" t="e">
        <f t="shared" si="18"/>
        <v>#VALUE!</v>
      </c>
      <c r="D449" t="e">
        <f t="shared" si="19"/>
        <v>#VALUE!</v>
      </c>
    </row>
    <row r="450" spans="3:4">
      <c r="C450" s="2" t="e">
        <f t="shared" ref="C450:C513" si="20">LEFT(A450, FIND("-", A450) - 1)</f>
        <v>#VALUE!</v>
      </c>
      <c r="D450" t="e">
        <f t="shared" ref="D450:D513" si="21">MID(A450, FIND("-", A450) + 1, 8)</f>
        <v>#VALUE!</v>
      </c>
    </row>
    <row r="451" spans="3:4">
      <c r="C451" s="2" t="e">
        <f t="shared" si="20"/>
        <v>#VALUE!</v>
      </c>
      <c r="D451" t="e">
        <f t="shared" si="21"/>
        <v>#VALUE!</v>
      </c>
    </row>
    <row r="452" spans="3:4">
      <c r="C452" s="2" t="e">
        <f t="shared" si="20"/>
        <v>#VALUE!</v>
      </c>
      <c r="D452" t="e">
        <f t="shared" si="21"/>
        <v>#VALUE!</v>
      </c>
    </row>
    <row r="453" spans="3:4">
      <c r="C453" s="2" t="e">
        <f t="shared" si="20"/>
        <v>#VALUE!</v>
      </c>
      <c r="D453" t="e">
        <f t="shared" si="21"/>
        <v>#VALUE!</v>
      </c>
    </row>
    <row r="454" spans="3:4">
      <c r="C454" s="2" t="e">
        <f t="shared" si="20"/>
        <v>#VALUE!</v>
      </c>
      <c r="D454" t="e">
        <f t="shared" si="21"/>
        <v>#VALUE!</v>
      </c>
    </row>
    <row r="455" spans="3:4">
      <c r="C455" s="2" t="e">
        <f t="shared" si="20"/>
        <v>#VALUE!</v>
      </c>
      <c r="D455" t="e">
        <f t="shared" si="21"/>
        <v>#VALUE!</v>
      </c>
    </row>
    <row r="456" spans="3:4">
      <c r="C456" s="2" t="e">
        <f t="shared" si="20"/>
        <v>#VALUE!</v>
      </c>
      <c r="D456" t="e">
        <f t="shared" si="21"/>
        <v>#VALUE!</v>
      </c>
    </row>
    <row r="457" spans="3:4">
      <c r="C457" s="2" t="e">
        <f t="shared" si="20"/>
        <v>#VALUE!</v>
      </c>
      <c r="D457" t="e">
        <f t="shared" si="21"/>
        <v>#VALUE!</v>
      </c>
    </row>
    <row r="458" spans="3:4">
      <c r="C458" s="2" t="e">
        <f t="shared" si="20"/>
        <v>#VALUE!</v>
      </c>
      <c r="D458" t="e">
        <f t="shared" si="21"/>
        <v>#VALUE!</v>
      </c>
    </row>
    <row r="459" spans="3:4">
      <c r="C459" s="2" t="e">
        <f t="shared" si="20"/>
        <v>#VALUE!</v>
      </c>
      <c r="D459" t="e">
        <f t="shared" si="21"/>
        <v>#VALUE!</v>
      </c>
    </row>
    <row r="460" spans="3:4">
      <c r="C460" s="2" t="e">
        <f t="shared" si="20"/>
        <v>#VALUE!</v>
      </c>
      <c r="D460" t="e">
        <f t="shared" si="21"/>
        <v>#VALUE!</v>
      </c>
    </row>
    <row r="461" spans="3:4">
      <c r="C461" s="2" t="e">
        <f t="shared" si="20"/>
        <v>#VALUE!</v>
      </c>
      <c r="D461" t="e">
        <f t="shared" si="21"/>
        <v>#VALUE!</v>
      </c>
    </row>
    <row r="462" spans="3:4">
      <c r="C462" s="2" t="e">
        <f t="shared" si="20"/>
        <v>#VALUE!</v>
      </c>
      <c r="D462" t="e">
        <f t="shared" si="21"/>
        <v>#VALUE!</v>
      </c>
    </row>
    <row r="463" spans="3:4">
      <c r="C463" s="2" t="e">
        <f t="shared" si="20"/>
        <v>#VALUE!</v>
      </c>
      <c r="D463" t="e">
        <f t="shared" si="21"/>
        <v>#VALUE!</v>
      </c>
    </row>
    <row r="464" spans="3:4">
      <c r="C464" s="2" t="e">
        <f t="shared" si="20"/>
        <v>#VALUE!</v>
      </c>
      <c r="D464" t="e">
        <f t="shared" si="21"/>
        <v>#VALUE!</v>
      </c>
    </row>
    <row r="465" spans="3:4">
      <c r="C465" s="2" t="e">
        <f t="shared" si="20"/>
        <v>#VALUE!</v>
      </c>
      <c r="D465" t="e">
        <f t="shared" si="21"/>
        <v>#VALUE!</v>
      </c>
    </row>
    <row r="466" spans="3:4">
      <c r="C466" s="2" t="e">
        <f t="shared" si="20"/>
        <v>#VALUE!</v>
      </c>
      <c r="D466" t="e">
        <f t="shared" si="21"/>
        <v>#VALUE!</v>
      </c>
    </row>
    <row r="467" spans="3:4">
      <c r="C467" s="2" t="e">
        <f t="shared" si="20"/>
        <v>#VALUE!</v>
      </c>
      <c r="D467" t="e">
        <f t="shared" si="21"/>
        <v>#VALUE!</v>
      </c>
    </row>
    <row r="468" spans="3:4">
      <c r="C468" s="2" t="e">
        <f t="shared" si="20"/>
        <v>#VALUE!</v>
      </c>
      <c r="D468" t="e">
        <f t="shared" si="21"/>
        <v>#VALUE!</v>
      </c>
    </row>
    <row r="469" spans="3:4">
      <c r="C469" s="2" t="e">
        <f t="shared" si="20"/>
        <v>#VALUE!</v>
      </c>
      <c r="D469" t="e">
        <f t="shared" si="21"/>
        <v>#VALUE!</v>
      </c>
    </row>
    <row r="470" spans="3:4">
      <c r="C470" s="2" t="e">
        <f t="shared" si="20"/>
        <v>#VALUE!</v>
      </c>
      <c r="D470" t="e">
        <f t="shared" si="21"/>
        <v>#VALUE!</v>
      </c>
    </row>
    <row r="471" spans="3:4">
      <c r="C471" s="2" t="e">
        <f t="shared" si="20"/>
        <v>#VALUE!</v>
      </c>
      <c r="D471" t="e">
        <f t="shared" si="21"/>
        <v>#VALUE!</v>
      </c>
    </row>
    <row r="472" spans="3:4">
      <c r="C472" s="2" t="e">
        <f t="shared" si="20"/>
        <v>#VALUE!</v>
      </c>
      <c r="D472" t="e">
        <f t="shared" si="21"/>
        <v>#VALUE!</v>
      </c>
    </row>
    <row r="473" spans="3:4">
      <c r="C473" s="2" t="e">
        <f t="shared" si="20"/>
        <v>#VALUE!</v>
      </c>
      <c r="D473" t="e">
        <f t="shared" si="21"/>
        <v>#VALUE!</v>
      </c>
    </row>
    <row r="474" spans="3:4">
      <c r="C474" s="2" t="e">
        <f t="shared" si="20"/>
        <v>#VALUE!</v>
      </c>
      <c r="D474" t="e">
        <f t="shared" si="21"/>
        <v>#VALUE!</v>
      </c>
    </row>
    <row r="475" spans="3:4">
      <c r="C475" s="2" t="e">
        <f t="shared" si="20"/>
        <v>#VALUE!</v>
      </c>
      <c r="D475" t="e">
        <f t="shared" si="21"/>
        <v>#VALUE!</v>
      </c>
    </row>
    <row r="476" spans="3:4">
      <c r="C476" s="2" t="e">
        <f t="shared" si="20"/>
        <v>#VALUE!</v>
      </c>
      <c r="D476" t="e">
        <f t="shared" si="21"/>
        <v>#VALUE!</v>
      </c>
    </row>
    <row r="477" spans="3:4">
      <c r="C477" s="2" t="e">
        <f t="shared" si="20"/>
        <v>#VALUE!</v>
      </c>
      <c r="D477" t="e">
        <f t="shared" si="21"/>
        <v>#VALUE!</v>
      </c>
    </row>
    <row r="478" spans="3:4">
      <c r="C478" s="2" t="e">
        <f t="shared" si="20"/>
        <v>#VALUE!</v>
      </c>
      <c r="D478" t="e">
        <f t="shared" si="21"/>
        <v>#VALUE!</v>
      </c>
    </row>
    <row r="479" spans="3:4">
      <c r="C479" s="2" t="e">
        <f t="shared" si="20"/>
        <v>#VALUE!</v>
      </c>
      <c r="D479" t="e">
        <f t="shared" si="21"/>
        <v>#VALUE!</v>
      </c>
    </row>
    <row r="480" spans="3:4">
      <c r="C480" s="2" t="e">
        <f t="shared" si="20"/>
        <v>#VALUE!</v>
      </c>
      <c r="D480" t="e">
        <f t="shared" si="21"/>
        <v>#VALUE!</v>
      </c>
    </row>
    <row r="481" spans="3:4">
      <c r="C481" s="2" t="e">
        <f t="shared" si="20"/>
        <v>#VALUE!</v>
      </c>
      <c r="D481" t="e">
        <f t="shared" si="21"/>
        <v>#VALUE!</v>
      </c>
    </row>
    <row r="482" spans="3:4">
      <c r="C482" s="2" t="e">
        <f t="shared" si="20"/>
        <v>#VALUE!</v>
      </c>
      <c r="D482" t="e">
        <f t="shared" si="21"/>
        <v>#VALUE!</v>
      </c>
    </row>
    <row r="483" spans="3:4">
      <c r="C483" s="2" t="e">
        <f t="shared" si="20"/>
        <v>#VALUE!</v>
      </c>
      <c r="D483" t="e">
        <f t="shared" si="21"/>
        <v>#VALUE!</v>
      </c>
    </row>
    <row r="484" spans="3:4">
      <c r="C484" s="2" t="e">
        <f t="shared" si="20"/>
        <v>#VALUE!</v>
      </c>
      <c r="D484" t="e">
        <f t="shared" si="21"/>
        <v>#VALUE!</v>
      </c>
    </row>
    <row r="485" spans="3:4">
      <c r="C485" s="2" t="e">
        <f t="shared" si="20"/>
        <v>#VALUE!</v>
      </c>
      <c r="D485" t="e">
        <f t="shared" si="21"/>
        <v>#VALUE!</v>
      </c>
    </row>
    <row r="486" spans="3:4">
      <c r="C486" s="2" t="e">
        <f t="shared" si="20"/>
        <v>#VALUE!</v>
      </c>
      <c r="D486" t="e">
        <f t="shared" si="21"/>
        <v>#VALUE!</v>
      </c>
    </row>
    <row r="487" spans="3:4">
      <c r="C487" s="2" t="e">
        <f t="shared" si="20"/>
        <v>#VALUE!</v>
      </c>
      <c r="D487" t="e">
        <f t="shared" si="21"/>
        <v>#VALUE!</v>
      </c>
    </row>
    <row r="488" spans="3:4">
      <c r="C488" s="2" t="e">
        <f t="shared" si="20"/>
        <v>#VALUE!</v>
      </c>
      <c r="D488" t="e">
        <f t="shared" si="21"/>
        <v>#VALUE!</v>
      </c>
    </row>
    <row r="489" spans="3:4">
      <c r="C489" s="2" t="e">
        <f t="shared" si="20"/>
        <v>#VALUE!</v>
      </c>
      <c r="D489" t="e">
        <f t="shared" si="21"/>
        <v>#VALUE!</v>
      </c>
    </row>
    <row r="490" spans="3:4">
      <c r="C490" s="2" t="e">
        <f t="shared" si="20"/>
        <v>#VALUE!</v>
      </c>
      <c r="D490" t="e">
        <f t="shared" si="21"/>
        <v>#VALUE!</v>
      </c>
    </row>
    <row r="491" spans="3:4">
      <c r="C491" s="2" t="e">
        <f t="shared" si="20"/>
        <v>#VALUE!</v>
      </c>
      <c r="D491" t="e">
        <f t="shared" si="21"/>
        <v>#VALUE!</v>
      </c>
    </row>
    <row r="492" spans="3:4">
      <c r="C492" s="2" t="e">
        <f t="shared" si="20"/>
        <v>#VALUE!</v>
      </c>
      <c r="D492" t="e">
        <f t="shared" si="21"/>
        <v>#VALUE!</v>
      </c>
    </row>
    <row r="493" spans="3:4">
      <c r="C493" s="2" t="e">
        <f t="shared" si="20"/>
        <v>#VALUE!</v>
      </c>
      <c r="D493" t="e">
        <f t="shared" si="21"/>
        <v>#VALUE!</v>
      </c>
    </row>
    <row r="494" spans="3:4">
      <c r="C494" s="2" t="e">
        <f t="shared" si="20"/>
        <v>#VALUE!</v>
      </c>
      <c r="D494" t="e">
        <f t="shared" si="21"/>
        <v>#VALUE!</v>
      </c>
    </row>
    <row r="495" spans="3:4">
      <c r="C495" s="2" t="e">
        <f t="shared" si="20"/>
        <v>#VALUE!</v>
      </c>
      <c r="D495" t="e">
        <f t="shared" si="21"/>
        <v>#VALUE!</v>
      </c>
    </row>
    <row r="496" spans="3:4">
      <c r="C496" s="2" t="e">
        <f t="shared" si="20"/>
        <v>#VALUE!</v>
      </c>
      <c r="D496" t="e">
        <f t="shared" si="21"/>
        <v>#VALUE!</v>
      </c>
    </row>
    <row r="497" spans="3:4">
      <c r="C497" s="2" t="e">
        <f t="shared" si="20"/>
        <v>#VALUE!</v>
      </c>
      <c r="D497" t="e">
        <f t="shared" si="21"/>
        <v>#VALUE!</v>
      </c>
    </row>
    <row r="498" spans="3:4">
      <c r="C498" s="2" t="e">
        <f t="shared" si="20"/>
        <v>#VALUE!</v>
      </c>
      <c r="D498" t="e">
        <f t="shared" si="21"/>
        <v>#VALUE!</v>
      </c>
    </row>
    <row r="499" spans="3:4">
      <c r="C499" s="2" t="e">
        <f t="shared" si="20"/>
        <v>#VALUE!</v>
      </c>
      <c r="D499" t="e">
        <f t="shared" si="21"/>
        <v>#VALUE!</v>
      </c>
    </row>
    <row r="500" spans="3:4">
      <c r="C500" s="2" t="e">
        <f t="shared" si="20"/>
        <v>#VALUE!</v>
      </c>
      <c r="D500" t="e">
        <f t="shared" si="21"/>
        <v>#VALUE!</v>
      </c>
    </row>
    <row r="501" spans="3:4">
      <c r="C501" s="2" t="e">
        <f t="shared" si="20"/>
        <v>#VALUE!</v>
      </c>
      <c r="D501" t="e">
        <f t="shared" si="21"/>
        <v>#VALUE!</v>
      </c>
    </row>
    <row r="502" spans="3:4">
      <c r="C502" s="2" t="e">
        <f t="shared" si="20"/>
        <v>#VALUE!</v>
      </c>
      <c r="D502" t="e">
        <f t="shared" si="21"/>
        <v>#VALUE!</v>
      </c>
    </row>
    <row r="503" spans="3:4">
      <c r="C503" s="2" t="e">
        <f t="shared" si="20"/>
        <v>#VALUE!</v>
      </c>
      <c r="D503" t="e">
        <f t="shared" si="21"/>
        <v>#VALUE!</v>
      </c>
    </row>
    <row r="504" spans="3:4">
      <c r="C504" s="2" t="e">
        <f t="shared" si="20"/>
        <v>#VALUE!</v>
      </c>
      <c r="D504" t="e">
        <f t="shared" si="21"/>
        <v>#VALUE!</v>
      </c>
    </row>
    <row r="505" spans="3:4">
      <c r="C505" s="2" t="e">
        <f t="shared" si="20"/>
        <v>#VALUE!</v>
      </c>
      <c r="D505" t="e">
        <f t="shared" si="21"/>
        <v>#VALUE!</v>
      </c>
    </row>
    <row r="506" spans="3:4">
      <c r="C506" s="2" t="e">
        <f t="shared" si="20"/>
        <v>#VALUE!</v>
      </c>
      <c r="D506" t="e">
        <f t="shared" si="21"/>
        <v>#VALUE!</v>
      </c>
    </row>
    <row r="507" spans="3:4">
      <c r="C507" s="2" t="e">
        <f t="shared" si="20"/>
        <v>#VALUE!</v>
      </c>
      <c r="D507" t="e">
        <f t="shared" si="21"/>
        <v>#VALUE!</v>
      </c>
    </row>
    <row r="508" spans="3:4">
      <c r="C508" s="2" t="e">
        <f t="shared" si="20"/>
        <v>#VALUE!</v>
      </c>
      <c r="D508" t="e">
        <f t="shared" si="21"/>
        <v>#VALUE!</v>
      </c>
    </row>
    <row r="509" spans="3:4">
      <c r="C509" s="2" t="e">
        <f t="shared" si="20"/>
        <v>#VALUE!</v>
      </c>
      <c r="D509" t="e">
        <f t="shared" si="21"/>
        <v>#VALUE!</v>
      </c>
    </row>
    <row r="510" spans="3:4">
      <c r="C510" s="2" t="e">
        <f t="shared" si="20"/>
        <v>#VALUE!</v>
      </c>
      <c r="D510" t="e">
        <f t="shared" si="21"/>
        <v>#VALUE!</v>
      </c>
    </row>
    <row r="511" spans="3:4">
      <c r="C511" s="2" t="e">
        <f t="shared" si="20"/>
        <v>#VALUE!</v>
      </c>
      <c r="D511" t="e">
        <f t="shared" si="21"/>
        <v>#VALUE!</v>
      </c>
    </row>
    <row r="512" spans="3:4">
      <c r="C512" s="2" t="e">
        <f t="shared" si="20"/>
        <v>#VALUE!</v>
      </c>
      <c r="D512" t="e">
        <f t="shared" si="21"/>
        <v>#VALUE!</v>
      </c>
    </row>
    <row r="513" spans="3:4">
      <c r="C513" s="2" t="e">
        <f t="shared" si="20"/>
        <v>#VALUE!</v>
      </c>
      <c r="D513" t="e">
        <f t="shared" si="21"/>
        <v>#VALUE!</v>
      </c>
    </row>
    <row r="514" spans="3:4">
      <c r="C514" s="2" t="e">
        <f t="shared" ref="C514:C577" si="22">LEFT(A514, FIND("-", A514) - 1)</f>
        <v>#VALUE!</v>
      </c>
      <c r="D514" t="e">
        <f t="shared" ref="D514:D577" si="23">MID(A514, FIND("-", A514) + 1, 8)</f>
        <v>#VALUE!</v>
      </c>
    </row>
    <row r="515" spans="3:4">
      <c r="C515" s="2" t="e">
        <f t="shared" si="22"/>
        <v>#VALUE!</v>
      </c>
      <c r="D515" t="e">
        <f t="shared" si="23"/>
        <v>#VALUE!</v>
      </c>
    </row>
    <row r="516" spans="3:4">
      <c r="C516" s="2" t="e">
        <f t="shared" si="22"/>
        <v>#VALUE!</v>
      </c>
      <c r="D516" t="e">
        <f t="shared" si="23"/>
        <v>#VALUE!</v>
      </c>
    </row>
    <row r="517" spans="3:4">
      <c r="C517" s="2" t="e">
        <f t="shared" si="22"/>
        <v>#VALUE!</v>
      </c>
      <c r="D517" t="e">
        <f t="shared" si="23"/>
        <v>#VALUE!</v>
      </c>
    </row>
    <row r="518" spans="3:4">
      <c r="C518" s="2" t="e">
        <f t="shared" si="22"/>
        <v>#VALUE!</v>
      </c>
      <c r="D518" t="e">
        <f t="shared" si="23"/>
        <v>#VALUE!</v>
      </c>
    </row>
    <row r="519" spans="3:4">
      <c r="C519" s="2" t="e">
        <f t="shared" si="22"/>
        <v>#VALUE!</v>
      </c>
      <c r="D519" t="e">
        <f t="shared" si="23"/>
        <v>#VALUE!</v>
      </c>
    </row>
    <row r="520" spans="3:4">
      <c r="C520" s="2" t="e">
        <f t="shared" si="22"/>
        <v>#VALUE!</v>
      </c>
      <c r="D520" t="e">
        <f t="shared" si="23"/>
        <v>#VALUE!</v>
      </c>
    </row>
    <row r="521" spans="3:4">
      <c r="C521" s="2" t="e">
        <f t="shared" si="22"/>
        <v>#VALUE!</v>
      </c>
      <c r="D521" t="e">
        <f t="shared" si="23"/>
        <v>#VALUE!</v>
      </c>
    </row>
    <row r="522" spans="3:4">
      <c r="C522" s="2" t="e">
        <f t="shared" si="22"/>
        <v>#VALUE!</v>
      </c>
      <c r="D522" t="e">
        <f t="shared" si="23"/>
        <v>#VALUE!</v>
      </c>
    </row>
    <row r="523" spans="3:4">
      <c r="C523" s="2" t="e">
        <f t="shared" si="22"/>
        <v>#VALUE!</v>
      </c>
      <c r="D523" t="e">
        <f t="shared" si="23"/>
        <v>#VALUE!</v>
      </c>
    </row>
    <row r="524" spans="3:4">
      <c r="C524" s="2" t="e">
        <f t="shared" si="22"/>
        <v>#VALUE!</v>
      </c>
      <c r="D524" t="e">
        <f t="shared" si="23"/>
        <v>#VALUE!</v>
      </c>
    </row>
    <row r="525" spans="3:4">
      <c r="C525" s="2" t="e">
        <f t="shared" si="22"/>
        <v>#VALUE!</v>
      </c>
      <c r="D525" t="e">
        <f t="shared" si="23"/>
        <v>#VALUE!</v>
      </c>
    </row>
    <row r="526" spans="3:4">
      <c r="C526" s="2" t="e">
        <f t="shared" si="22"/>
        <v>#VALUE!</v>
      </c>
      <c r="D526" t="e">
        <f t="shared" si="23"/>
        <v>#VALUE!</v>
      </c>
    </row>
    <row r="527" spans="3:4">
      <c r="C527" s="2" t="e">
        <f t="shared" si="22"/>
        <v>#VALUE!</v>
      </c>
      <c r="D527" t="e">
        <f t="shared" si="23"/>
        <v>#VALUE!</v>
      </c>
    </row>
    <row r="528" spans="3:4">
      <c r="C528" s="2" t="e">
        <f t="shared" si="22"/>
        <v>#VALUE!</v>
      </c>
      <c r="D528" t="e">
        <f t="shared" si="23"/>
        <v>#VALUE!</v>
      </c>
    </row>
    <row r="529" spans="3:4">
      <c r="C529" s="2" t="e">
        <f t="shared" si="22"/>
        <v>#VALUE!</v>
      </c>
      <c r="D529" t="e">
        <f t="shared" si="23"/>
        <v>#VALUE!</v>
      </c>
    </row>
    <row r="530" spans="3:4">
      <c r="C530" s="2" t="e">
        <f t="shared" si="22"/>
        <v>#VALUE!</v>
      </c>
      <c r="D530" t="e">
        <f t="shared" si="23"/>
        <v>#VALUE!</v>
      </c>
    </row>
    <row r="531" spans="3:4">
      <c r="C531" s="2" t="e">
        <f t="shared" si="22"/>
        <v>#VALUE!</v>
      </c>
      <c r="D531" t="e">
        <f t="shared" si="23"/>
        <v>#VALUE!</v>
      </c>
    </row>
    <row r="532" spans="3:4">
      <c r="C532" s="2" t="e">
        <f t="shared" si="22"/>
        <v>#VALUE!</v>
      </c>
      <c r="D532" t="e">
        <f t="shared" si="23"/>
        <v>#VALUE!</v>
      </c>
    </row>
    <row r="533" spans="3:4">
      <c r="C533" s="2" t="e">
        <f t="shared" si="22"/>
        <v>#VALUE!</v>
      </c>
      <c r="D533" t="e">
        <f t="shared" si="23"/>
        <v>#VALUE!</v>
      </c>
    </row>
    <row r="534" spans="3:4">
      <c r="C534" s="2" t="e">
        <f t="shared" si="22"/>
        <v>#VALUE!</v>
      </c>
      <c r="D534" t="e">
        <f t="shared" si="23"/>
        <v>#VALUE!</v>
      </c>
    </row>
    <row r="535" spans="3:4">
      <c r="C535" s="2" t="e">
        <f t="shared" si="22"/>
        <v>#VALUE!</v>
      </c>
      <c r="D535" t="e">
        <f t="shared" si="23"/>
        <v>#VALUE!</v>
      </c>
    </row>
    <row r="536" spans="3:4">
      <c r="C536" s="2" t="e">
        <f t="shared" si="22"/>
        <v>#VALUE!</v>
      </c>
      <c r="D536" t="e">
        <f t="shared" si="23"/>
        <v>#VALUE!</v>
      </c>
    </row>
    <row r="537" spans="3:4">
      <c r="C537" s="2" t="e">
        <f t="shared" si="22"/>
        <v>#VALUE!</v>
      </c>
      <c r="D537" t="e">
        <f t="shared" si="23"/>
        <v>#VALUE!</v>
      </c>
    </row>
    <row r="538" spans="3:4">
      <c r="C538" s="2" t="e">
        <f t="shared" si="22"/>
        <v>#VALUE!</v>
      </c>
      <c r="D538" t="e">
        <f t="shared" si="23"/>
        <v>#VALUE!</v>
      </c>
    </row>
    <row r="539" spans="3:4">
      <c r="C539" s="2" t="e">
        <f t="shared" si="22"/>
        <v>#VALUE!</v>
      </c>
      <c r="D539" t="e">
        <f t="shared" si="23"/>
        <v>#VALUE!</v>
      </c>
    </row>
    <row r="540" spans="3:4">
      <c r="C540" s="2" t="e">
        <f t="shared" si="22"/>
        <v>#VALUE!</v>
      </c>
      <c r="D540" t="e">
        <f t="shared" si="23"/>
        <v>#VALUE!</v>
      </c>
    </row>
    <row r="541" spans="3:4">
      <c r="C541" s="2" t="e">
        <f t="shared" si="22"/>
        <v>#VALUE!</v>
      </c>
      <c r="D541" t="e">
        <f t="shared" si="23"/>
        <v>#VALUE!</v>
      </c>
    </row>
    <row r="542" spans="3:4">
      <c r="C542" s="2" t="e">
        <f t="shared" si="22"/>
        <v>#VALUE!</v>
      </c>
      <c r="D542" t="e">
        <f t="shared" si="23"/>
        <v>#VALUE!</v>
      </c>
    </row>
    <row r="543" spans="3:4">
      <c r="C543" s="2" t="e">
        <f t="shared" si="22"/>
        <v>#VALUE!</v>
      </c>
      <c r="D543" t="e">
        <f t="shared" si="23"/>
        <v>#VALUE!</v>
      </c>
    </row>
    <row r="544" spans="3:4">
      <c r="C544" s="2" t="e">
        <f t="shared" si="22"/>
        <v>#VALUE!</v>
      </c>
      <c r="D544" t="e">
        <f t="shared" si="23"/>
        <v>#VALUE!</v>
      </c>
    </row>
    <row r="545" spans="3:4">
      <c r="C545" s="2" t="e">
        <f t="shared" si="22"/>
        <v>#VALUE!</v>
      </c>
      <c r="D545" t="e">
        <f t="shared" si="23"/>
        <v>#VALUE!</v>
      </c>
    </row>
    <row r="546" spans="3:4">
      <c r="C546" s="2" t="e">
        <f t="shared" si="22"/>
        <v>#VALUE!</v>
      </c>
      <c r="D546" t="e">
        <f t="shared" si="23"/>
        <v>#VALUE!</v>
      </c>
    </row>
    <row r="547" spans="3:4">
      <c r="C547" s="2" t="e">
        <f t="shared" si="22"/>
        <v>#VALUE!</v>
      </c>
      <c r="D547" t="e">
        <f t="shared" si="23"/>
        <v>#VALUE!</v>
      </c>
    </row>
    <row r="548" spans="3:4">
      <c r="C548" s="2" t="e">
        <f t="shared" si="22"/>
        <v>#VALUE!</v>
      </c>
      <c r="D548" t="e">
        <f t="shared" si="23"/>
        <v>#VALUE!</v>
      </c>
    </row>
    <row r="549" spans="3:4">
      <c r="C549" s="2" t="e">
        <f t="shared" si="22"/>
        <v>#VALUE!</v>
      </c>
      <c r="D549" t="e">
        <f t="shared" si="23"/>
        <v>#VALUE!</v>
      </c>
    </row>
    <row r="550" spans="3:4">
      <c r="C550" s="2" t="e">
        <f t="shared" si="22"/>
        <v>#VALUE!</v>
      </c>
      <c r="D550" t="e">
        <f t="shared" si="23"/>
        <v>#VALUE!</v>
      </c>
    </row>
    <row r="551" spans="3:4">
      <c r="C551" s="2" t="e">
        <f t="shared" si="22"/>
        <v>#VALUE!</v>
      </c>
      <c r="D551" t="e">
        <f t="shared" si="23"/>
        <v>#VALUE!</v>
      </c>
    </row>
    <row r="552" spans="3:4">
      <c r="C552" s="2" t="e">
        <f t="shared" si="22"/>
        <v>#VALUE!</v>
      </c>
      <c r="D552" t="e">
        <f t="shared" si="23"/>
        <v>#VALUE!</v>
      </c>
    </row>
    <row r="553" spans="3:4">
      <c r="C553" s="2" t="e">
        <f t="shared" si="22"/>
        <v>#VALUE!</v>
      </c>
      <c r="D553" t="e">
        <f t="shared" si="23"/>
        <v>#VALUE!</v>
      </c>
    </row>
    <row r="554" spans="3:4">
      <c r="C554" s="2" t="e">
        <f t="shared" si="22"/>
        <v>#VALUE!</v>
      </c>
      <c r="D554" t="e">
        <f t="shared" si="23"/>
        <v>#VALUE!</v>
      </c>
    </row>
    <row r="555" spans="3:4">
      <c r="C555" s="2" t="e">
        <f t="shared" si="22"/>
        <v>#VALUE!</v>
      </c>
      <c r="D555" t="e">
        <f t="shared" si="23"/>
        <v>#VALUE!</v>
      </c>
    </row>
    <row r="556" spans="3:4">
      <c r="C556" s="2" t="e">
        <f t="shared" si="22"/>
        <v>#VALUE!</v>
      </c>
      <c r="D556" t="e">
        <f t="shared" si="23"/>
        <v>#VALUE!</v>
      </c>
    </row>
    <row r="557" spans="3:4">
      <c r="C557" s="2" t="e">
        <f t="shared" si="22"/>
        <v>#VALUE!</v>
      </c>
      <c r="D557" t="e">
        <f t="shared" si="23"/>
        <v>#VALUE!</v>
      </c>
    </row>
    <row r="558" spans="3:4">
      <c r="C558" s="2" t="e">
        <f t="shared" si="22"/>
        <v>#VALUE!</v>
      </c>
      <c r="D558" t="e">
        <f t="shared" si="23"/>
        <v>#VALUE!</v>
      </c>
    </row>
    <row r="559" spans="3:4">
      <c r="C559" s="2" t="e">
        <f t="shared" si="22"/>
        <v>#VALUE!</v>
      </c>
      <c r="D559" t="e">
        <f t="shared" si="23"/>
        <v>#VALUE!</v>
      </c>
    </row>
    <row r="560" spans="3:4">
      <c r="C560" s="2" t="e">
        <f t="shared" si="22"/>
        <v>#VALUE!</v>
      </c>
      <c r="D560" t="e">
        <f t="shared" si="23"/>
        <v>#VALUE!</v>
      </c>
    </row>
    <row r="561" spans="3:4">
      <c r="C561" s="2" t="e">
        <f t="shared" si="22"/>
        <v>#VALUE!</v>
      </c>
      <c r="D561" t="e">
        <f t="shared" si="23"/>
        <v>#VALUE!</v>
      </c>
    </row>
    <row r="562" spans="3:4">
      <c r="C562" s="2" t="e">
        <f t="shared" si="22"/>
        <v>#VALUE!</v>
      </c>
      <c r="D562" t="e">
        <f t="shared" si="23"/>
        <v>#VALUE!</v>
      </c>
    </row>
    <row r="563" spans="3:4">
      <c r="C563" s="2" t="e">
        <f t="shared" si="22"/>
        <v>#VALUE!</v>
      </c>
      <c r="D563" t="e">
        <f t="shared" si="23"/>
        <v>#VALUE!</v>
      </c>
    </row>
    <row r="564" spans="3:4">
      <c r="C564" s="2" t="e">
        <f t="shared" si="22"/>
        <v>#VALUE!</v>
      </c>
      <c r="D564" t="e">
        <f t="shared" si="23"/>
        <v>#VALUE!</v>
      </c>
    </row>
    <row r="565" spans="3:4">
      <c r="C565" s="2" t="e">
        <f t="shared" si="22"/>
        <v>#VALUE!</v>
      </c>
      <c r="D565" t="e">
        <f t="shared" si="23"/>
        <v>#VALUE!</v>
      </c>
    </row>
    <row r="566" spans="3:4">
      <c r="C566" s="2" t="e">
        <f t="shared" si="22"/>
        <v>#VALUE!</v>
      </c>
      <c r="D566" t="e">
        <f t="shared" si="23"/>
        <v>#VALUE!</v>
      </c>
    </row>
    <row r="567" spans="3:4">
      <c r="C567" s="2" t="e">
        <f t="shared" si="22"/>
        <v>#VALUE!</v>
      </c>
      <c r="D567" t="e">
        <f t="shared" si="23"/>
        <v>#VALUE!</v>
      </c>
    </row>
    <row r="568" spans="3:4">
      <c r="C568" s="2" t="e">
        <f t="shared" si="22"/>
        <v>#VALUE!</v>
      </c>
      <c r="D568" t="e">
        <f t="shared" si="23"/>
        <v>#VALUE!</v>
      </c>
    </row>
    <row r="569" spans="3:4">
      <c r="C569" s="2" t="e">
        <f t="shared" si="22"/>
        <v>#VALUE!</v>
      </c>
      <c r="D569" t="e">
        <f t="shared" si="23"/>
        <v>#VALUE!</v>
      </c>
    </row>
    <row r="570" spans="3:4">
      <c r="C570" s="2" t="e">
        <f t="shared" si="22"/>
        <v>#VALUE!</v>
      </c>
      <c r="D570" t="e">
        <f t="shared" si="23"/>
        <v>#VALUE!</v>
      </c>
    </row>
    <row r="571" spans="3:4">
      <c r="C571" s="2" t="e">
        <f t="shared" si="22"/>
        <v>#VALUE!</v>
      </c>
      <c r="D571" t="e">
        <f t="shared" si="23"/>
        <v>#VALUE!</v>
      </c>
    </row>
    <row r="572" spans="3:4">
      <c r="C572" s="2" t="e">
        <f t="shared" si="22"/>
        <v>#VALUE!</v>
      </c>
      <c r="D572" t="e">
        <f t="shared" si="23"/>
        <v>#VALUE!</v>
      </c>
    </row>
    <row r="573" spans="3:4">
      <c r="C573" s="2" t="e">
        <f t="shared" si="22"/>
        <v>#VALUE!</v>
      </c>
      <c r="D573" t="e">
        <f t="shared" si="23"/>
        <v>#VALUE!</v>
      </c>
    </row>
    <row r="574" spans="3:4">
      <c r="C574" s="2" t="e">
        <f t="shared" si="22"/>
        <v>#VALUE!</v>
      </c>
      <c r="D574" t="e">
        <f t="shared" si="23"/>
        <v>#VALUE!</v>
      </c>
    </row>
    <row r="575" spans="3:4">
      <c r="C575" s="2" t="e">
        <f t="shared" si="22"/>
        <v>#VALUE!</v>
      </c>
      <c r="D575" t="e">
        <f t="shared" si="23"/>
        <v>#VALUE!</v>
      </c>
    </row>
    <row r="576" spans="3:4">
      <c r="C576" s="2" t="e">
        <f t="shared" si="22"/>
        <v>#VALUE!</v>
      </c>
      <c r="D576" t="e">
        <f t="shared" si="23"/>
        <v>#VALUE!</v>
      </c>
    </row>
    <row r="577" spans="3:4">
      <c r="C577" s="2" t="e">
        <f t="shared" si="22"/>
        <v>#VALUE!</v>
      </c>
      <c r="D577" t="e">
        <f t="shared" si="23"/>
        <v>#VALUE!</v>
      </c>
    </row>
    <row r="578" spans="3:4">
      <c r="C578" s="2" t="e">
        <f t="shared" ref="C578:C641" si="24">LEFT(A578, FIND("-", A578) - 1)</f>
        <v>#VALUE!</v>
      </c>
      <c r="D578" t="e">
        <f t="shared" ref="D578:D641" si="25">MID(A578, FIND("-", A578) + 1, 8)</f>
        <v>#VALUE!</v>
      </c>
    </row>
    <row r="579" spans="3:4">
      <c r="C579" s="2" t="e">
        <f t="shared" si="24"/>
        <v>#VALUE!</v>
      </c>
      <c r="D579" t="e">
        <f t="shared" si="25"/>
        <v>#VALUE!</v>
      </c>
    </row>
    <row r="580" spans="3:4">
      <c r="C580" s="2" t="e">
        <f t="shared" si="24"/>
        <v>#VALUE!</v>
      </c>
      <c r="D580" t="e">
        <f t="shared" si="25"/>
        <v>#VALUE!</v>
      </c>
    </row>
    <row r="581" spans="3:4">
      <c r="C581" s="2" t="e">
        <f t="shared" si="24"/>
        <v>#VALUE!</v>
      </c>
      <c r="D581" t="e">
        <f t="shared" si="25"/>
        <v>#VALUE!</v>
      </c>
    </row>
    <row r="582" spans="3:4">
      <c r="C582" s="2" t="e">
        <f t="shared" si="24"/>
        <v>#VALUE!</v>
      </c>
      <c r="D582" t="e">
        <f t="shared" si="25"/>
        <v>#VALUE!</v>
      </c>
    </row>
    <row r="583" spans="3:4">
      <c r="C583" s="2" t="e">
        <f t="shared" si="24"/>
        <v>#VALUE!</v>
      </c>
      <c r="D583" t="e">
        <f t="shared" si="25"/>
        <v>#VALUE!</v>
      </c>
    </row>
    <row r="584" spans="3:4">
      <c r="C584" s="2" t="e">
        <f t="shared" si="24"/>
        <v>#VALUE!</v>
      </c>
      <c r="D584" t="e">
        <f t="shared" si="25"/>
        <v>#VALUE!</v>
      </c>
    </row>
    <row r="585" spans="3:4">
      <c r="C585" s="2" t="e">
        <f t="shared" si="24"/>
        <v>#VALUE!</v>
      </c>
      <c r="D585" t="e">
        <f t="shared" si="25"/>
        <v>#VALUE!</v>
      </c>
    </row>
    <row r="586" spans="3:4">
      <c r="C586" s="2" t="e">
        <f t="shared" si="24"/>
        <v>#VALUE!</v>
      </c>
      <c r="D586" t="e">
        <f t="shared" si="25"/>
        <v>#VALUE!</v>
      </c>
    </row>
    <row r="587" spans="3:4">
      <c r="C587" s="2" t="e">
        <f t="shared" si="24"/>
        <v>#VALUE!</v>
      </c>
      <c r="D587" t="e">
        <f t="shared" si="25"/>
        <v>#VALUE!</v>
      </c>
    </row>
    <row r="588" spans="3:4">
      <c r="C588" s="2" t="e">
        <f t="shared" si="24"/>
        <v>#VALUE!</v>
      </c>
      <c r="D588" t="e">
        <f t="shared" si="25"/>
        <v>#VALUE!</v>
      </c>
    </row>
    <row r="589" spans="3:4">
      <c r="C589" s="2" t="e">
        <f t="shared" si="24"/>
        <v>#VALUE!</v>
      </c>
      <c r="D589" t="e">
        <f t="shared" si="25"/>
        <v>#VALUE!</v>
      </c>
    </row>
    <row r="590" spans="3:4">
      <c r="C590" s="2" t="e">
        <f t="shared" si="24"/>
        <v>#VALUE!</v>
      </c>
      <c r="D590" t="e">
        <f t="shared" si="25"/>
        <v>#VALUE!</v>
      </c>
    </row>
    <row r="591" spans="3:4">
      <c r="C591" s="2" t="e">
        <f t="shared" si="24"/>
        <v>#VALUE!</v>
      </c>
      <c r="D591" t="e">
        <f t="shared" si="25"/>
        <v>#VALUE!</v>
      </c>
    </row>
    <row r="592" spans="3:4">
      <c r="C592" s="2" t="e">
        <f t="shared" si="24"/>
        <v>#VALUE!</v>
      </c>
      <c r="D592" t="e">
        <f t="shared" si="25"/>
        <v>#VALUE!</v>
      </c>
    </row>
    <row r="593" spans="3:4">
      <c r="C593" s="2" t="e">
        <f t="shared" si="24"/>
        <v>#VALUE!</v>
      </c>
      <c r="D593" t="e">
        <f t="shared" si="25"/>
        <v>#VALUE!</v>
      </c>
    </row>
    <row r="594" spans="3:4">
      <c r="C594" s="2" t="e">
        <f t="shared" si="24"/>
        <v>#VALUE!</v>
      </c>
      <c r="D594" t="e">
        <f t="shared" si="25"/>
        <v>#VALUE!</v>
      </c>
    </row>
    <row r="595" spans="3:4">
      <c r="C595" s="2" t="e">
        <f t="shared" si="24"/>
        <v>#VALUE!</v>
      </c>
      <c r="D595" t="e">
        <f t="shared" si="25"/>
        <v>#VALUE!</v>
      </c>
    </row>
    <row r="596" spans="3:4">
      <c r="C596" s="2" t="e">
        <f t="shared" si="24"/>
        <v>#VALUE!</v>
      </c>
      <c r="D596" t="e">
        <f t="shared" si="25"/>
        <v>#VALUE!</v>
      </c>
    </row>
    <row r="597" spans="3:4">
      <c r="C597" s="2" t="e">
        <f t="shared" si="24"/>
        <v>#VALUE!</v>
      </c>
      <c r="D597" t="e">
        <f t="shared" si="25"/>
        <v>#VALUE!</v>
      </c>
    </row>
    <row r="598" spans="3:4">
      <c r="C598" s="2" t="e">
        <f t="shared" si="24"/>
        <v>#VALUE!</v>
      </c>
      <c r="D598" t="e">
        <f t="shared" si="25"/>
        <v>#VALUE!</v>
      </c>
    </row>
    <row r="599" spans="3:4">
      <c r="C599" s="2" t="e">
        <f t="shared" si="24"/>
        <v>#VALUE!</v>
      </c>
      <c r="D599" t="e">
        <f t="shared" si="25"/>
        <v>#VALUE!</v>
      </c>
    </row>
    <row r="600" spans="3:4">
      <c r="C600" s="2" t="e">
        <f t="shared" si="24"/>
        <v>#VALUE!</v>
      </c>
      <c r="D600" t="e">
        <f t="shared" si="25"/>
        <v>#VALUE!</v>
      </c>
    </row>
    <row r="601" spans="3:4">
      <c r="C601" s="2" t="e">
        <f t="shared" si="24"/>
        <v>#VALUE!</v>
      </c>
      <c r="D601" t="e">
        <f t="shared" si="25"/>
        <v>#VALUE!</v>
      </c>
    </row>
    <row r="602" spans="3:4">
      <c r="C602" s="2" t="e">
        <f t="shared" si="24"/>
        <v>#VALUE!</v>
      </c>
      <c r="D602" t="e">
        <f t="shared" si="25"/>
        <v>#VALUE!</v>
      </c>
    </row>
    <row r="603" spans="3:4">
      <c r="C603" s="2" t="e">
        <f t="shared" si="24"/>
        <v>#VALUE!</v>
      </c>
      <c r="D603" t="e">
        <f t="shared" si="25"/>
        <v>#VALUE!</v>
      </c>
    </row>
    <row r="604" spans="3:4">
      <c r="C604" s="2" t="e">
        <f t="shared" si="24"/>
        <v>#VALUE!</v>
      </c>
      <c r="D604" t="e">
        <f t="shared" si="25"/>
        <v>#VALUE!</v>
      </c>
    </row>
    <row r="605" spans="3:4">
      <c r="C605" s="2" t="e">
        <f t="shared" si="24"/>
        <v>#VALUE!</v>
      </c>
      <c r="D605" t="e">
        <f t="shared" si="25"/>
        <v>#VALUE!</v>
      </c>
    </row>
    <row r="606" spans="3:4">
      <c r="C606" s="2" t="e">
        <f t="shared" si="24"/>
        <v>#VALUE!</v>
      </c>
      <c r="D606" t="e">
        <f t="shared" si="25"/>
        <v>#VALUE!</v>
      </c>
    </row>
    <row r="607" spans="3:4">
      <c r="C607" s="2" t="e">
        <f t="shared" si="24"/>
        <v>#VALUE!</v>
      </c>
      <c r="D607" t="e">
        <f t="shared" si="25"/>
        <v>#VALUE!</v>
      </c>
    </row>
    <row r="608" spans="3:4">
      <c r="C608" s="2" t="e">
        <f t="shared" si="24"/>
        <v>#VALUE!</v>
      </c>
      <c r="D608" t="e">
        <f t="shared" si="25"/>
        <v>#VALUE!</v>
      </c>
    </row>
    <row r="609" spans="3:4">
      <c r="C609" s="2" t="e">
        <f t="shared" si="24"/>
        <v>#VALUE!</v>
      </c>
      <c r="D609" t="e">
        <f t="shared" si="25"/>
        <v>#VALUE!</v>
      </c>
    </row>
    <row r="610" spans="3:4">
      <c r="C610" s="2" t="e">
        <f t="shared" si="24"/>
        <v>#VALUE!</v>
      </c>
      <c r="D610" t="e">
        <f t="shared" si="25"/>
        <v>#VALUE!</v>
      </c>
    </row>
    <row r="611" spans="3:4">
      <c r="C611" s="2" t="e">
        <f t="shared" si="24"/>
        <v>#VALUE!</v>
      </c>
      <c r="D611" t="e">
        <f t="shared" si="25"/>
        <v>#VALUE!</v>
      </c>
    </row>
    <row r="612" spans="3:4">
      <c r="C612" s="2" t="e">
        <f t="shared" si="24"/>
        <v>#VALUE!</v>
      </c>
      <c r="D612" t="e">
        <f t="shared" si="25"/>
        <v>#VALUE!</v>
      </c>
    </row>
    <row r="613" spans="3:4">
      <c r="C613" s="2" t="e">
        <f t="shared" si="24"/>
        <v>#VALUE!</v>
      </c>
      <c r="D613" t="e">
        <f t="shared" si="25"/>
        <v>#VALUE!</v>
      </c>
    </row>
    <row r="614" spans="3:4">
      <c r="C614" s="2" t="e">
        <f t="shared" si="24"/>
        <v>#VALUE!</v>
      </c>
      <c r="D614" t="e">
        <f t="shared" si="25"/>
        <v>#VALUE!</v>
      </c>
    </row>
    <row r="615" spans="3:4">
      <c r="C615" s="2" t="e">
        <f t="shared" si="24"/>
        <v>#VALUE!</v>
      </c>
      <c r="D615" t="e">
        <f t="shared" si="25"/>
        <v>#VALUE!</v>
      </c>
    </row>
    <row r="616" spans="3:4">
      <c r="C616" s="2" t="e">
        <f t="shared" si="24"/>
        <v>#VALUE!</v>
      </c>
      <c r="D616" t="e">
        <f t="shared" si="25"/>
        <v>#VALUE!</v>
      </c>
    </row>
    <row r="617" spans="3:4">
      <c r="C617" s="2" t="e">
        <f t="shared" si="24"/>
        <v>#VALUE!</v>
      </c>
      <c r="D617" t="e">
        <f t="shared" si="25"/>
        <v>#VALUE!</v>
      </c>
    </row>
    <row r="618" spans="3:4">
      <c r="C618" s="2" t="e">
        <f t="shared" si="24"/>
        <v>#VALUE!</v>
      </c>
      <c r="D618" t="e">
        <f t="shared" si="25"/>
        <v>#VALUE!</v>
      </c>
    </row>
    <row r="619" spans="3:4">
      <c r="C619" s="2" t="e">
        <f t="shared" si="24"/>
        <v>#VALUE!</v>
      </c>
      <c r="D619" t="e">
        <f t="shared" si="25"/>
        <v>#VALUE!</v>
      </c>
    </row>
    <row r="620" spans="3:4">
      <c r="C620" s="2" t="e">
        <f t="shared" si="24"/>
        <v>#VALUE!</v>
      </c>
      <c r="D620" t="e">
        <f t="shared" si="25"/>
        <v>#VALUE!</v>
      </c>
    </row>
    <row r="621" spans="3:4">
      <c r="C621" s="2" t="e">
        <f t="shared" si="24"/>
        <v>#VALUE!</v>
      </c>
      <c r="D621" t="e">
        <f t="shared" si="25"/>
        <v>#VALUE!</v>
      </c>
    </row>
    <row r="622" spans="3:4">
      <c r="C622" s="2" t="e">
        <f t="shared" si="24"/>
        <v>#VALUE!</v>
      </c>
      <c r="D622" t="e">
        <f t="shared" si="25"/>
        <v>#VALUE!</v>
      </c>
    </row>
    <row r="623" spans="3:4">
      <c r="C623" s="2" t="e">
        <f t="shared" si="24"/>
        <v>#VALUE!</v>
      </c>
      <c r="D623" t="e">
        <f t="shared" si="25"/>
        <v>#VALUE!</v>
      </c>
    </row>
    <row r="624" spans="3:4">
      <c r="C624" s="2" t="e">
        <f t="shared" si="24"/>
        <v>#VALUE!</v>
      </c>
      <c r="D624" t="e">
        <f t="shared" si="25"/>
        <v>#VALUE!</v>
      </c>
    </row>
    <row r="625" spans="3:4">
      <c r="C625" s="2" t="e">
        <f t="shared" si="24"/>
        <v>#VALUE!</v>
      </c>
      <c r="D625" t="e">
        <f t="shared" si="25"/>
        <v>#VALUE!</v>
      </c>
    </row>
    <row r="626" spans="3:4">
      <c r="C626" s="2" t="e">
        <f t="shared" si="24"/>
        <v>#VALUE!</v>
      </c>
      <c r="D626" t="e">
        <f t="shared" si="25"/>
        <v>#VALUE!</v>
      </c>
    </row>
    <row r="627" spans="3:4">
      <c r="C627" s="2" t="e">
        <f t="shared" si="24"/>
        <v>#VALUE!</v>
      </c>
      <c r="D627" t="e">
        <f t="shared" si="25"/>
        <v>#VALUE!</v>
      </c>
    </row>
    <row r="628" spans="3:4">
      <c r="C628" s="2" t="e">
        <f t="shared" si="24"/>
        <v>#VALUE!</v>
      </c>
      <c r="D628" t="e">
        <f t="shared" si="25"/>
        <v>#VALUE!</v>
      </c>
    </row>
    <row r="629" spans="3:4">
      <c r="C629" s="2" t="e">
        <f t="shared" si="24"/>
        <v>#VALUE!</v>
      </c>
      <c r="D629" t="e">
        <f t="shared" si="25"/>
        <v>#VALUE!</v>
      </c>
    </row>
    <row r="630" spans="3:4">
      <c r="C630" s="2" t="e">
        <f t="shared" si="24"/>
        <v>#VALUE!</v>
      </c>
      <c r="D630" t="e">
        <f t="shared" si="25"/>
        <v>#VALUE!</v>
      </c>
    </row>
    <row r="631" spans="3:4">
      <c r="C631" s="2" t="e">
        <f t="shared" si="24"/>
        <v>#VALUE!</v>
      </c>
      <c r="D631" t="e">
        <f t="shared" si="25"/>
        <v>#VALUE!</v>
      </c>
    </row>
    <row r="632" spans="3:4">
      <c r="C632" s="2" t="e">
        <f t="shared" si="24"/>
        <v>#VALUE!</v>
      </c>
      <c r="D632" t="e">
        <f t="shared" si="25"/>
        <v>#VALUE!</v>
      </c>
    </row>
    <row r="633" spans="3:4">
      <c r="C633" s="2" t="e">
        <f t="shared" si="24"/>
        <v>#VALUE!</v>
      </c>
      <c r="D633" t="e">
        <f t="shared" si="25"/>
        <v>#VALUE!</v>
      </c>
    </row>
    <row r="634" spans="3:4">
      <c r="C634" s="2" t="e">
        <f t="shared" si="24"/>
        <v>#VALUE!</v>
      </c>
      <c r="D634" t="e">
        <f t="shared" si="25"/>
        <v>#VALUE!</v>
      </c>
    </row>
    <row r="635" spans="3:4">
      <c r="C635" s="2" t="e">
        <f t="shared" si="24"/>
        <v>#VALUE!</v>
      </c>
      <c r="D635" t="e">
        <f t="shared" si="25"/>
        <v>#VALUE!</v>
      </c>
    </row>
    <row r="636" spans="3:4">
      <c r="C636" s="2" t="e">
        <f t="shared" si="24"/>
        <v>#VALUE!</v>
      </c>
      <c r="D636" t="e">
        <f t="shared" si="25"/>
        <v>#VALUE!</v>
      </c>
    </row>
    <row r="637" spans="3:4">
      <c r="C637" s="2" t="e">
        <f t="shared" si="24"/>
        <v>#VALUE!</v>
      </c>
      <c r="D637" t="e">
        <f t="shared" si="25"/>
        <v>#VALUE!</v>
      </c>
    </row>
    <row r="638" spans="3:4">
      <c r="C638" s="2" t="e">
        <f t="shared" si="24"/>
        <v>#VALUE!</v>
      </c>
      <c r="D638" t="e">
        <f t="shared" si="25"/>
        <v>#VALUE!</v>
      </c>
    </row>
    <row r="639" spans="3:4">
      <c r="C639" s="2" t="e">
        <f t="shared" si="24"/>
        <v>#VALUE!</v>
      </c>
      <c r="D639" t="e">
        <f t="shared" si="25"/>
        <v>#VALUE!</v>
      </c>
    </row>
    <row r="640" spans="3:4">
      <c r="C640" s="2" t="e">
        <f t="shared" si="24"/>
        <v>#VALUE!</v>
      </c>
      <c r="D640" t="e">
        <f t="shared" si="25"/>
        <v>#VALUE!</v>
      </c>
    </row>
    <row r="641" spans="3:4">
      <c r="C641" s="2" t="e">
        <f t="shared" si="24"/>
        <v>#VALUE!</v>
      </c>
      <c r="D641" t="e">
        <f t="shared" si="25"/>
        <v>#VALUE!</v>
      </c>
    </row>
    <row r="642" spans="3:4">
      <c r="C642" s="2" t="e">
        <f t="shared" ref="C642:C705" si="26">LEFT(A642, FIND("-", A642) - 1)</f>
        <v>#VALUE!</v>
      </c>
      <c r="D642" t="e">
        <f t="shared" ref="D642:D705" si="27">MID(A642, FIND("-", A642) + 1, 8)</f>
        <v>#VALUE!</v>
      </c>
    </row>
    <row r="643" spans="3:4">
      <c r="C643" s="2" t="e">
        <f t="shared" si="26"/>
        <v>#VALUE!</v>
      </c>
      <c r="D643" t="e">
        <f t="shared" si="27"/>
        <v>#VALUE!</v>
      </c>
    </row>
    <row r="644" spans="3:4">
      <c r="C644" s="2" t="e">
        <f t="shared" si="26"/>
        <v>#VALUE!</v>
      </c>
      <c r="D644" t="e">
        <f t="shared" si="27"/>
        <v>#VALUE!</v>
      </c>
    </row>
    <row r="645" spans="3:4">
      <c r="C645" s="2" t="e">
        <f t="shared" si="26"/>
        <v>#VALUE!</v>
      </c>
      <c r="D645" t="e">
        <f t="shared" si="27"/>
        <v>#VALUE!</v>
      </c>
    </row>
    <row r="646" spans="3:4">
      <c r="C646" s="2" t="e">
        <f t="shared" si="26"/>
        <v>#VALUE!</v>
      </c>
      <c r="D646" t="e">
        <f t="shared" si="27"/>
        <v>#VALUE!</v>
      </c>
    </row>
    <row r="647" spans="3:4">
      <c r="C647" s="2" t="e">
        <f t="shared" si="26"/>
        <v>#VALUE!</v>
      </c>
      <c r="D647" t="e">
        <f t="shared" si="27"/>
        <v>#VALUE!</v>
      </c>
    </row>
    <row r="648" spans="3:4">
      <c r="C648" s="2" t="e">
        <f t="shared" si="26"/>
        <v>#VALUE!</v>
      </c>
      <c r="D648" t="e">
        <f t="shared" si="27"/>
        <v>#VALUE!</v>
      </c>
    </row>
    <row r="649" spans="3:4">
      <c r="C649" s="2" t="e">
        <f t="shared" si="26"/>
        <v>#VALUE!</v>
      </c>
      <c r="D649" t="e">
        <f t="shared" si="27"/>
        <v>#VALUE!</v>
      </c>
    </row>
    <row r="650" spans="3:4">
      <c r="C650" s="2" t="e">
        <f t="shared" si="26"/>
        <v>#VALUE!</v>
      </c>
      <c r="D650" t="e">
        <f t="shared" si="27"/>
        <v>#VALUE!</v>
      </c>
    </row>
    <row r="651" spans="3:4">
      <c r="C651" s="2" t="e">
        <f t="shared" si="26"/>
        <v>#VALUE!</v>
      </c>
      <c r="D651" t="e">
        <f t="shared" si="27"/>
        <v>#VALUE!</v>
      </c>
    </row>
    <row r="652" spans="3:4">
      <c r="C652" s="2" t="e">
        <f t="shared" si="26"/>
        <v>#VALUE!</v>
      </c>
      <c r="D652" t="e">
        <f t="shared" si="27"/>
        <v>#VALUE!</v>
      </c>
    </row>
    <row r="653" spans="3:4">
      <c r="C653" s="2" t="e">
        <f t="shared" si="26"/>
        <v>#VALUE!</v>
      </c>
      <c r="D653" t="e">
        <f t="shared" si="27"/>
        <v>#VALUE!</v>
      </c>
    </row>
    <row r="654" spans="3:4">
      <c r="C654" s="2" t="e">
        <f t="shared" si="26"/>
        <v>#VALUE!</v>
      </c>
      <c r="D654" t="e">
        <f t="shared" si="27"/>
        <v>#VALUE!</v>
      </c>
    </row>
    <row r="655" spans="3:4">
      <c r="C655" s="2" t="e">
        <f t="shared" si="26"/>
        <v>#VALUE!</v>
      </c>
      <c r="D655" t="e">
        <f t="shared" si="27"/>
        <v>#VALUE!</v>
      </c>
    </row>
    <row r="656" spans="3:4">
      <c r="C656" s="2" t="e">
        <f t="shared" si="26"/>
        <v>#VALUE!</v>
      </c>
      <c r="D656" t="e">
        <f t="shared" si="27"/>
        <v>#VALUE!</v>
      </c>
    </row>
    <row r="657" spans="3:4">
      <c r="C657" s="2" t="e">
        <f t="shared" si="26"/>
        <v>#VALUE!</v>
      </c>
      <c r="D657" t="e">
        <f t="shared" si="27"/>
        <v>#VALUE!</v>
      </c>
    </row>
    <row r="658" spans="3:4">
      <c r="C658" s="2" t="e">
        <f t="shared" si="26"/>
        <v>#VALUE!</v>
      </c>
      <c r="D658" t="e">
        <f t="shared" si="27"/>
        <v>#VALUE!</v>
      </c>
    </row>
    <row r="659" spans="3:4">
      <c r="C659" s="2" t="e">
        <f t="shared" si="26"/>
        <v>#VALUE!</v>
      </c>
      <c r="D659" t="e">
        <f t="shared" si="27"/>
        <v>#VALUE!</v>
      </c>
    </row>
    <row r="660" spans="3:4">
      <c r="C660" s="2" t="e">
        <f t="shared" si="26"/>
        <v>#VALUE!</v>
      </c>
      <c r="D660" t="e">
        <f t="shared" si="27"/>
        <v>#VALUE!</v>
      </c>
    </row>
    <row r="661" spans="3:4">
      <c r="C661" s="2" t="e">
        <f t="shared" si="26"/>
        <v>#VALUE!</v>
      </c>
      <c r="D661" t="e">
        <f t="shared" si="27"/>
        <v>#VALUE!</v>
      </c>
    </row>
    <row r="662" spans="3:4">
      <c r="C662" s="2" t="e">
        <f t="shared" si="26"/>
        <v>#VALUE!</v>
      </c>
      <c r="D662" t="e">
        <f t="shared" si="27"/>
        <v>#VALUE!</v>
      </c>
    </row>
    <row r="663" spans="3:4">
      <c r="C663" s="2" t="e">
        <f t="shared" si="26"/>
        <v>#VALUE!</v>
      </c>
      <c r="D663" t="e">
        <f t="shared" si="27"/>
        <v>#VALUE!</v>
      </c>
    </row>
    <row r="664" spans="3:4">
      <c r="C664" s="2" t="e">
        <f t="shared" si="26"/>
        <v>#VALUE!</v>
      </c>
      <c r="D664" t="e">
        <f t="shared" si="27"/>
        <v>#VALUE!</v>
      </c>
    </row>
    <row r="665" spans="3:4">
      <c r="C665" s="2" t="e">
        <f t="shared" si="26"/>
        <v>#VALUE!</v>
      </c>
      <c r="D665" t="e">
        <f t="shared" si="27"/>
        <v>#VALUE!</v>
      </c>
    </row>
    <row r="666" spans="3:4">
      <c r="C666" s="2" t="e">
        <f t="shared" si="26"/>
        <v>#VALUE!</v>
      </c>
      <c r="D666" t="e">
        <f t="shared" si="27"/>
        <v>#VALUE!</v>
      </c>
    </row>
    <row r="667" spans="3:4">
      <c r="C667" s="2" t="e">
        <f t="shared" si="26"/>
        <v>#VALUE!</v>
      </c>
      <c r="D667" t="e">
        <f t="shared" si="27"/>
        <v>#VALUE!</v>
      </c>
    </row>
    <row r="668" spans="3:4">
      <c r="C668" s="2" t="e">
        <f t="shared" si="26"/>
        <v>#VALUE!</v>
      </c>
      <c r="D668" t="e">
        <f t="shared" si="27"/>
        <v>#VALUE!</v>
      </c>
    </row>
    <row r="669" spans="3:4">
      <c r="C669" s="2" t="e">
        <f t="shared" si="26"/>
        <v>#VALUE!</v>
      </c>
      <c r="D669" t="e">
        <f t="shared" si="27"/>
        <v>#VALUE!</v>
      </c>
    </row>
    <row r="670" spans="3:4">
      <c r="C670" s="2" t="e">
        <f t="shared" si="26"/>
        <v>#VALUE!</v>
      </c>
      <c r="D670" t="e">
        <f t="shared" si="27"/>
        <v>#VALUE!</v>
      </c>
    </row>
    <row r="671" spans="3:4">
      <c r="C671" s="2" t="e">
        <f t="shared" si="26"/>
        <v>#VALUE!</v>
      </c>
      <c r="D671" t="e">
        <f t="shared" si="27"/>
        <v>#VALUE!</v>
      </c>
    </row>
    <row r="672" spans="3:4">
      <c r="C672" s="2" t="e">
        <f t="shared" si="26"/>
        <v>#VALUE!</v>
      </c>
      <c r="D672" t="e">
        <f t="shared" si="27"/>
        <v>#VALUE!</v>
      </c>
    </row>
    <row r="673" spans="3:4">
      <c r="C673" s="2" t="e">
        <f t="shared" si="26"/>
        <v>#VALUE!</v>
      </c>
      <c r="D673" t="e">
        <f t="shared" si="27"/>
        <v>#VALUE!</v>
      </c>
    </row>
    <row r="674" spans="3:4">
      <c r="C674" s="2" t="e">
        <f t="shared" si="26"/>
        <v>#VALUE!</v>
      </c>
      <c r="D674" t="e">
        <f t="shared" si="27"/>
        <v>#VALUE!</v>
      </c>
    </row>
    <row r="675" spans="3:4">
      <c r="C675" s="2" t="e">
        <f t="shared" si="26"/>
        <v>#VALUE!</v>
      </c>
      <c r="D675" t="e">
        <f t="shared" si="27"/>
        <v>#VALUE!</v>
      </c>
    </row>
    <row r="676" spans="3:4">
      <c r="C676" s="2" t="e">
        <f t="shared" si="26"/>
        <v>#VALUE!</v>
      </c>
      <c r="D676" t="e">
        <f t="shared" si="27"/>
        <v>#VALUE!</v>
      </c>
    </row>
    <row r="677" spans="3:4">
      <c r="C677" s="2" t="e">
        <f t="shared" si="26"/>
        <v>#VALUE!</v>
      </c>
      <c r="D677" t="e">
        <f t="shared" si="27"/>
        <v>#VALUE!</v>
      </c>
    </row>
    <row r="678" spans="3:4">
      <c r="C678" s="2" t="e">
        <f t="shared" si="26"/>
        <v>#VALUE!</v>
      </c>
      <c r="D678" t="e">
        <f t="shared" si="27"/>
        <v>#VALUE!</v>
      </c>
    </row>
    <row r="679" spans="3:4">
      <c r="C679" s="2" t="e">
        <f t="shared" si="26"/>
        <v>#VALUE!</v>
      </c>
      <c r="D679" t="e">
        <f t="shared" si="27"/>
        <v>#VALUE!</v>
      </c>
    </row>
    <row r="680" spans="3:4">
      <c r="C680" s="2" t="e">
        <f t="shared" si="26"/>
        <v>#VALUE!</v>
      </c>
      <c r="D680" t="e">
        <f t="shared" si="27"/>
        <v>#VALUE!</v>
      </c>
    </row>
    <row r="681" spans="3:4">
      <c r="C681" s="2" t="e">
        <f t="shared" si="26"/>
        <v>#VALUE!</v>
      </c>
      <c r="D681" t="e">
        <f t="shared" si="27"/>
        <v>#VALUE!</v>
      </c>
    </row>
    <row r="682" spans="3:4">
      <c r="C682" s="2" t="e">
        <f t="shared" si="26"/>
        <v>#VALUE!</v>
      </c>
      <c r="D682" t="e">
        <f t="shared" si="27"/>
        <v>#VALUE!</v>
      </c>
    </row>
    <row r="683" spans="3:4">
      <c r="C683" s="2" t="e">
        <f t="shared" si="26"/>
        <v>#VALUE!</v>
      </c>
      <c r="D683" t="e">
        <f t="shared" si="27"/>
        <v>#VALUE!</v>
      </c>
    </row>
    <row r="684" spans="3:4">
      <c r="C684" s="2" t="e">
        <f t="shared" si="26"/>
        <v>#VALUE!</v>
      </c>
      <c r="D684" t="e">
        <f t="shared" si="27"/>
        <v>#VALUE!</v>
      </c>
    </row>
    <row r="685" spans="3:4">
      <c r="C685" s="2" t="e">
        <f t="shared" si="26"/>
        <v>#VALUE!</v>
      </c>
      <c r="D685" t="e">
        <f t="shared" si="27"/>
        <v>#VALUE!</v>
      </c>
    </row>
    <row r="686" spans="3:4">
      <c r="C686" s="2" t="e">
        <f t="shared" si="26"/>
        <v>#VALUE!</v>
      </c>
      <c r="D686" t="e">
        <f t="shared" si="27"/>
        <v>#VALUE!</v>
      </c>
    </row>
    <row r="687" spans="3:4">
      <c r="C687" s="2" t="e">
        <f t="shared" si="26"/>
        <v>#VALUE!</v>
      </c>
      <c r="D687" t="e">
        <f t="shared" si="27"/>
        <v>#VALUE!</v>
      </c>
    </row>
    <row r="688" spans="3:4">
      <c r="C688" s="2" t="e">
        <f t="shared" si="26"/>
        <v>#VALUE!</v>
      </c>
      <c r="D688" t="e">
        <f t="shared" si="27"/>
        <v>#VALUE!</v>
      </c>
    </row>
    <row r="689" spans="3:4">
      <c r="C689" s="2" t="e">
        <f t="shared" si="26"/>
        <v>#VALUE!</v>
      </c>
      <c r="D689" t="e">
        <f t="shared" si="27"/>
        <v>#VALUE!</v>
      </c>
    </row>
    <row r="690" spans="3:4">
      <c r="C690" s="2" t="e">
        <f t="shared" si="26"/>
        <v>#VALUE!</v>
      </c>
      <c r="D690" t="e">
        <f t="shared" si="27"/>
        <v>#VALUE!</v>
      </c>
    </row>
    <row r="691" spans="3:4">
      <c r="C691" s="2" t="e">
        <f t="shared" si="26"/>
        <v>#VALUE!</v>
      </c>
      <c r="D691" t="e">
        <f t="shared" si="27"/>
        <v>#VALUE!</v>
      </c>
    </row>
    <row r="692" spans="3:4">
      <c r="C692" s="2" t="e">
        <f t="shared" si="26"/>
        <v>#VALUE!</v>
      </c>
      <c r="D692" t="e">
        <f t="shared" si="27"/>
        <v>#VALUE!</v>
      </c>
    </row>
    <row r="693" spans="3:4">
      <c r="C693" s="2" t="e">
        <f t="shared" si="26"/>
        <v>#VALUE!</v>
      </c>
      <c r="D693" t="e">
        <f t="shared" si="27"/>
        <v>#VALUE!</v>
      </c>
    </row>
    <row r="694" spans="3:4">
      <c r="C694" s="2" t="e">
        <f t="shared" si="26"/>
        <v>#VALUE!</v>
      </c>
      <c r="D694" t="e">
        <f t="shared" si="27"/>
        <v>#VALUE!</v>
      </c>
    </row>
    <row r="695" spans="3:4">
      <c r="C695" s="2" t="e">
        <f t="shared" si="26"/>
        <v>#VALUE!</v>
      </c>
      <c r="D695" t="e">
        <f t="shared" si="27"/>
        <v>#VALUE!</v>
      </c>
    </row>
    <row r="696" spans="3:4">
      <c r="C696" s="2" t="e">
        <f t="shared" si="26"/>
        <v>#VALUE!</v>
      </c>
      <c r="D696" t="e">
        <f t="shared" si="27"/>
        <v>#VALUE!</v>
      </c>
    </row>
    <row r="697" spans="3:4">
      <c r="C697" s="2" t="e">
        <f t="shared" si="26"/>
        <v>#VALUE!</v>
      </c>
      <c r="D697" t="e">
        <f t="shared" si="27"/>
        <v>#VALUE!</v>
      </c>
    </row>
    <row r="698" spans="3:4">
      <c r="C698" s="2" t="e">
        <f t="shared" si="26"/>
        <v>#VALUE!</v>
      </c>
      <c r="D698" t="e">
        <f t="shared" si="27"/>
        <v>#VALUE!</v>
      </c>
    </row>
    <row r="699" spans="3:4">
      <c r="C699" s="2" t="e">
        <f t="shared" si="26"/>
        <v>#VALUE!</v>
      </c>
      <c r="D699" t="e">
        <f t="shared" si="27"/>
        <v>#VALUE!</v>
      </c>
    </row>
    <row r="700" spans="3:4">
      <c r="C700" s="2" t="e">
        <f t="shared" si="26"/>
        <v>#VALUE!</v>
      </c>
      <c r="D700" t="e">
        <f t="shared" si="27"/>
        <v>#VALUE!</v>
      </c>
    </row>
    <row r="701" spans="3:4">
      <c r="C701" s="2" t="e">
        <f t="shared" si="26"/>
        <v>#VALUE!</v>
      </c>
      <c r="D701" t="e">
        <f t="shared" si="27"/>
        <v>#VALUE!</v>
      </c>
    </row>
    <row r="702" spans="3:4">
      <c r="C702" s="2" t="e">
        <f t="shared" si="26"/>
        <v>#VALUE!</v>
      </c>
      <c r="D702" t="e">
        <f t="shared" si="27"/>
        <v>#VALUE!</v>
      </c>
    </row>
    <row r="703" spans="3:4">
      <c r="C703" s="2" t="e">
        <f t="shared" si="26"/>
        <v>#VALUE!</v>
      </c>
      <c r="D703" t="e">
        <f t="shared" si="27"/>
        <v>#VALUE!</v>
      </c>
    </row>
    <row r="704" spans="3:4">
      <c r="C704" s="2" t="e">
        <f t="shared" si="26"/>
        <v>#VALUE!</v>
      </c>
      <c r="D704" t="e">
        <f t="shared" si="27"/>
        <v>#VALUE!</v>
      </c>
    </row>
    <row r="705" spans="3:4">
      <c r="C705" s="2" t="e">
        <f t="shared" si="26"/>
        <v>#VALUE!</v>
      </c>
      <c r="D705" t="e">
        <f t="shared" si="27"/>
        <v>#VALUE!</v>
      </c>
    </row>
    <row r="706" spans="3:4">
      <c r="C706" s="2" t="e">
        <f t="shared" ref="C706:C769" si="28">LEFT(A706, FIND("-", A706) - 1)</f>
        <v>#VALUE!</v>
      </c>
      <c r="D706" t="e">
        <f t="shared" ref="D706:D769" si="29">MID(A706, FIND("-", A706) + 1, 8)</f>
        <v>#VALUE!</v>
      </c>
    </row>
    <row r="707" spans="3:4">
      <c r="C707" s="2" t="e">
        <f t="shared" si="28"/>
        <v>#VALUE!</v>
      </c>
      <c r="D707" t="e">
        <f t="shared" si="29"/>
        <v>#VALUE!</v>
      </c>
    </row>
    <row r="708" spans="3:4">
      <c r="C708" s="2" t="e">
        <f t="shared" si="28"/>
        <v>#VALUE!</v>
      </c>
      <c r="D708" t="e">
        <f t="shared" si="29"/>
        <v>#VALUE!</v>
      </c>
    </row>
    <row r="709" spans="3:4">
      <c r="C709" s="2" t="e">
        <f t="shared" si="28"/>
        <v>#VALUE!</v>
      </c>
      <c r="D709" t="e">
        <f t="shared" si="29"/>
        <v>#VALUE!</v>
      </c>
    </row>
    <row r="710" spans="3:4">
      <c r="C710" s="2" t="e">
        <f t="shared" si="28"/>
        <v>#VALUE!</v>
      </c>
      <c r="D710" t="e">
        <f t="shared" si="29"/>
        <v>#VALUE!</v>
      </c>
    </row>
    <row r="711" spans="3:4">
      <c r="C711" s="2" t="e">
        <f t="shared" si="28"/>
        <v>#VALUE!</v>
      </c>
      <c r="D711" t="e">
        <f t="shared" si="29"/>
        <v>#VALUE!</v>
      </c>
    </row>
    <row r="712" spans="3:4">
      <c r="C712" s="2" t="e">
        <f t="shared" si="28"/>
        <v>#VALUE!</v>
      </c>
      <c r="D712" t="e">
        <f t="shared" si="29"/>
        <v>#VALUE!</v>
      </c>
    </row>
    <row r="713" spans="3:4">
      <c r="C713" s="2" t="e">
        <f t="shared" si="28"/>
        <v>#VALUE!</v>
      </c>
      <c r="D713" t="e">
        <f t="shared" si="29"/>
        <v>#VALUE!</v>
      </c>
    </row>
    <row r="714" spans="3:4">
      <c r="C714" s="2" t="e">
        <f t="shared" si="28"/>
        <v>#VALUE!</v>
      </c>
      <c r="D714" t="e">
        <f t="shared" si="29"/>
        <v>#VALUE!</v>
      </c>
    </row>
    <row r="715" spans="3:4">
      <c r="C715" s="2" t="e">
        <f t="shared" si="28"/>
        <v>#VALUE!</v>
      </c>
      <c r="D715" t="e">
        <f t="shared" si="29"/>
        <v>#VALUE!</v>
      </c>
    </row>
    <row r="716" spans="3:4">
      <c r="C716" s="2" t="e">
        <f t="shared" si="28"/>
        <v>#VALUE!</v>
      </c>
      <c r="D716" t="e">
        <f t="shared" si="29"/>
        <v>#VALUE!</v>
      </c>
    </row>
    <row r="717" spans="3:4">
      <c r="C717" s="2" t="e">
        <f t="shared" si="28"/>
        <v>#VALUE!</v>
      </c>
      <c r="D717" t="e">
        <f t="shared" si="29"/>
        <v>#VALUE!</v>
      </c>
    </row>
    <row r="718" spans="3:4">
      <c r="C718" s="2" t="e">
        <f t="shared" si="28"/>
        <v>#VALUE!</v>
      </c>
      <c r="D718" t="e">
        <f t="shared" si="29"/>
        <v>#VALUE!</v>
      </c>
    </row>
    <row r="719" spans="3:4">
      <c r="C719" s="2" t="e">
        <f t="shared" si="28"/>
        <v>#VALUE!</v>
      </c>
      <c r="D719" t="e">
        <f t="shared" si="29"/>
        <v>#VALUE!</v>
      </c>
    </row>
    <row r="720" spans="3:4">
      <c r="C720" s="2" t="e">
        <f t="shared" si="28"/>
        <v>#VALUE!</v>
      </c>
      <c r="D720" t="e">
        <f t="shared" si="29"/>
        <v>#VALUE!</v>
      </c>
    </row>
    <row r="721" spans="3:4">
      <c r="C721" s="2" t="e">
        <f t="shared" si="28"/>
        <v>#VALUE!</v>
      </c>
      <c r="D721" t="e">
        <f t="shared" si="29"/>
        <v>#VALUE!</v>
      </c>
    </row>
    <row r="722" spans="3:4">
      <c r="C722" s="2" t="e">
        <f t="shared" si="28"/>
        <v>#VALUE!</v>
      </c>
      <c r="D722" t="e">
        <f t="shared" si="29"/>
        <v>#VALUE!</v>
      </c>
    </row>
    <row r="723" spans="3:4">
      <c r="C723" s="2" t="e">
        <f t="shared" si="28"/>
        <v>#VALUE!</v>
      </c>
      <c r="D723" t="e">
        <f t="shared" si="29"/>
        <v>#VALUE!</v>
      </c>
    </row>
    <row r="724" spans="3:4">
      <c r="C724" s="2" t="e">
        <f t="shared" si="28"/>
        <v>#VALUE!</v>
      </c>
      <c r="D724" t="e">
        <f t="shared" si="29"/>
        <v>#VALUE!</v>
      </c>
    </row>
    <row r="725" spans="3:4">
      <c r="C725" s="2" t="e">
        <f t="shared" si="28"/>
        <v>#VALUE!</v>
      </c>
      <c r="D725" t="e">
        <f t="shared" si="29"/>
        <v>#VALUE!</v>
      </c>
    </row>
    <row r="726" spans="3:4">
      <c r="C726" s="2" t="e">
        <f t="shared" si="28"/>
        <v>#VALUE!</v>
      </c>
      <c r="D726" t="e">
        <f t="shared" si="29"/>
        <v>#VALUE!</v>
      </c>
    </row>
    <row r="727" spans="3:4">
      <c r="C727" s="2" t="e">
        <f t="shared" si="28"/>
        <v>#VALUE!</v>
      </c>
      <c r="D727" t="e">
        <f t="shared" si="29"/>
        <v>#VALUE!</v>
      </c>
    </row>
    <row r="728" spans="3:4">
      <c r="C728" s="2" t="e">
        <f t="shared" si="28"/>
        <v>#VALUE!</v>
      </c>
      <c r="D728" t="e">
        <f t="shared" si="29"/>
        <v>#VALUE!</v>
      </c>
    </row>
    <row r="729" spans="3:4">
      <c r="C729" s="2" t="e">
        <f t="shared" si="28"/>
        <v>#VALUE!</v>
      </c>
      <c r="D729" t="e">
        <f t="shared" si="29"/>
        <v>#VALUE!</v>
      </c>
    </row>
    <row r="730" spans="3:4">
      <c r="C730" s="2" t="e">
        <f t="shared" si="28"/>
        <v>#VALUE!</v>
      </c>
      <c r="D730" t="e">
        <f t="shared" si="29"/>
        <v>#VALUE!</v>
      </c>
    </row>
    <row r="731" spans="3:4">
      <c r="C731" s="2" t="e">
        <f t="shared" si="28"/>
        <v>#VALUE!</v>
      </c>
      <c r="D731" t="e">
        <f t="shared" si="29"/>
        <v>#VALUE!</v>
      </c>
    </row>
    <row r="732" spans="3:4">
      <c r="C732" s="2" t="e">
        <f t="shared" si="28"/>
        <v>#VALUE!</v>
      </c>
      <c r="D732" t="e">
        <f t="shared" si="29"/>
        <v>#VALUE!</v>
      </c>
    </row>
    <row r="733" spans="3:4">
      <c r="C733" s="2" t="e">
        <f t="shared" si="28"/>
        <v>#VALUE!</v>
      </c>
      <c r="D733" t="e">
        <f t="shared" si="29"/>
        <v>#VALUE!</v>
      </c>
    </row>
    <row r="734" spans="3:4">
      <c r="C734" s="2" t="e">
        <f t="shared" si="28"/>
        <v>#VALUE!</v>
      </c>
      <c r="D734" t="e">
        <f t="shared" si="29"/>
        <v>#VALUE!</v>
      </c>
    </row>
    <row r="735" spans="3:4">
      <c r="C735" s="2" t="e">
        <f t="shared" si="28"/>
        <v>#VALUE!</v>
      </c>
      <c r="D735" t="e">
        <f t="shared" si="29"/>
        <v>#VALUE!</v>
      </c>
    </row>
    <row r="736" spans="3:4">
      <c r="C736" s="2" t="e">
        <f t="shared" si="28"/>
        <v>#VALUE!</v>
      </c>
      <c r="D736" t="e">
        <f t="shared" si="29"/>
        <v>#VALUE!</v>
      </c>
    </row>
    <row r="737" spans="3:4">
      <c r="C737" s="2" t="e">
        <f t="shared" si="28"/>
        <v>#VALUE!</v>
      </c>
      <c r="D737" t="e">
        <f t="shared" si="29"/>
        <v>#VALUE!</v>
      </c>
    </row>
    <row r="738" spans="3:4">
      <c r="C738" s="2" t="e">
        <f t="shared" si="28"/>
        <v>#VALUE!</v>
      </c>
      <c r="D738" t="e">
        <f t="shared" si="29"/>
        <v>#VALUE!</v>
      </c>
    </row>
    <row r="739" spans="3:4">
      <c r="C739" s="2" t="e">
        <f t="shared" si="28"/>
        <v>#VALUE!</v>
      </c>
      <c r="D739" t="e">
        <f t="shared" si="29"/>
        <v>#VALUE!</v>
      </c>
    </row>
    <row r="740" spans="3:4">
      <c r="C740" s="2" t="e">
        <f t="shared" si="28"/>
        <v>#VALUE!</v>
      </c>
      <c r="D740" t="e">
        <f t="shared" si="29"/>
        <v>#VALUE!</v>
      </c>
    </row>
    <row r="741" spans="3:4">
      <c r="C741" s="2" t="e">
        <f t="shared" si="28"/>
        <v>#VALUE!</v>
      </c>
      <c r="D741" t="e">
        <f t="shared" si="29"/>
        <v>#VALUE!</v>
      </c>
    </row>
    <row r="742" spans="3:4">
      <c r="C742" s="2" t="e">
        <f t="shared" si="28"/>
        <v>#VALUE!</v>
      </c>
      <c r="D742" t="e">
        <f t="shared" si="29"/>
        <v>#VALUE!</v>
      </c>
    </row>
    <row r="743" spans="3:4">
      <c r="C743" s="2" t="e">
        <f t="shared" si="28"/>
        <v>#VALUE!</v>
      </c>
      <c r="D743" t="e">
        <f t="shared" si="29"/>
        <v>#VALUE!</v>
      </c>
    </row>
    <row r="744" spans="3:4">
      <c r="C744" s="2" t="e">
        <f t="shared" si="28"/>
        <v>#VALUE!</v>
      </c>
      <c r="D744" t="e">
        <f t="shared" si="29"/>
        <v>#VALUE!</v>
      </c>
    </row>
    <row r="745" spans="3:4">
      <c r="C745" s="2" t="e">
        <f t="shared" si="28"/>
        <v>#VALUE!</v>
      </c>
      <c r="D745" t="e">
        <f t="shared" si="29"/>
        <v>#VALUE!</v>
      </c>
    </row>
    <row r="746" spans="3:4">
      <c r="C746" s="2" t="e">
        <f t="shared" si="28"/>
        <v>#VALUE!</v>
      </c>
      <c r="D746" t="e">
        <f t="shared" si="29"/>
        <v>#VALUE!</v>
      </c>
    </row>
    <row r="747" spans="3:4">
      <c r="C747" s="2" t="e">
        <f t="shared" si="28"/>
        <v>#VALUE!</v>
      </c>
      <c r="D747" t="e">
        <f t="shared" si="29"/>
        <v>#VALUE!</v>
      </c>
    </row>
    <row r="748" spans="3:4">
      <c r="C748" s="2" t="e">
        <f t="shared" si="28"/>
        <v>#VALUE!</v>
      </c>
      <c r="D748" t="e">
        <f t="shared" si="29"/>
        <v>#VALUE!</v>
      </c>
    </row>
    <row r="749" spans="3:4">
      <c r="C749" s="2" t="e">
        <f t="shared" si="28"/>
        <v>#VALUE!</v>
      </c>
      <c r="D749" t="e">
        <f t="shared" si="29"/>
        <v>#VALUE!</v>
      </c>
    </row>
    <row r="750" spans="3:4">
      <c r="C750" s="2" t="e">
        <f t="shared" si="28"/>
        <v>#VALUE!</v>
      </c>
      <c r="D750" t="e">
        <f t="shared" si="29"/>
        <v>#VALUE!</v>
      </c>
    </row>
    <row r="751" spans="3:4">
      <c r="C751" s="2" t="e">
        <f t="shared" si="28"/>
        <v>#VALUE!</v>
      </c>
      <c r="D751" t="e">
        <f t="shared" si="29"/>
        <v>#VALUE!</v>
      </c>
    </row>
    <row r="752" spans="3:4">
      <c r="C752" s="2" t="e">
        <f t="shared" si="28"/>
        <v>#VALUE!</v>
      </c>
      <c r="D752" t="e">
        <f t="shared" si="29"/>
        <v>#VALUE!</v>
      </c>
    </row>
    <row r="753" spans="3:4">
      <c r="C753" s="2" t="e">
        <f t="shared" si="28"/>
        <v>#VALUE!</v>
      </c>
      <c r="D753" t="e">
        <f t="shared" si="29"/>
        <v>#VALUE!</v>
      </c>
    </row>
    <row r="754" spans="3:4">
      <c r="C754" s="2" t="e">
        <f t="shared" si="28"/>
        <v>#VALUE!</v>
      </c>
      <c r="D754" t="e">
        <f t="shared" si="29"/>
        <v>#VALUE!</v>
      </c>
    </row>
    <row r="755" spans="3:4">
      <c r="C755" s="2" t="e">
        <f t="shared" si="28"/>
        <v>#VALUE!</v>
      </c>
      <c r="D755" t="e">
        <f t="shared" si="29"/>
        <v>#VALUE!</v>
      </c>
    </row>
    <row r="756" spans="3:4">
      <c r="C756" s="2" t="e">
        <f t="shared" si="28"/>
        <v>#VALUE!</v>
      </c>
      <c r="D756" t="e">
        <f t="shared" si="29"/>
        <v>#VALUE!</v>
      </c>
    </row>
    <row r="757" spans="3:4">
      <c r="C757" s="2" t="e">
        <f t="shared" si="28"/>
        <v>#VALUE!</v>
      </c>
      <c r="D757" t="e">
        <f t="shared" si="29"/>
        <v>#VALUE!</v>
      </c>
    </row>
    <row r="758" spans="3:4">
      <c r="C758" s="2" t="e">
        <f t="shared" si="28"/>
        <v>#VALUE!</v>
      </c>
      <c r="D758" t="e">
        <f t="shared" si="29"/>
        <v>#VALUE!</v>
      </c>
    </row>
    <row r="759" spans="3:4">
      <c r="C759" s="2" t="e">
        <f t="shared" si="28"/>
        <v>#VALUE!</v>
      </c>
      <c r="D759" t="e">
        <f t="shared" si="29"/>
        <v>#VALUE!</v>
      </c>
    </row>
    <row r="760" spans="3:4">
      <c r="C760" s="2" t="e">
        <f t="shared" si="28"/>
        <v>#VALUE!</v>
      </c>
      <c r="D760" t="e">
        <f t="shared" si="29"/>
        <v>#VALUE!</v>
      </c>
    </row>
    <row r="761" spans="3:4">
      <c r="C761" s="2" t="e">
        <f t="shared" si="28"/>
        <v>#VALUE!</v>
      </c>
      <c r="D761" t="e">
        <f t="shared" si="29"/>
        <v>#VALUE!</v>
      </c>
    </row>
    <row r="762" spans="3:4">
      <c r="C762" s="2" t="e">
        <f t="shared" si="28"/>
        <v>#VALUE!</v>
      </c>
      <c r="D762" t="e">
        <f t="shared" si="29"/>
        <v>#VALUE!</v>
      </c>
    </row>
    <row r="763" spans="3:4">
      <c r="C763" s="2" t="e">
        <f t="shared" si="28"/>
        <v>#VALUE!</v>
      </c>
      <c r="D763" t="e">
        <f t="shared" si="29"/>
        <v>#VALUE!</v>
      </c>
    </row>
    <row r="764" spans="3:4">
      <c r="C764" s="2" t="e">
        <f t="shared" si="28"/>
        <v>#VALUE!</v>
      </c>
      <c r="D764" t="e">
        <f t="shared" si="29"/>
        <v>#VALUE!</v>
      </c>
    </row>
    <row r="765" spans="3:4">
      <c r="C765" s="2" t="e">
        <f t="shared" si="28"/>
        <v>#VALUE!</v>
      </c>
      <c r="D765" t="e">
        <f t="shared" si="29"/>
        <v>#VALUE!</v>
      </c>
    </row>
    <row r="766" spans="3:4">
      <c r="C766" s="2" t="e">
        <f t="shared" si="28"/>
        <v>#VALUE!</v>
      </c>
      <c r="D766" t="e">
        <f t="shared" si="29"/>
        <v>#VALUE!</v>
      </c>
    </row>
    <row r="767" spans="3:4">
      <c r="C767" s="2" t="e">
        <f t="shared" si="28"/>
        <v>#VALUE!</v>
      </c>
      <c r="D767" t="e">
        <f t="shared" si="29"/>
        <v>#VALUE!</v>
      </c>
    </row>
    <row r="768" spans="3:4">
      <c r="C768" s="2" t="e">
        <f t="shared" si="28"/>
        <v>#VALUE!</v>
      </c>
      <c r="D768" t="e">
        <f t="shared" si="29"/>
        <v>#VALUE!</v>
      </c>
    </row>
    <row r="769" spans="3:4">
      <c r="C769" s="2" t="e">
        <f t="shared" si="28"/>
        <v>#VALUE!</v>
      </c>
      <c r="D769" t="e">
        <f t="shared" si="29"/>
        <v>#VALUE!</v>
      </c>
    </row>
    <row r="770" spans="3:4">
      <c r="C770" s="2" t="e">
        <f t="shared" ref="C770:C833" si="30">LEFT(A770, FIND("-", A770) - 1)</f>
        <v>#VALUE!</v>
      </c>
      <c r="D770" t="e">
        <f t="shared" ref="D770:D833" si="31">MID(A770, FIND("-", A770) + 1, 8)</f>
        <v>#VALUE!</v>
      </c>
    </row>
    <row r="771" spans="3:4">
      <c r="C771" s="2" t="e">
        <f t="shared" si="30"/>
        <v>#VALUE!</v>
      </c>
      <c r="D771" t="e">
        <f t="shared" si="31"/>
        <v>#VALUE!</v>
      </c>
    </row>
    <row r="772" spans="3:4">
      <c r="C772" s="2" t="e">
        <f t="shared" si="30"/>
        <v>#VALUE!</v>
      </c>
      <c r="D772" t="e">
        <f t="shared" si="31"/>
        <v>#VALUE!</v>
      </c>
    </row>
    <row r="773" spans="3:4">
      <c r="C773" s="2" t="e">
        <f t="shared" si="30"/>
        <v>#VALUE!</v>
      </c>
      <c r="D773" t="e">
        <f t="shared" si="31"/>
        <v>#VALUE!</v>
      </c>
    </row>
    <row r="774" spans="3:4">
      <c r="C774" s="2" t="e">
        <f t="shared" si="30"/>
        <v>#VALUE!</v>
      </c>
      <c r="D774" t="e">
        <f t="shared" si="31"/>
        <v>#VALUE!</v>
      </c>
    </row>
    <row r="775" spans="3:4">
      <c r="C775" s="2" t="e">
        <f t="shared" si="30"/>
        <v>#VALUE!</v>
      </c>
      <c r="D775" t="e">
        <f t="shared" si="31"/>
        <v>#VALUE!</v>
      </c>
    </row>
    <row r="776" spans="3:4">
      <c r="C776" s="2" t="e">
        <f t="shared" si="30"/>
        <v>#VALUE!</v>
      </c>
      <c r="D776" t="e">
        <f t="shared" si="31"/>
        <v>#VALUE!</v>
      </c>
    </row>
    <row r="777" spans="3:4">
      <c r="C777" s="2" t="e">
        <f t="shared" si="30"/>
        <v>#VALUE!</v>
      </c>
      <c r="D777" t="e">
        <f t="shared" si="31"/>
        <v>#VALUE!</v>
      </c>
    </row>
    <row r="778" spans="3:4">
      <c r="C778" s="2" t="e">
        <f t="shared" si="30"/>
        <v>#VALUE!</v>
      </c>
      <c r="D778" t="e">
        <f t="shared" si="31"/>
        <v>#VALUE!</v>
      </c>
    </row>
    <row r="779" spans="3:4">
      <c r="C779" s="2" t="e">
        <f t="shared" si="30"/>
        <v>#VALUE!</v>
      </c>
      <c r="D779" t="e">
        <f t="shared" si="31"/>
        <v>#VALUE!</v>
      </c>
    </row>
    <row r="780" spans="3:4">
      <c r="C780" s="2" t="e">
        <f t="shared" si="30"/>
        <v>#VALUE!</v>
      </c>
      <c r="D780" t="e">
        <f t="shared" si="31"/>
        <v>#VALUE!</v>
      </c>
    </row>
    <row r="781" spans="3:4">
      <c r="C781" s="2" t="e">
        <f t="shared" si="30"/>
        <v>#VALUE!</v>
      </c>
      <c r="D781" t="e">
        <f t="shared" si="31"/>
        <v>#VALUE!</v>
      </c>
    </row>
    <row r="782" spans="3:4">
      <c r="C782" s="2" t="e">
        <f t="shared" si="30"/>
        <v>#VALUE!</v>
      </c>
      <c r="D782" t="e">
        <f t="shared" si="31"/>
        <v>#VALUE!</v>
      </c>
    </row>
    <row r="783" spans="3:4">
      <c r="C783" s="2" t="e">
        <f t="shared" si="30"/>
        <v>#VALUE!</v>
      </c>
      <c r="D783" t="e">
        <f t="shared" si="31"/>
        <v>#VALUE!</v>
      </c>
    </row>
    <row r="784" spans="3:4">
      <c r="C784" s="2" t="e">
        <f t="shared" si="30"/>
        <v>#VALUE!</v>
      </c>
      <c r="D784" t="e">
        <f t="shared" si="31"/>
        <v>#VALUE!</v>
      </c>
    </row>
    <row r="785" spans="3:4">
      <c r="C785" s="2" t="e">
        <f t="shared" si="30"/>
        <v>#VALUE!</v>
      </c>
      <c r="D785" t="e">
        <f t="shared" si="31"/>
        <v>#VALUE!</v>
      </c>
    </row>
    <row r="786" spans="3:4">
      <c r="C786" s="2" t="e">
        <f t="shared" si="30"/>
        <v>#VALUE!</v>
      </c>
      <c r="D786" t="e">
        <f t="shared" si="31"/>
        <v>#VALUE!</v>
      </c>
    </row>
    <row r="787" spans="3:4">
      <c r="C787" s="2" t="e">
        <f t="shared" si="30"/>
        <v>#VALUE!</v>
      </c>
      <c r="D787" t="e">
        <f t="shared" si="31"/>
        <v>#VALUE!</v>
      </c>
    </row>
    <row r="788" spans="3:4">
      <c r="C788" s="2" t="e">
        <f t="shared" si="30"/>
        <v>#VALUE!</v>
      </c>
      <c r="D788" t="e">
        <f t="shared" si="31"/>
        <v>#VALUE!</v>
      </c>
    </row>
    <row r="789" spans="3:4">
      <c r="C789" s="2" t="e">
        <f t="shared" si="30"/>
        <v>#VALUE!</v>
      </c>
      <c r="D789" t="e">
        <f t="shared" si="31"/>
        <v>#VALUE!</v>
      </c>
    </row>
    <row r="790" spans="3:4">
      <c r="C790" s="2" t="e">
        <f t="shared" si="30"/>
        <v>#VALUE!</v>
      </c>
      <c r="D790" t="e">
        <f t="shared" si="31"/>
        <v>#VALUE!</v>
      </c>
    </row>
    <row r="791" spans="3:4">
      <c r="C791" s="2" t="e">
        <f t="shared" si="30"/>
        <v>#VALUE!</v>
      </c>
      <c r="D791" t="e">
        <f t="shared" si="31"/>
        <v>#VALUE!</v>
      </c>
    </row>
    <row r="792" spans="3:4">
      <c r="C792" s="2" t="e">
        <f t="shared" si="30"/>
        <v>#VALUE!</v>
      </c>
      <c r="D792" t="e">
        <f t="shared" si="31"/>
        <v>#VALUE!</v>
      </c>
    </row>
    <row r="793" spans="3:4">
      <c r="C793" s="2" t="e">
        <f t="shared" si="30"/>
        <v>#VALUE!</v>
      </c>
      <c r="D793" t="e">
        <f t="shared" si="31"/>
        <v>#VALUE!</v>
      </c>
    </row>
    <row r="794" spans="3:4">
      <c r="C794" s="2" t="e">
        <f t="shared" si="30"/>
        <v>#VALUE!</v>
      </c>
      <c r="D794" t="e">
        <f t="shared" si="31"/>
        <v>#VALUE!</v>
      </c>
    </row>
    <row r="795" spans="3:4">
      <c r="C795" s="2" t="e">
        <f t="shared" si="30"/>
        <v>#VALUE!</v>
      </c>
      <c r="D795" t="e">
        <f t="shared" si="31"/>
        <v>#VALUE!</v>
      </c>
    </row>
    <row r="796" spans="3:4">
      <c r="C796" s="2" t="e">
        <f t="shared" si="30"/>
        <v>#VALUE!</v>
      </c>
      <c r="D796" t="e">
        <f t="shared" si="31"/>
        <v>#VALUE!</v>
      </c>
    </row>
    <row r="797" spans="3:4">
      <c r="C797" s="2" t="e">
        <f t="shared" si="30"/>
        <v>#VALUE!</v>
      </c>
      <c r="D797" t="e">
        <f t="shared" si="31"/>
        <v>#VALUE!</v>
      </c>
    </row>
    <row r="798" spans="3:4">
      <c r="C798" s="2" t="e">
        <f t="shared" si="30"/>
        <v>#VALUE!</v>
      </c>
      <c r="D798" t="e">
        <f t="shared" si="31"/>
        <v>#VALUE!</v>
      </c>
    </row>
    <row r="799" spans="3:4">
      <c r="C799" s="2" t="e">
        <f t="shared" si="30"/>
        <v>#VALUE!</v>
      </c>
      <c r="D799" t="e">
        <f t="shared" si="31"/>
        <v>#VALUE!</v>
      </c>
    </row>
    <row r="800" spans="3:4">
      <c r="C800" s="2" t="e">
        <f t="shared" si="30"/>
        <v>#VALUE!</v>
      </c>
      <c r="D800" t="e">
        <f t="shared" si="31"/>
        <v>#VALUE!</v>
      </c>
    </row>
    <row r="801" spans="3:4">
      <c r="C801" s="2" t="e">
        <f t="shared" si="30"/>
        <v>#VALUE!</v>
      </c>
      <c r="D801" t="e">
        <f t="shared" si="31"/>
        <v>#VALUE!</v>
      </c>
    </row>
    <row r="802" spans="3:4">
      <c r="C802" s="2" t="e">
        <f t="shared" si="30"/>
        <v>#VALUE!</v>
      </c>
      <c r="D802" t="e">
        <f t="shared" si="31"/>
        <v>#VALUE!</v>
      </c>
    </row>
    <row r="803" spans="3:4">
      <c r="C803" s="2" t="e">
        <f t="shared" si="30"/>
        <v>#VALUE!</v>
      </c>
      <c r="D803" t="e">
        <f t="shared" si="31"/>
        <v>#VALUE!</v>
      </c>
    </row>
    <row r="804" spans="3:4">
      <c r="C804" s="2" t="e">
        <f t="shared" si="30"/>
        <v>#VALUE!</v>
      </c>
      <c r="D804" t="e">
        <f t="shared" si="31"/>
        <v>#VALUE!</v>
      </c>
    </row>
    <row r="805" spans="3:4">
      <c r="C805" s="2" t="e">
        <f t="shared" si="30"/>
        <v>#VALUE!</v>
      </c>
      <c r="D805" t="e">
        <f t="shared" si="31"/>
        <v>#VALUE!</v>
      </c>
    </row>
    <row r="806" spans="3:4">
      <c r="C806" s="2" t="e">
        <f t="shared" si="30"/>
        <v>#VALUE!</v>
      </c>
      <c r="D806" t="e">
        <f t="shared" si="31"/>
        <v>#VALUE!</v>
      </c>
    </row>
    <row r="807" spans="3:4">
      <c r="C807" s="2" t="e">
        <f t="shared" si="30"/>
        <v>#VALUE!</v>
      </c>
      <c r="D807" t="e">
        <f t="shared" si="31"/>
        <v>#VALUE!</v>
      </c>
    </row>
    <row r="808" spans="3:4">
      <c r="C808" s="2" t="e">
        <f t="shared" si="30"/>
        <v>#VALUE!</v>
      </c>
      <c r="D808" t="e">
        <f t="shared" si="31"/>
        <v>#VALUE!</v>
      </c>
    </row>
    <row r="809" spans="3:4">
      <c r="C809" s="2" t="e">
        <f t="shared" si="30"/>
        <v>#VALUE!</v>
      </c>
      <c r="D809" t="e">
        <f t="shared" si="31"/>
        <v>#VALUE!</v>
      </c>
    </row>
    <row r="810" spans="3:4">
      <c r="C810" s="2" t="e">
        <f t="shared" si="30"/>
        <v>#VALUE!</v>
      </c>
      <c r="D810" t="e">
        <f t="shared" si="31"/>
        <v>#VALUE!</v>
      </c>
    </row>
    <row r="811" spans="3:4">
      <c r="C811" s="2" t="e">
        <f t="shared" si="30"/>
        <v>#VALUE!</v>
      </c>
      <c r="D811" t="e">
        <f t="shared" si="31"/>
        <v>#VALUE!</v>
      </c>
    </row>
    <row r="812" spans="3:4">
      <c r="C812" s="2" t="e">
        <f t="shared" si="30"/>
        <v>#VALUE!</v>
      </c>
      <c r="D812" t="e">
        <f t="shared" si="31"/>
        <v>#VALUE!</v>
      </c>
    </row>
    <row r="813" spans="3:4">
      <c r="C813" s="2" t="e">
        <f t="shared" si="30"/>
        <v>#VALUE!</v>
      </c>
      <c r="D813" t="e">
        <f t="shared" si="31"/>
        <v>#VALUE!</v>
      </c>
    </row>
    <row r="814" spans="3:4">
      <c r="C814" s="2" t="e">
        <f t="shared" si="30"/>
        <v>#VALUE!</v>
      </c>
      <c r="D814" t="e">
        <f t="shared" si="31"/>
        <v>#VALUE!</v>
      </c>
    </row>
    <row r="815" spans="3:4">
      <c r="C815" s="2" t="e">
        <f t="shared" si="30"/>
        <v>#VALUE!</v>
      </c>
      <c r="D815" t="e">
        <f t="shared" si="31"/>
        <v>#VALUE!</v>
      </c>
    </row>
    <row r="816" spans="3:4">
      <c r="C816" s="2" t="e">
        <f t="shared" si="30"/>
        <v>#VALUE!</v>
      </c>
      <c r="D816" t="e">
        <f t="shared" si="31"/>
        <v>#VALUE!</v>
      </c>
    </row>
    <row r="817" spans="3:4">
      <c r="C817" s="2" t="e">
        <f t="shared" si="30"/>
        <v>#VALUE!</v>
      </c>
      <c r="D817" t="e">
        <f t="shared" si="31"/>
        <v>#VALUE!</v>
      </c>
    </row>
    <row r="818" spans="3:4">
      <c r="C818" s="2" t="e">
        <f t="shared" si="30"/>
        <v>#VALUE!</v>
      </c>
      <c r="D818" t="e">
        <f t="shared" si="31"/>
        <v>#VALUE!</v>
      </c>
    </row>
    <row r="819" spans="3:4">
      <c r="C819" s="2" t="e">
        <f t="shared" si="30"/>
        <v>#VALUE!</v>
      </c>
      <c r="D819" t="e">
        <f t="shared" si="31"/>
        <v>#VALUE!</v>
      </c>
    </row>
    <row r="820" spans="3:4">
      <c r="C820" s="2" t="e">
        <f t="shared" si="30"/>
        <v>#VALUE!</v>
      </c>
      <c r="D820" t="e">
        <f t="shared" si="31"/>
        <v>#VALUE!</v>
      </c>
    </row>
    <row r="821" spans="3:4">
      <c r="C821" s="2" t="e">
        <f t="shared" si="30"/>
        <v>#VALUE!</v>
      </c>
      <c r="D821" t="e">
        <f t="shared" si="31"/>
        <v>#VALUE!</v>
      </c>
    </row>
    <row r="822" spans="3:4">
      <c r="C822" s="2" t="e">
        <f t="shared" si="30"/>
        <v>#VALUE!</v>
      </c>
      <c r="D822" t="e">
        <f t="shared" si="31"/>
        <v>#VALUE!</v>
      </c>
    </row>
    <row r="823" spans="3:4">
      <c r="C823" s="2" t="e">
        <f t="shared" si="30"/>
        <v>#VALUE!</v>
      </c>
      <c r="D823" t="e">
        <f t="shared" si="31"/>
        <v>#VALUE!</v>
      </c>
    </row>
    <row r="824" spans="3:4">
      <c r="C824" s="2" t="e">
        <f t="shared" si="30"/>
        <v>#VALUE!</v>
      </c>
      <c r="D824" t="e">
        <f t="shared" si="31"/>
        <v>#VALUE!</v>
      </c>
    </row>
    <row r="825" spans="3:4">
      <c r="C825" s="2" t="e">
        <f t="shared" si="30"/>
        <v>#VALUE!</v>
      </c>
      <c r="D825" t="e">
        <f t="shared" si="31"/>
        <v>#VALUE!</v>
      </c>
    </row>
    <row r="826" spans="3:4">
      <c r="C826" s="2" t="e">
        <f t="shared" si="30"/>
        <v>#VALUE!</v>
      </c>
      <c r="D826" t="e">
        <f t="shared" si="31"/>
        <v>#VALUE!</v>
      </c>
    </row>
    <row r="827" spans="3:4">
      <c r="C827" s="2" t="e">
        <f t="shared" si="30"/>
        <v>#VALUE!</v>
      </c>
      <c r="D827" t="e">
        <f t="shared" si="31"/>
        <v>#VALUE!</v>
      </c>
    </row>
    <row r="828" spans="3:4">
      <c r="C828" s="2" t="e">
        <f t="shared" si="30"/>
        <v>#VALUE!</v>
      </c>
      <c r="D828" t="e">
        <f t="shared" si="31"/>
        <v>#VALUE!</v>
      </c>
    </row>
    <row r="829" spans="3:4">
      <c r="C829" s="2" t="e">
        <f t="shared" si="30"/>
        <v>#VALUE!</v>
      </c>
      <c r="D829" t="e">
        <f t="shared" si="31"/>
        <v>#VALUE!</v>
      </c>
    </row>
    <row r="830" spans="3:4">
      <c r="C830" s="2" t="e">
        <f t="shared" si="30"/>
        <v>#VALUE!</v>
      </c>
      <c r="D830" t="e">
        <f t="shared" si="31"/>
        <v>#VALUE!</v>
      </c>
    </row>
    <row r="831" spans="3:4">
      <c r="C831" s="2" t="e">
        <f t="shared" si="30"/>
        <v>#VALUE!</v>
      </c>
      <c r="D831" t="e">
        <f t="shared" si="31"/>
        <v>#VALUE!</v>
      </c>
    </row>
    <row r="832" spans="3:4">
      <c r="C832" s="2" t="e">
        <f t="shared" si="30"/>
        <v>#VALUE!</v>
      </c>
      <c r="D832" t="e">
        <f t="shared" si="31"/>
        <v>#VALUE!</v>
      </c>
    </row>
    <row r="833" spans="3:4">
      <c r="C833" s="2" t="e">
        <f t="shared" si="30"/>
        <v>#VALUE!</v>
      </c>
      <c r="D833" t="e">
        <f t="shared" si="31"/>
        <v>#VALUE!</v>
      </c>
    </row>
    <row r="834" spans="3:4">
      <c r="C834" s="2" t="e">
        <f t="shared" ref="C834:C897" si="32">LEFT(A834, FIND("-", A834) - 1)</f>
        <v>#VALUE!</v>
      </c>
      <c r="D834" t="e">
        <f t="shared" ref="D834:D897" si="33">MID(A834, FIND("-", A834) + 1, 8)</f>
        <v>#VALUE!</v>
      </c>
    </row>
    <row r="835" spans="3:4">
      <c r="C835" s="2" t="e">
        <f t="shared" si="32"/>
        <v>#VALUE!</v>
      </c>
      <c r="D835" t="e">
        <f t="shared" si="33"/>
        <v>#VALUE!</v>
      </c>
    </row>
    <row r="836" spans="3:4">
      <c r="C836" s="2" t="e">
        <f t="shared" si="32"/>
        <v>#VALUE!</v>
      </c>
      <c r="D836" t="e">
        <f t="shared" si="33"/>
        <v>#VALUE!</v>
      </c>
    </row>
    <row r="837" spans="3:4">
      <c r="C837" s="2" t="e">
        <f t="shared" si="32"/>
        <v>#VALUE!</v>
      </c>
      <c r="D837" t="e">
        <f t="shared" si="33"/>
        <v>#VALUE!</v>
      </c>
    </row>
    <row r="838" spans="3:4">
      <c r="C838" s="2" t="e">
        <f t="shared" si="32"/>
        <v>#VALUE!</v>
      </c>
      <c r="D838" t="e">
        <f t="shared" si="33"/>
        <v>#VALUE!</v>
      </c>
    </row>
    <row r="839" spans="3:4">
      <c r="C839" s="2" t="e">
        <f t="shared" si="32"/>
        <v>#VALUE!</v>
      </c>
      <c r="D839" t="e">
        <f t="shared" si="33"/>
        <v>#VALUE!</v>
      </c>
    </row>
    <row r="840" spans="3:4">
      <c r="C840" s="2" t="e">
        <f t="shared" si="32"/>
        <v>#VALUE!</v>
      </c>
      <c r="D840" t="e">
        <f t="shared" si="33"/>
        <v>#VALUE!</v>
      </c>
    </row>
    <row r="841" spans="3:4">
      <c r="C841" s="2" t="e">
        <f t="shared" si="32"/>
        <v>#VALUE!</v>
      </c>
      <c r="D841" t="e">
        <f t="shared" si="33"/>
        <v>#VALUE!</v>
      </c>
    </row>
    <row r="842" spans="3:4">
      <c r="C842" s="2" t="e">
        <f t="shared" si="32"/>
        <v>#VALUE!</v>
      </c>
      <c r="D842" t="e">
        <f t="shared" si="33"/>
        <v>#VALUE!</v>
      </c>
    </row>
    <row r="843" spans="3:4">
      <c r="C843" s="2" t="e">
        <f t="shared" si="32"/>
        <v>#VALUE!</v>
      </c>
      <c r="D843" t="e">
        <f t="shared" si="33"/>
        <v>#VALUE!</v>
      </c>
    </row>
    <row r="844" spans="3:4">
      <c r="C844" s="2" t="e">
        <f t="shared" si="32"/>
        <v>#VALUE!</v>
      </c>
      <c r="D844" t="e">
        <f t="shared" si="33"/>
        <v>#VALUE!</v>
      </c>
    </row>
    <row r="845" spans="3:4">
      <c r="C845" s="2" t="e">
        <f t="shared" si="32"/>
        <v>#VALUE!</v>
      </c>
      <c r="D845" t="e">
        <f t="shared" si="33"/>
        <v>#VALUE!</v>
      </c>
    </row>
    <row r="846" spans="3:4">
      <c r="C846" s="2" t="e">
        <f t="shared" si="32"/>
        <v>#VALUE!</v>
      </c>
      <c r="D846" t="e">
        <f t="shared" si="33"/>
        <v>#VALUE!</v>
      </c>
    </row>
    <row r="847" spans="3:4">
      <c r="C847" s="2" t="e">
        <f t="shared" si="32"/>
        <v>#VALUE!</v>
      </c>
      <c r="D847" t="e">
        <f t="shared" si="33"/>
        <v>#VALUE!</v>
      </c>
    </row>
    <row r="848" spans="3:4">
      <c r="C848" s="2" t="e">
        <f t="shared" si="32"/>
        <v>#VALUE!</v>
      </c>
      <c r="D848" t="e">
        <f t="shared" si="33"/>
        <v>#VALUE!</v>
      </c>
    </row>
    <row r="849" spans="3:4">
      <c r="C849" s="2" t="e">
        <f t="shared" si="32"/>
        <v>#VALUE!</v>
      </c>
      <c r="D849" t="e">
        <f t="shared" si="33"/>
        <v>#VALUE!</v>
      </c>
    </row>
    <row r="850" spans="3:4">
      <c r="C850" s="2" t="e">
        <f t="shared" si="32"/>
        <v>#VALUE!</v>
      </c>
      <c r="D850" t="e">
        <f t="shared" si="33"/>
        <v>#VALUE!</v>
      </c>
    </row>
    <row r="851" spans="3:4">
      <c r="C851" s="2" t="e">
        <f t="shared" si="32"/>
        <v>#VALUE!</v>
      </c>
      <c r="D851" t="e">
        <f t="shared" si="33"/>
        <v>#VALUE!</v>
      </c>
    </row>
    <row r="852" spans="3:4">
      <c r="C852" s="2" t="e">
        <f t="shared" si="32"/>
        <v>#VALUE!</v>
      </c>
      <c r="D852" t="e">
        <f t="shared" si="33"/>
        <v>#VALUE!</v>
      </c>
    </row>
    <row r="853" spans="3:4">
      <c r="C853" s="2" t="e">
        <f t="shared" si="32"/>
        <v>#VALUE!</v>
      </c>
      <c r="D853" t="e">
        <f t="shared" si="33"/>
        <v>#VALUE!</v>
      </c>
    </row>
    <row r="854" spans="3:4">
      <c r="C854" s="2" t="e">
        <f t="shared" si="32"/>
        <v>#VALUE!</v>
      </c>
      <c r="D854" t="e">
        <f t="shared" si="33"/>
        <v>#VALUE!</v>
      </c>
    </row>
    <row r="855" spans="3:4">
      <c r="C855" s="2" t="e">
        <f t="shared" si="32"/>
        <v>#VALUE!</v>
      </c>
      <c r="D855" t="e">
        <f t="shared" si="33"/>
        <v>#VALUE!</v>
      </c>
    </row>
    <row r="856" spans="3:4">
      <c r="C856" s="2" t="e">
        <f t="shared" si="32"/>
        <v>#VALUE!</v>
      </c>
      <c r="D856" t="e">
        <f t="shared" si="33"/>
        <v>#VALUE!</v>
      </c>
    </row>
    <row r="857" spans="3:4">
      <c r="C857" s="2" t="e">
        <f t="shared" si="32"/>
        <v>#VALUE!</v>
      </c>
      <c r="D857" t="e">
        <f t="shared" si="33"/>
        <v>#VALUE!</v>
      </c>
    </row>
    <row r="858" spans="3:4">
      <c r="C858" s="2" t="e">
        <f t="shared" si="32"/>
        <v>#VALUE!</v>
      </c>
      <c r="D858" t="e">
        <f t="shared" si="33"/>
        <v>#VALUE!</v>
      </c>
    </row>
    <row r="859" spans="3:4">
      <c r="C859" s="2" t="e">
        <f t="shared" si="32"/>
        <v>#VALUE!</v>
      </c>
      <c r="D859" t="e">
        <f t="shared" si="33"/>
        <v>#VALUE!</v>
      </c>
    </row>
    <row r="860" spans="3:4">
      <c r="C860" s="2" t="e">
        <f t="shared" si="32"/>
        <v>#VALUE!</v>
      </c>
      <c r="D860" t="e">
        <f t="shared" si="33"/>
        <v>#VALUE!</v>
      </c>
    </row>
    <row r="861" spans="3:4">
      <c r="C861" s="2" t="e">
        <f t="shared" si="32"/>
        <v>#VALUE!</v>
      </c>
      <c r="D861" t="e">
        <f t="shared" si="33"/>
        <v>#VALUE!</v>
      </c>
    </row>
    <row r="862" spans="3:4">
      <c r="C862" s="2" t="e">
        <f t="shared" si="32"/>
        <v>#VALUE!</v>
      </c>
      <c r="D862" t="e">
        <f t="shared" si="33"/>
        <v>#VALUE!</v>
      </c>
    </row>
    <row r="863" spans="3:4">
      <c r="C863" s="2" t="e">
        <f t="shared" si="32"/>
        <v>#VALUE!</v>
      </c>
      <c r="D863" t="e">
        <f t="shared" si="33"/>
        <v>#VALUE!</v>
      </c>
    </row>
    <row r="864" spans="3:4">
      <c r="C864" s="2" t="e">
        <f t="shared" si="32"/>
        <v>#VALUE!</v>
      </c>
      <c r="D864" t="e">
        <f t="shared" si="33"/>
        <v>#VALUE!</v>
      </c>
    </row>
    <row r="865" spans="3:4">
      <c r="C865" s="2" t="e">
        <f t="shared" si="32"/>
        <v>#VALUE!</v>
      </c>
      <c r="D865" t="e">
        <f t="shared" si="33"/>
        <v>#VALUE!</v>
      </c>
    </row>
    <row r="866" spans="3:4">
      <c r="C866" s="2" t="e">
        <f t="shared" si="32"/>
        <v>#VALUE!</v>
      </c>
      <c r="D866" t="e">
        <f t="shared" si="33"/>
        <v>#VALUE!</v>
      </c>
    </row>
    <row r="867" spans="3:4">
      <c r="C867" s="2" t="e">
        <f t="shared" si="32"/>
        <v>#VALUE!</v>
      </c>
      <c r="D867" t="e">
        <f t="shared" si="33"/>
        <v>#VALUE!</v>
      </c>
    </row>
    <row r="868" spans="3:4">
      <c r="C868" s="2" t="e">
        <f t="shared" si="32"/>
        <v>#VALUE!</v>
      </c>
      <c r="D868" t="e">
        <f t="shared" si="33"/>
        <v>#VALUE!</v>
      </c>
    </row>
    <row r="869" spans="3:4">
      <c r="C869" s="2" t="e">
        <f t="shared" si="32"/>
        <v>#VALUE!</v>
      </c>
      <c r="D869" t="e">
        <f t="shared" si="33"/>
        <v>#VALUE!</v>
      </c>
    </row>
    <row r="870" spans="3:4">
      <c r="C870" s="2" t="e">
        <f t="shared" si="32"/>
        <v>#VALUE!</v>
      </c>
      <c r="D870" t="e">
        <f t="shared" si="33"/>
        <v>#VALUE!</v>
      </c>
    </row>
    <row r="871" spans="3:4">
      <c r="C871" s="2" t="e">
        <f t="shared" si="32"/>
        <v>#VALUE!</v>
      </c>
      <c r="D871" t="e">
        <f t="shared" si="33"/>
        <v>#VALUE!</v>
      </c>
    </row>
    <row r="872" spans="3:4">
      <c r="C872" s="2" t="e">
        <f t="shared" si="32"/>
        <v>#VALUE!</v>
      </c>
      <c r="D872" t="e">
        <f t="shared" si="33"/>
        <v>#VALUE!</v>
      </c>
    </row>
    <row r="873" spans="3:4">
      <c r="C873" s="2" t="e">
        <f t="shared" si="32"/>
        <v>#VALUE!</v>
      </c>
      <c r="D873" t="e">
        <f t="shared" si="33"/>
        <v>#VALUE!</v>
      </c>
    </row>
    <row r="874" spans="3:4">
      <c r="C874" s="2" t="e">
        <f t="shared" si="32"/>
        <v>#VALUE!</v>
      </c>
      <c r="D874" t="e">
        <f t="shared" si="33"/>
        <v>#VALUE!</v>
      </c>
    </row>
    <row r="875" spans="3:4">
      <c r="C875" s="2" t="e">
        <f t="shared" si="32"/>
        <v>#VALUE!</v>
      </c>
      <c r="D875" t="e">
        <f t="shared" si="33"/>
        <v>#VALUE!</v>
      </c>
    </row>
    <row r="876" spans="3:4">
      <c r="C876" s="2" t="e">
        <f t="shared" si="32"/>
        <v>#VALUE!</v>
      </c>
      <c r="D876" t="e">
        <f t="shared" si="33"/>
        <v>#VALUE!</v>
      </c>
    </row>
    <row r="877" spans="3:4">
      <c r="C877" s="2" t="e">
        <f t="shared" si="32"/>
        <v>#VALUE!</v>
      </c>
      <c r="D877" t="e">
        <f t="shared" si="33"/>
        <v>#VALUE!</v>
      </c>
    </row>
    <row r="878" spans="3:4">
      <c r="C878" s="2" t="e">
        <f t="shared" si="32"/>
        <v>#VALUE!</v>
      </c>
      <c r="D878" t="e">
        <f t="shared" si="33"/>
        <v>#VALUE!</v>
      </c>
    </row>
    <row r="879" spans="3:4">
      <c r="C879" s="2" t="e">
        <f t="shared" si="32"/>
        <v>#VALUE!</v>
      </c>
      <c r="D879" t="e">
        <f t="shared" si="33"/>
        <v>#VALUE!</v>
      </c>
    </row>
    <row r="880" spans="3:4">
      <c r="C880" s="2" t="e">
        <f t="shared" si="32"/>
        <v>#VALUE!</v>
      </c>
      <c r="D880" t="e">
        <f t="shared" si="33"/>
        <v>#VALUE!</v>
      </c>
    </row>
    <row r="881" spans="3:4">
      <c r="C881" s="2" t="e">
        <f t="shared" si="32"/>
        <v>#VALUE!</v>
      </c>
      <c r="D881" t="e">
        <f t="shared" si="33"/>
        <v>#VALUE!</v>
      </c>
    </row>
    <row r="882" spans="3:4">
      <c r="C882" s="2" t="e">
        <f t="shared" si="32"/>
        <v>#VALUE!</v>
      </c>
      <c r="D882" t="e">
        <f t="shared" si="33"/>
        <v>#VALUE!</v>
      </c>
    </row>
    <row r="883" spans="3:4">
      <c r="C883" s="2" t="e">
        <f t="shared" si="32"/>
        <v>#VALUE!</v>
      </c>
      <c r="D883" t="e">
        <f t="shared" si="33"/>
        <v>#VALUE!</v>
      </c>
    </row>
    <row r="884" spans="3:4">
      <c r="C884" s="2" t="e">
        <f t="shared" si="32"/>
        <v>#VALUE!</v>
      </c>
      <c r="D884" t="e">
        <f t="shared" si="33"/>
        <v>#VALUE!</v>
      </c>
    </row>
    <row r="885" spans="3:4">
      <c r="C885" s="2" t="e">
        <f t="shared" si="32"/>
        <v>#VALUE!</v>
      </c>
      <c r="D885" t="e">
        <f t="shared" si="33"/>
        <v>#VALUE!</v>
      </c>
    </row>
    <row r="886" spans="3:4">
      <c r="C886" s="2" t="e">
        <f t="shared" si="32"/>
        <v>#VALUE!</v>
      </c>
      <c r="D886" t="e">
        <f t="shared" si="33"/>
        <v>#VALUE!</v>
      </c>
    </row>
    <row r="887" spans="3:4">
      <c r="C887" s="2" t="e">
        <f t="shared" si="32"/>
        <v>#VALUE!</v>
      </c>
      <c r="D887" t="e">
        <f t="shared" si="33"/>
        <v>#VALUE!</v>
      </c>
    </row>
    <row r="888" spans="3:4">
      <c r="C888" s="2" t="e">
        <f t="shared" si="32"/>
        <v>#VALUE!</v>
      </c>
      <c r="D888" t="e">
        <f t="shared" si="33"/>
        <v>#VALUE!</v>
      </c>
    </row>
    <row r="889" spans="3:4">
      <c r="C889" s="2" t="e">
        <f t="shared" si="32"/>
        <v>#VALUE!</v>
      </c>
      <c r="D889" t="e">
        <f t="shared" si="33"/>
        <v>#VALUE!</v>
      </c>
    </row>
    <row r="890" spans="3:4">
      <c r="C890" s="2" t="e">
        <f t="shared" si="32"/>
        <v>#VALUE!</v>
      </c>
      <c r="D890" t="e">
        <f t="shared" si="33"/>
        <v>#VALUE!</v>
      </c>
    </row>
    <row r="891" spans="3:4">
      <c r="C891" s="2" t="e">
        <f t="shared" si="32"/>
        <v>#VALUE!</v>
      </c>
      <c r="D891" t="e">
        <f t="shared" si="33"/>
        <v>#VALUE!</v>
      </c>
    </row>
    <row r="892" spans="3:4">
      <c r="C892" s="2" t="e">
        <f t="shared" si="32"/>
        <v>#VALUE!</v>
      </c>
      <c r="D892" t="e">
        <f t="shared" si="33"/>
        <v>#VALUE!</v>
      </c>
    </row>
    <row r="893" spans="3:4">
      <c r="C893" s="2" t="e">
        <f t="shared" si="32"/>
        <v>#VALUE!</v>
      </c>
      <c r="D893" t="e">
        <f t="shared" si="33"/>
        <v>#VALUE!</v>
      </c>
    </row>
    <row r="894" spans="3:4">
      <c r="C894" s="2" t="e">
        <f t="shared" si="32"/>
        <v>#VALUE!</v>
      </c>
      <c r="D894" t="e">
        <f t="shared" si="33"/>
        <v>#VALUE!</v>
      </c>
    </row>
    <row r="895" spans="3:4">
      <c r="C895" s="2" t="e">
        <f t="shared" si="32"/>
        <v>#VALUE!</v>
      </c>
      <c r="D895" t="e">
        <f t="shared" si="33"/>
        <v>#VALUE!</v>
      </c>
    </row>
    <row r="896" spans="3:4">
      <c r="C896" s="2" t="e">
        <f t="shared" si="32"/>
        <v>#VALUE!</v>
      </c>
      <c r="D896" t="e">
        <f t="shared" si="33"/>
        <v>#VALUE!</v>
      </c>
    </row>
    <row r="897" spans="3:4">
      <c r="C897" s="2" t="e">
        <f t="shared" si="32"/>
        <v>#VALUE!</v>
      </c>
      <c r="D897" t="e">
        <f t="shared" si="33"/>
        <v>#VALUE!</v>
      </c>
    </row>
    <row r="898" spans="3:4">
      <c r="C898" s="2" t="e">
        <f t="shared" ref="C898:C961" si="34">LEFT(A898, FIND("-", A898) - 1)</f>
        <v>#VALUE!</v>
      </c>
      <c r="D898" t="e">
        <f t="shared" ref="D898:D961" si="35">MID(A898, FIND("-", A898) + 1, 8)</f>
        <v>#VALUE!</v>
      </c>
    </row>
    <row r="899" spans="3:4">
      <c r="C899" s="2" t="e">
        <f t="shared" si="34"/>
        <v>#VALUE!</v>
      </c>
      <c r="D899" t="e">
        <f t="shared" si="35"/>
        <v>#VALUE!</v>
      </c>
    </row>
    <row r="900" spans="3:4">
      <c r="C900" s="2" t="e">
        <f t="shared" si="34"/>
        <v>#VALUE!</v>
      </c>
      <c r="D900" t="e">
        <f t="shared" si="35"/>
        <v>#VALUE!</v>
      </c>
    </row>
    <row r="901" spans="3:4">
      <c r="C901" s="2" t="e">
        <f t="shared" si="34"/>
        <v>#VALUE!</v>
      </c>
      <c r="D901" t="e">
        <f t="shared" si="35"/>
        <v>#VALUE!</v>
      </c>
    </row>
    <row r="902" spans="3:4">
      <c r="C902" s="2" t="e">
        <f t="shared" si="34"/>
        <v>#VALUE!</v>
      </c>
      <c r="D902" t="e">
        <f t="shared" si="35"/>
        <v>#VALUE!</v>
      </c>
    </row>
    <row r="903" spans="3:4">
      <c r="C903" s="2" t="e">
        <f t="shared" si="34"/>
        <v>#VALUE!</v>
      </c>
      <c r="D903" t="e">
        <f t="shared" si="35"/>
        <v>#VALUE!</v>
      </c>
    </row>
    <row r="904" spans="3:4">
      <c r="C904" s="2" t="e">
        <f t="shared" si="34"/>
        <v>#VALUE!</v>
      </c>
      <c r="D904" t="e">
        <f t="shared" si="35"/>
        <v>#VALUE!</v>
      </c>
    </row>
    <row r="905" spans="3:4">
      <c r="C905" s="2" t="e">
        <f t="shared" si="34"/>
        <v>#VALUE!</v>
      </c>
      <c r="D905" t="e">
        <f t="shared" si="35"/>
        <v>#VALUE!</v>
      </c>
    </row>
    <row r="906" spans="3:4">
      <c r="C906" s="2" t="e">
        <f t="shared" si="34"/>
        <v>#VALUE!</v>
      </c>
      <c r="D906" t="e">
        <f t="shared" si="35"/>
        <v>#VALUE!</v>
      </c>
    </row>
    <row r="907" spans="3:4">
      <c r="C907" s="2" t="e">
        <f t="shared" si="34"/>
        <v>#VALUE!</v>
      </c>
      <c r="D907" t="e">
        <f t="shared" si="35"/>
        <v>#VALUE!</v>
      </c>
    </row>
    <row r="908" spans="3:4">
      <c r="C908" s="2" t="e">
        <f t="shared" si="34"/>
        <v>#VALUE!</v>
      </c>
      <c r="D908" t="e">
        <f t="shared" si="35"/>
        <v>#VALUE!</v>
      </c>
    </row>
    <row r="909" spans="3:4">
      <c r="C909" s="2" t="e">
        <f t="shared" si="34"/>
        <v>#VALUE!</v>
      </c>
      <c r="D909" t="e">
        <f t="shared" si="35"/>
        <v>#VALUE!</v>
      </c>
    </row>
    <row r="910" spans="3:4">
      <c r="C910" s="2" t="e">
        <f t="shared" si="34"/>
        <v>#VALUE!</v>
      </c>
      <c r="D910" t="e">
        <f t="shared" si="35"/>
        <v>#VALUE!</v>
      </c>
    </row>
    <row r="911" spans="3:4">
      <c r="C911" s="2" t="e">
        <f t="shared" si="34"/>
        <v>#VALUE!</v>
      </c>
      <c r="D911" t="e">
        <f t="shared" si="35"/>
        <v>#VALUE!</v>
      </c>
    </row>
    <row r="912" spans="3:4">
      <c r="C912" s="2" t="e">
        <f t="shared" si="34"/>
        <v>#VALUE!</v>
      </c>
      <c r="D912" t="e">
        <f t="shared" si="35"/>
        <v>#VALUE!</v>
      </c>
    </row>
    <row r="913" spans="3:4">
      <c r="C913" s="2" t="e">
        <f t="shared" si="34"/>
        <v>#VALUE!</v>
      </c>
      <c r="D913" t="e">
        <f t="shared" si="35"/>
        <v>#VALUE!</v>
      </c>
    </row>
    <row r="914" spans="3:4">
      <c r="C914" s="2" t="e">
        <f t="shared" si="34"/>
        <v>#VALUE!</v>
      </c>
      <c r="D914" t="e">
        <f t="shared" si="35"/>
        <v>#VALUE!</v>
      </c>
    </row>
    <row r="915" spans="3:4">
      <c r="C915" s="2" t="e">
        <f t="shared" si="34"/>
        <v>#VALUE!</v>
      </c>
      <c r="D915" t="e">
        <f t="shared" si="35"/>
        <v>#VALUE!</v>
      </c>
    </row>
    <row r="916" spans="3:4">
      <c r="C916" s="2" t="e">
        <f t="shared" si="34"/>
        <v>#VALUE!</v>
      </c>
      <c r="D916" t="e">
        <f t="shared" si="35"/>
        <v>#VALUE!</v>
      </c>
    </row>
    <row r="917" spans="3:4">
      <c r="C917" s="2" t="e">
        <f t="shared" si="34"/>
        <v>#VALUE!</v>
      </c>
      <c r="D917" t="e">
        <f t="shared" si="35"/>
        <v>#VALUE!</v>
      </c>
    </row>
    <row r="918" spans="3:4">
      <c r="C918" s="2" t="e">
        <f t="shared" si="34"/>
        <v>#VALUE!</v>
      </c>
      <c r="D918" t="e">
        <f t="shared" si="35"/>
        <v>#VALUE!</v>
      </c>
    </row>
    <row r="919" spans="3:4">
      <c r="C919" s="2" t="e">
        <f t="shared" si="34"/>
        <v>#VALUE!</v>
      </c>
      <c r="D919" t="e">
        <f t="shared" si="35"/>
        <v>#VALUE!</v>
      </c>
    </row>
    <row r="920" spans="3:4">
      <c r="C920" s="2" t="e">
        <f t="shared" si="34"/>
        <v>#VALUE!</v>
      </c>
      <c r="D920" t="e">
        <f t="shared" si="35"/>
        <v>#VALUE!</v>
      </c>
    </row>
    <row r="921" spans="3:4">
      <c r="C921" s="2" t="e">
        <f t="shared" si="34"/>
        <v>#VALUE!</v>
      </c>
      <c r="D921" t="e">
        <f t="shared" si="35"/>
        <v>#VALUE!</v>
      </c>
    </row>
    <row r="922" spans="3:4">
      <c r="C922" s="2" t="e">
        <f t="shared" si="34"/>
        <v>#VALUE!</v>
      </c>
      <c r="D922" t="e">
        <f t="shared" si="35"/>
        <v>#VALUE!</v>
      </c>
    </row>
    <row r="923" spans="3:4">
      <c r="C923" s="2" t="e">
        <f t="shared" si="34"/>
        <v>#VALUE!</v>
      </c>
      <c r="D923" t="e">
        <f t="shared" si="35"/>
        <v>#VALUE!</v>
      </c>
    </row>
    <row r="924" spans="3:4">
      <c r="C924" s="2" t="e">
        <f t="shared" si="34"/>
        <v>#VALUE!</v>
      </c>
      <c r="D924" t="e">
        <f t="shared" si="35"/>
        <v>#VALUE!</v>
      </c>
    </row>
    <row r="925" spans="3:4">
      <c r="C925" s="2" t="e">
        <f t="shared" si="34"/>
        <v>#VALUE!</v>
      </c>
      <c r="D925" t="e">
        <f t="shared" si="35"/>
        <v>#VALUE!</v>
      </c>
    </row>
    <row r="926" spans="3:4">
      <c r="C926" s="2" t="e">
        <f t="shared" si="34"/>
        <v>#VALUE!</v>
      </c>
      <c r="D926" t="e">
        <f t="shared" si="35"/>
        <v>#VALUE!</v>
      </c>
    </row>
    <row r="927" spans="3:4">
      <c r="C927" s="2" t="e">
        <f t="shared" si="34"/>
        <v>#VALUE!</v>
      </c>
      <c r="D927" t="e">
        <f t="shared" si="35"/>
        <v>#VALUE!</v>
      </c>
    </row>
    <row r="928" spans="3:4">
      <c r="C928" s="2" t="e">
        <f t="shared" si="34"/>
        <v>#VALUE!</v>
      </c>
      <c r="D928" t="e">
        <f t="shared" si="35"/>
        <v>#VALUE!</v>
      </c>
    </row>
    <row r="929" spans="3:4">
      <c r="C929" s="2" t="e">
        <f t="shared" si="34"/>
        <v>#VALUE!</v>
      </c>
      <c r="D929" t="e">
        <f t="shared" si="35"/>
        <v>#VALUE!</v>
      </c>
    </row>
    <row r="930" spans="3:4">
      <c r="C930" s="2" t="e">
        <f t="shared" si="34"/>
        <v>#VALUE!</v>
      </c>
      <c r="D930" t="e">
        <f t="shared" si="35"/>
        <v>#VALUE!</v>
      </c>
    </row>
    <row r="931" spans="3:4">
      <c r="C931" s="2" t="e">
        <f t="shared" si="34"/>
        <v>#VALUE!</v>
      </c>
      <c r="D931" t="e">
        <f t="shared" si="35"/>
        <v>#VALUE!</v>
      </c>
    </row>
    <row r="932" spans="3:4">
      <c r="C932" s="2" t="e">
        <f t="shared" si="34"/>
        <v>#VALUE!</v>
      </c>
      <c r="D932" t="e">
        <f t="shared" si="35"/>
        <v>#VALUE!</v>
      </c>
    </row>
    <row r="933" spans="3:4">
      <c r="C933" s="2" t="e">
        <f t="shared" si="34"/>
        <v>#VALUE!</v>
      </c>
      <c r="D933" t="e">
        <f t="shared" si="35"/>
        <v>#VALUE!</v>
      </c>
    </row>
    <row r="934" spans="3:4">
      <c r="C934" s="2" t="e">
        <f t="shared" si="34"/>
        <v>#VALUE!</v>
      </c>
      <c r="D934" t="e">
        <f t="shared" si="35"/>
        <v>#VALUE!</v>
      </c>
    </row>
    <row r="935" spans="3:4">
      <c r="C935" s="2" t="e">
        <f t="shared" si="34"/>
        <v>#VALUE!</v>
      </c>
      <c r="D935" t="e">
        <f t="shared" si="35"/>
        <v>#VALUE!</v>
      </c>
    </row>
    <row r="936" spans="3:4">
      <c r="C936" s="2" t="e">
        <f t="shared" si="34"/>
        <v>#VALUE!</v>
      </c>
      <c r="D936" t="e">
        <f t="shared" si="35"/>
        <v>#VALUE!</v>
      </c>
    </row>
    <row r="937" spans="3:4">
      <c r="C937" s="2" t="e">
        <f t="shared" si="34"/>
        <v>#VALUE!</v>
      </c>
      <c r="D937" t="e">
        <f t="shared" si="35"/>
        <v>#VALUE!</v>
      </c>
    </row>
    <row r="938" spans="3:4">
      <c r="C938" s="2" t="e">
        <f t="shared" si="34"/>
        <v>#VALUE!</v>
      </c>
      <c r="D938" t="e">
        <f t="shared" si="35"/>
        <v>#VALUE!</v>
      </c>
    </row>
    <row r="939" spans="3:4">
      <c r="C939" s="2" t="e">
        <f t="shared" si="34"/>
        <v>#VALUE!</v>
      </c>
      <c r="D939" t="e">
        <f t="shared" si="35"/>
        <v>#VALUE!</v>
      </c>
    </row>
    <row r="940" spans="3:4">
      <c r="C940" s="2" t="e">
        <f t="shared" si="34"/>
        <v>#VALUE!</v>
      </c>
      <c r="D940" t="e">
        <f t="shared" si="35"/>
        <v>#VALUE!</v>
      </c>
    </row>
    <row r="941" spans="3:4">
      <c r="C941" s="2" t="e">
        <f t="shared" si="34"/>
        <v>#VALUE!</v>
      </c>
      <c r="D941" t="e">
        <f t="shared" si="35"/>
        <v>#VALUE!</v>
      </c>
    </row>
    <row r="942" spans="3:4">
      <c r="C942" s="2" t="e">
        <f t="shared" si="34"/>
        <v>#VALUE!</v>
      </c>
      <c r="D942" t="e">
        <f t="shared" si="35"/>
        <v>#VALUE!</v>
      </c>
    </row>
    <row r="943" spans="3:4">
      <c r="C943" s="2" t="e">
        <f t="shared" si="34"/>
        <v>#VALUE!</v>
      </c>
      <c r="D943" t="e">
        <f t="shared" si="35"/>
        <v>#VALUE!</v>
      </c>
    </row>
    <row r="944" spans="3:4">
      <c r="C944" s="2" t="e">
        <f t="shared" si="34"/>
        <v>#VALUE!</v>
      </c>
      <c r="D944" t="e">
        <f t="shared" si="35"/>
        <v>#VALUE!</v>
      </c>
    </row>
    <row r="945" spans="3:4">
      <c r="C945" s="2" t="e">
        <f t="shared" si="34"/>
        <v>#VALUE!</v>
      </c>
      <c r="D945" t="e">
        <f t="shared" si="35"/>
        <v>#VALUE!</v>
      </c>
    </row>
    <row r="946" spans="3:4">
      <c r="C946" s="2" t="e">
        <f t="shared" si="34"/>
        <v>#VALUE!</v>
      </c>
      <c r="D946" t="e">
        <f t="shared" si="35"/>
        <v>#VALUE!</v>
      </c>
    </row>
    <row r="947" spans="3:4">
      <c r="C947" s="2" t="e">
        <f t="shared" si="34"/>
        <v>#VALUE!</v>
      </c>
      <c r="D947" t="e">
        <f t="shared" si="35"/>
        <v>#VALUE!</v>
      </c>
    </row>
    <row r="948" spans="3:4">
      <c r="C948" s="2" t="e">
        <f t="shared" si="34"/>
        <v>#VALUE!</v>
      </c>
      <c r="D948" t="e">
        <f t="shared" si="35"/>
        <v>#VALUE!</v>
      </c>
    </row>
    <row r="949" spans="3:4">
      <c r="C949" s="2" t="e">
        <f t="shared" si="34"/>
        <v>#VALUE!</v>
      </c>
      <c r="D949" t="e">
        <f t="shared" si="35"/>
        <v>#VALUE!</v>
      </c>
    </row>
    <row r="950" spans="3:4">
      <c r="C950" s="2" t="e">
        <f t="shared" si="34"/>
        <v>#VALUE!</v>
      </c>
      <c r="D950" t="e">
        <f t="shared" si="35"/>
        <v>#VALUE!</v>
      </c>
    </row>
    <row r="951" spans="3:4">
      <c r="C951" s="2" t="e">
        <f t="shared" si="34"/>
        <v>#VALUE!</v>
      </c>
      <c r="D951" t="e">
        <f t="shared" si="35"/>
        <v>#VALUE!</v>
      </c>
    </row>
    <row r="952" spans="3:4">
      <c r="C952" s="2" t="e">
        <f t="shared" si="34"/>
        <v>#VALUE!</v>
      </c>
      <c r="D952" t="e">
        <f t="shared" si="35"/>
        <v>#VALUE!</v>
      </c>
    </row>
    <row r="953" spans="3:4">
      <c r="C953" s="2" t="e">
        <f t="shared" si="34"/>
        <v>#VALUE!</v>
      </c>
      <c r="D953" t="e">
        <f t="shared" si="35"/>
        <v>#VALUE!</v>
      </c>
    </row>
    <row r="954" spans="3:4">
      <c r="C954" s="2" t="e">
        <f t="shared" si="34"/>
        <v>#VALUE!</v>
      </c>
      <c r="D954" t="e">
        <f t="shared" si="35"/>
        <v>#VALUE!</v>
      </c>
    </row>
    <row r="955" spans="3:4">
      <c r="C955" s="2" t="e">
        <f t="shared" si="34"/>
        <v>#VALUE!</v>
      </c>
      <c r="D955" t="e">
        <f t="shared" si="35"/>
        <v>#VALUE!</v>
      </c>
    </row>
    <row r="956" spans="3:4">
      <c r="C956" s="2" t="e">
        <f t="shared" si="34"/>
        <v>#VALUE!</v>
      </c>
      <c r="D956" t="e">
        <f t="shared" si="35"/>
        <v>#VALUE!</v>
      </c>
    </row>
    <row r="957" spans="3:4">
      <c r="C957" s="2" t="e">
        <f t="shared" si="34"/>
        <v>#VALUE!</v>
      </c>
      <c r="D957" t="e">
        <f t="shared" si="35"/>
        <v>#VALUE!</v>
      </c>
    </row>
    <row r="958" spans="3:4">
      <c r="C958" s="2" t="e">
        <f t="shared" si="34"/>
        <v>#VALUE!</v>
      </c>
      <c r="D958" t="e">
        <f t="shared" si="35"/>
        <v>#VALUE!</v>
      </c>
    </row>
    <row r="959" spans="3:4">
      <c r="C959" s="2" t="e">
        <f t="shared" si="34"/>
        <v>#VALUE!</v>
      </c>
      <c r="D959" t="e">
        <f t="shared" si="35"/>
        <v>#VALUE!</v>
      </c>
    </row>
    <row r="960" spans="3:4">
      <c r="C960" s="2" t="e">
        <f t="shared" si="34"/>
        <v>#VALUE!</v>
      </c>
      <c r="D960" t="e">
        <f t="shared" si="35"/>
        <v>#VALUE!</v>
      </c>
    </row>
    <row r="961" spans="3:4">
      <c r="C961" s="2" t="e">
        <f t="shared" si="34"/>
        <v>#VALUE!</v>
      </c>
      <c r="D961" t="e">
        <f t="shared" si="35"/>
        <v>#VALUE!</v>
      </c>
    </row>
    <row r="962" spans="3:4">
      <c r="C962" s="2" t="e">
        <f t="shared" ref="C962:C985" si="36">LEFT(A962, FIND("-", A962) - 1)</f>
        <v>#VALUE!</v>
      </c>
      <c r="D962" t="e">
        <f t="shared" ref="D962:D986" si="37">MID(A962, FIND("-", A962) + 1, 8)</f>
        <v>#VALUE!</v>
      </c>
    </row>
    <row r="963" spans="3:4">
      <c r="C963" s="2" t="e">
        <f t="shared" si="36"/>
        <v>#VALUE!</v>
      </c>
      <c r="D963" t="e">
        <f t="shared" si="37"/>
        <v>#VALUE!</v>
      </c>
    </row>
    <row r="964" spans="3:4">
      <c r="C964" s="2" t="e">
        <f t="shared" si="36"/>
        <v>#VALUE!</v>
      </c>
      <c r="D964" t="e">
        <f t="shared" si="37"/>
        <v>#VALUE!</v>
      </c>
    </row>
    <row r="965" spans="3:4">
      <c r="C965" s="2" t="e">
        <f t="shared" si="36"/>
        <v>#VALUE!</v>
      </c>
      <c r="D965" t="e">
        <f t="shared" si="37"/>
        <v>#VALUE!</v>
      </c>
    </row>
    <row r="966" spans="3:4">
      <c r="C966" s="2" t="e">
        <f t="shared" si="36"/>
        <v>#VALUE!</v>
      </c>
      <c r="D966" t="e">
        <f t="shared" si="37"/>
        <v>#VALUE!</v>
      </c>
    </row>
    <row r="967" spans="3:4">
      <c r="C967" s="2" t="e">
        <f t="shared" si="36"/>
        <v>#VALUE!</v>
      </c>
      <c r="D967" t="e">
        <f t="shared" si="37"/>
        <v>#VALUE!</v>
      </c>
    </row>
    <row r="968" spans="3:4">
      <c r="C968" s="2" t="e">
        <f t="shared" si="36"/>
        <v>#VALUE!</v>
      </c>
      <c r="D968" t="e">
        <f t="shared" si="37"/>
        <v>#VALUE!</v>
      </c>
    </row>
    <row r="969" spans="3:4">
      <c r="C969" s="2" t="e">
        <f t="shared" si="36"/>
        <v>#VALUE!</v>
      </c>
      <c r="D969" t="e">
        <f t="shared" si="37"/>
        <v>#VALUE!</v>
      </c>
    </row>
    <row r="970" spans="3:4">
      <c r="C970" s="2" t="e">
        <f t="shared" si="36"/>
        <v>#VALUE!</v>
      </c>
      <c r="D970" t="e">
        <f t="shared" si="37"/>
        <v>#VALUE!</v>
      </c>
    </row>
    <row r="971" spans="3:4">
      <c r="C971" s="2" t="e">
        <f t="shared" si="36"/>
        <v>#VALUE!</v>
      </c>
      <c r="D971" t="e">
        <f t="shared" si="37"/>
        <v>#VALUE!</v>
      </c>
    </row>
    <row r="972" spans="3:4">
      <c r="C972" s="2" t="e">
        <f t="shared" si="36"/>
        <v>#VALUE!</v>
      </c>
      <c r="D972" t="e">
        <f t="shared" si="37"/>
        <v>#VALUE!</v>
      </c>
    </row>
    <row r="973" spans="3:4">
      <c r="C973" s="2" t="e">
        <f t="shared" si="36"/>
        <v>#VALUE!</v>
      </c>
      <c r="D973" t="e">
        <f t="shared" si="37"/>
        <v>#VALUE!</v>
      </c>
    </row>
    <row r="974" spans="3:4" ht="15" customHeight="1">
      <c r="C974" s="2" t="e">
        <f t="shared" ref="C974:C975" si="38">LEFT(A974, FIND("-", A974) - 1)</f>
        <v>#VALUE!</v>
      </c>
      <c r="D974" t="e">
        <f t="shared" ref="D974:D975" si="39">MID(A974, FIND("-", A974) + 1, 8)</f>
        <v>#VALUE!</v>
      </c>
    </row>
    <row r="975" spans="3:4" ht="15" customHeight="1">
      <c r="C975" s="2" t="e">
        <f t="shared" si="38"/>
        <v>#VALUE!</v>
      </c>
      <c r="D975" t="e">
        <f t="shared" si="39"/>
        <v>#VALUE!</v>
      </c>
    </row>
    <row r="976" spans="3:4" ht="15" customHeight="1">
      <c r="C976" s="2" t="e">
        <f t="shared" si="36"/>
        <v>#VALUE!</v>
      </c>
      <c r="D976" t="e">
        <f t="shared" si="37"/>
        <v>#VALUE!</v>
      </c>
    </row>
    <row r="977" spans="3:4" ht="15" customHeight="1">
      <c r="C977" s="2" t="e">
        <f t="shared" si="36"/>
        <v>#VALUE!</v>
      </c>
      <c r="D977" t="e">
        <f t="shared" si="37"/>
        <v>#VALUE!</v>
      </c>
    </row>
    <row r="978" spans="3:4" ht="15" customHeight="1">
      <c r="C978" s="2" t="e">
        <f t="shared" si="36"/>
        <v>#VALUE!</v>
      </c>
      <c r="D978" t="e">
        <f t="shared" si="37"/>
        <v>#VALUE!</v>
      </c>
    </row>
    <row r="979" spans="3:4" ht="15" customHeight="1">
      <c r="C979" s="2" t="e">
        <f t="shared" si="36"/>
        <v>#VALUE!</v>
      </c>
      <c r="D979" t="e">
        <f t="shared" si="37"/>
        <v>#VALUE!</v>
      </c>
    </row>
    <row r="980" spans="3:4" ht="15" customHeight="1">
      <c r="C980" s="2" t="e">
        <f t="shared" si="36"/>
        <v>#VALUE!</v>
      </c>
      <c r="D980" t="e">
        <f t="shared" si="37"/>
        <v>#VALUE!</v>
      </c>
    </row>
    <row r="981" spans="3:4" ht="15" customHeight="1">
      <c r="C981" s="2" t="e">
        <f t="shared" si="36"/>
        <v>#VALUE!</v>
      </c>
      <c r="D981" t="e">
        <f t="shared" si="37"/>
        <v>#VALUE!</v>
      </c>
    </row>
    <row r="982" spans="3:4" ht="15" customHeight="1">
      <c r="C982" s="2" t="e">
        <f t="shared" si="36"/>
        <v>#VALUE!</v>
      </c>
      <c r="D982" t="e">
        <f t="shared" si="37"/>
        <v>#VALUE!</v>
      </c>
    </row>
    <row r="983" spans="3:4" ht="15" customHeight="1">
      <c r="C983" s="2" t="e">
        <f t="shared" si="36"/>
        <v>#VALUE!</v>
      </c>
      <c r="D983" t="e">
        <f t="shared" si="37"/>
        <v>#VALUE!</v>
      </c>
    </row>
    <row r="984" spans="3:4" ht="15" customHeight="1">
      <c r="C984" s="2" t="e">
        <f t="shared" si="36"/>
        <v>#VALUE!</v>
      </c>
      <c r="D984" t="e">
        <f t="shared" si="37"/>
        <v>#VALUE!</v>
      </c>
    </row>
    <row r="985" spans="3:4" ht="15" customHeight="1">
      <c r="C985" s="2" t="e">
        <f t="shared" si="36"/>
        <v>#VALUE!</v>
      </c>
      <c r="D985" t="e">
        <f t="shared" si="37"/>
        <v>#VALUE!</v>
      </c>
    </row>
    <row r="986" spans="3:4" ht="15" customHeight="1">
      <c r="D986" t="e">
        <f t="shared" si="37"/>
        <v>#VALUE!</v>
      </c>
    </row>
  </sheetData>
  <autoFilter ref="A1:Q986" xr:uid="{00000000-0001-0000-0000-000000000000}"/>
  <phoneticPr fontId="1" type="noConversion"/>
  <conditionalFormatting sqref="F2:F110 F113:F114 F116:F100000">
    <cfRule type="expression" dxfId="8" priority="5">
      <formula>AND(NOT(ISBLANK(P2)), NOT(ISBLANK(F2)), ISBLANK(Q2))</formula>
    </cfRule>
    <cfRule type="expression" dxfId="7" priority="6">
      <formula>AND(NOT(ISBLANK(P2)), NOT(ISBLANK(F2)), NOT(ISBLANK(Q2)))</formula>
    </cfRule>
    <cfRule type="expression" dxfId="6" priority="7">
      <formula>AND(ISBLANK(P2), NOT(ISBLANK(F2)))</formula>
    </cfRule>
  </conditionalFormatting>
  <conditionalFormatting sqref="F112">
    <cfRule type="expression" dxfId="5" priority="11">
      <formula>AND(NOT(ISBLANK(P111)), NOT(ISBLANK(F112)), ISBLANK(Q111))</formula>
    </cfRule>
    <cfRule type="expression" dxfId="4" priority="12">
      <formula>AND(NOT(ISBLANK(P111)), NOT(ISBLANK(F112)), NOT(ISBLANK(Q111)))</formula>
    </cfRule>
    <cfRule type="expression" dxfId="3" priority="13">
      <formula>AND(ISBLANK(P111), NOT(ISBLANK(F112)))</formula>
    </cfRule>
  </conditionalFormatting>
  <conditionalFormatting sqref="F115">
    <cfRule type="expression" dxfId="2" priority="1">
      <formula>AND(NOT(ISBLANK(P114)), NOT(ISBLANK(F115)), ISBLANK(Q114))</formula>
    </cfRule>
    <cfRule type="expression" dxfId="1" priority="2">
      <formula>AND(NOT(ISBLANK(P114)), NOT(ISBLANK(F115)), NOT(ISBLANK(Q114)))</formula>
    </cfRule>
    <cfRule type="expression" dxfId="0" priority="3">
      <formula>AND(ISBLANK(P114), NOT(ISBLANK(F115)))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2A8A7-F2D8-467C-AC2A-72E4C1601751}">
  <dimension ref="A1:D23"/>
  <sheetViews>
    <sheetView workbookViewId="0"/>
  </sheetViews>
  <sheetFormatPr defaultRowHeight="15"/>
  <cols>
    <col min="1" max="1" width="12.7109375" bestFit="1" customWidth="1"/>
    <col min="2" max="2" width="15" bestFit="1" customWidth="1"/>
    <col min="3" max="3" width="18.140625" bestFit="1" customWidth="1"/>
    <col min="4" max="4" width="30.7109375" bestFit="1" customWidth="1"/>
  </cols>
  <sheetData>
    <row r="1" spans="1:4">
      <c r="A1" t="s">
        <v>478</v>
      </c>
      <c r="B1" t="s">
        <v>479</v>
      </c>
      <c r="C1" t="s">
        <v>480</v>
      </c>
      <c r="D1" t="s">
        <v>481</v>
      </c>
    </row>
    <row r="2" spans="1:4">
      <c r="A2" t="s">
        <v>214</v>
      </c>
      <c r="B2" s="133" t="b">
        <v>1</v>
      </c>
      <c r="C2" t="b">
        <v>1</v>
      </c>
      <c r="D2" t="b">
        <v>1</v>
      </c>
    </row>
    <row r="3" spans="1:4">
      <c r="A3" t="s">
        <v>237</v>
      </c>
      <c r="B3" s="133" t="b">
        <v>1</v>
      </c>
      <c r="C3" t="b">
        <v>1</v>
      </c>
      <c r="D3" t="b">
        <v>1</v>
      </c>
    </row>
    <row r="4" spans="1:4">
      <c r="A4" t="s">
        <v>248</v>
      </c>
      <c r="B4" s="133" t="b">
        <v>1</v>
      </c>
      <c r="C4" t="b">
        <v>1</v>
      </c>
    </row>
    <row r="5" spans="1:4">
      <c r="A5" t="s">
        <v>255</v>
      </c>
      <c r="B5" s="133" t="b">
        <v>1</v>
      </c>
      <c r="C5" t="b">
        <v>1</v>
      </c>
    </row>
    <row r="6" spans="1:4">
      <c r="A6" t="s">
        <v>266</v>
      </c>
      <c r="B6" s="133" t="b">
        <v>1</v>
      </c>
      <c r="C6" t="s">
        <v>333</v>
      </c>
    </row>
    <row r="7" spans="1:4">
      <c r="A7" t="s">
        <v>274</v>
      </c>
      <c r="B7" s="133" t="b">
        <v>1</v>
      </c>
      <c r="C7" t="b">
        <v>1</v>
      </c>
    </row>
    <row r="8" spans="1:4">
      <c r="A8" t="s">
        <v>281</v>
      </c>
      <c r="B8" s="133" t="b">
        <v>1</v>
      </c>
      <c r="C8" t="s">
        <v>333</v>
      </c>
    </row>
    <row r="9" spans="1:4">
      <c r="A9" t="s">
        <v>287</v>
      </c>
      <c r="B9" s="133" t="b">
        <v>1</v>
      </c>
      <c r="C9" t="b">
        <v>1</v>
      </c>
    </row>
    <row r="10" spans="1:4">
      <c r="A10" t="s">
        <v>304</v>
      </c>
      <c r="B10" s="133" t="b">
        <v>1</v>
      </c>
    </row>
    <row r="11" spans="1:4">
      <c r="A11" t="s">
        <v>309</v>
      </c>
      <c r="B11" s="133" t="b">
        <v>0</v>
      </c>
    </row>
    <row r="12" spans="1:4">
      <c r="A12" t="s">
        <v>315</v>
      </c>
      <c r="B12" s="133" t="b">
        <v>1</v>
      </c>
      <c r="C12" t="s">
        <v>482</v>
      </c>
    </row>
    <row r="13" spans="1:4">
      <c r="A13" t="s">
        <v>335</v>
      </c>
      <c r="B13" s="133" t="b">
        <v>1</v>
      </c>
      <c r="C13" t="b">
        <v>1</v>
      </c>
    </row>
    <row r="14" spans="1:4">
      <c r="A14" t="s">
        <v>342</v>
      </c>
      <c r="B14" s="133" t="b">
        <v>1</v>
      </c>
      <c r="C14" t="s">
        <v>333</v>
      </c>
    </row>
    <row r="15" spans="1:4">
      <c r="A15" t="s">
        <v>346</v>
      </c>
      <c r="B15" s="133" t="b">
        <v>1</v>
      </c>
      <c r="C15" t="s">
        <v>333</v>
      </c>
    </row>
    <row r="16" spans="1:4">
      <c r="A16" t="s">
        <v>384</v>
      </c>
      <c r="B16" s="133" t="b">
        <v>0</v>
      </c>
    </row>
    <row r="17" spans="1:3">
      <c r="A17" t="s">
        <v>406</v>
      </c>
      <c r="B17" s="133" t="b">
        <v>0</v>
      </c>
    </row>
    <row r="20" spans="1:3">
      <c r="A20" t="s">
        <v>296</v>
      </c>
      <c r="B20" s="133" t="b">
        <v>1</v>
      </c>
      <c r="C20" t="s">
        <v>333</v>
      </c>
    </row>
    <row r="21" spans="1:3">
      <c r="A21" t="s">
        <v>324</v>
      </c>
      <c r="B21" s="133" t="b">
        <v>0</v>
      </c>
    </row>
    <row r="22" spans="1:3">
      <c r="A22" t="s">
        <v>328</v>
      </c>
      <c r="B22" s="133" t="b">
        <v>0</v>
      </c>
    </row>
    <row r="23" spans="1:3">
      <c r="A23" t="s">
        <v>332</v>
      </c>
      <c r="B23" s="133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A9DF9-EBC8-40E7-BF42-3FF593BE144A}">
  <dimension ref="A1:BS789"/>
  <sheetViews>
    <sheetView zoomScaleNormal="100" workbookViewId="0">
      <pane xSplit="2" topLeftCell="AK742" activePane="topRight" state="frozen"/>
      <selection pane="topRight" activeCell="AR776" sqref="AR776"/>
      <selection activeCell="A8" sqref="A8"/>
    </sheetView>
  </sheetViews>
  <sheetFormatPr defaultRowHeight="15"/>
  <cols>
    <col min="1" max="1" width="12.5703125" hidden="1" customWidth="1"/>
    <col min="2" max="2" width="12.7109375" style="4" customWidth="1"/>
    <col min="3" max="3" width="8" style="4" bestFit="1" customWidth="1"/>
    <col min="4" max="4" width="11.5703125" style="4" bestFit="1" customWidth="1"/>
    <col min="5" max="5" width="13.42578125" style="4" customWidth="1"/>
    <col min="6" max="6" width="12.28515625" style="4" bestFit="1" customWidth="1"/>
    <col min="7" max="7" width="13.7109375" style="4" customWidth="1"/>
    <col min="8" max="8" width="12.85546875" customWidth="1"/>
    <col min="9" max="9" width="24.140625" hidden="1" customWidth="1"/>
    <col min="10" max="10" width="11.28515625" customWidth="1"/>
    <col min="11" max="11" width="11.42578125" customWidth="1"/>
    <col min="12" max="12" width="11.28515625" customWidth="1"/>
    <col min="13" max="15" width="9.85546875" style="37" hidden="1" customWidth="1"/>
    <col min="16" max="18" width="9.85546875" style="45" hidden="1" customWidth="1"/>
    <col min="19" max="21" width="9.85546875" style="109" customWidth="1"/>
    <col min="22" max="23" width="10" style="37" bestFit="1" customWidth="1"/>
    <col min="24" max="24" width="9.85546875" style="37" bestFit="1" customWidth="1"/>
    <col min="25" max="25" width="1.5703125" style="21" hidden="1" customWidth="1"/>
    <col min="26" max="26" width="24.140625" hidden="1" customWidth="1"/>
    <col min="27" max="28" width="11" customWidth="1"/>
    <col min="29" max="29" width="10.5703125" customWidth="1"/>
    <col min="30" max="32" width="0" style="37" hidden="1" customWidth="1"/>
    <col min="33" max="35" width="0" style="45" hidden="1" customWidth="1"/>
    <col min="36" max="38" width="9.140625" style="109"/>
    <col min="39" max="39" width="10.5703125" style="37" customWidth="1"/>
    <col min="40" max="41" width="10" style="37" customWidth="1"/>
    <col min="42" max="42" width="12.7109375" hidden="1" customWidth="1"/>
    <col min="43" max="43" width="12.7109375" style="37" hidden="1" customWidth="1"/>
    <col min="44" max="44" width="44.28515625" bestFit="1" customWidth="1"/>
    <col min="45" max="46" width="0" hidden="1" customWidth="1"/>
    <col min="47" max="47" width="18.140625" hidden="1" customWidth="1"/>
    <col min="48" max="48" width="17" hidden="1" customWidth="1"/>
    <col min="49" max="49" width="18.85546875" style="37" hidden="1" customWidth="1"/>
    <col min="50" max="50" width="0" style="37" hidden="1" customWidth="1"/>
    <col min="51" max="51" width="21.5703125" bestFit="1" customWidth="1"/>
    <col min="62" max="62" width="19.28515625" bestFit="1" customWidth="1"/>
    <col min="65" max="65" width="18.5703125" bestFit="1" customWidth="1"/>
    <col min="66" max="66" width="15.5703125" bestFit="1" customWidth="1"/>
    <col min="67" max="67" width="9.140625" bestFit="1" customWidth="1"/>
    <col min="69" max="70" width="16.140625" bestFit="1" customWidth="1"/>
    <col min="71" max="71" width="17.7109375" bestFit="1" customWidth="1"/>
  </cols>
  <sheetData>
    <row r="1" spans="1:71">
      <c r="I1" s="160" t="s">
        <v>483</v>
      </c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2"/>
      <c r="Y1" s="20"/>
      <c r="Z1" s="35" t="s">
        <v>484</v>
      </c>
      <c r="AA1" s="161" t="s">
        <v>485</v>
      </c>
      <c r="AB1" s="161"/>
      <c r="AC1" s="161"/>
      <c r="AD1" s="161"/>
      <c r="AE1" s="161"/>
      <c r="AF1" s="161"/>
      <c r="AG1" s="161"/>
      <c r="AH1" s="161"/>
      <c r="AI1" s="161"/>
      <c r="AJ1" s="161"/>
      <c r="AK1" s="161"/>
      <c r="AL1" s="161"/>
      <c r="AM1" s="161"/>
      <c r="AN1" s="161"/>
      <c r="AO1" s="162"/>
      <c r="AY1" t="s">
        <v>486</v>
      </c>
      <c r="BJ1" t="s">
        <v>486</v>
      </c>
    </row>
    <row r="2" spans="1:71" ht="14.45" customHeight="1">
      <c r="I2" s="4"/>
      <c r="J2" s="165" t="s">
        <v>487</v>
      </c>
      <c r="K2" s="165"/>
      <c r="L2" s="165"/>
      <c r="M2" s="164" t="s">
        <v>488</v>
      </c>
      <c r="N2" s="164"/>
      <c r="O2" s="164"/>
      <c r="P2" s="44"/>
      <c r="Q2" s="44" t="s">
        <v>489</v>
      </c>
      <c r="R2" s="44"/>
      <c r="S2" s="166" t="s">
        <v>490</v>
      </c>
      <c r="T2" s="166"/>
      <c r="U2" s="166"/>
      <c r="V2" s="164" t="s">
        <v>491</v>
      </c>
      <c r="W2" s="164"/>
      <c r="X2" s="164"/>
      <c r="Y2" s="20"/>
      <c r="AA2" s="167" t="s">
        <v>492</v>
      </c>
      <c r="AB2" s="167"/>
      <c r="AC2" s="167"/>
      <c r="AD2" s="163" t="s">
        <v>493</v>
      </c>
      <c r="AE2" s="163"/>
      <c r="AF2" s="163"/>
      <c r="AG2" s="44"/>
      <c r="AH2" s="44" t="s">
        <v>494</v>
      </c>
      <c r="AI2" s="44"/>
      <c r="AJ2" s="166" t="s">
        <v>495</v>
      </c>
      <c r="AK2" s="166"/>
      <c r="AL2" s="166"/>
      <c r="AM2" s="163" t="s">
        <v>496</v>
      </c>
      <c r="AN2" s="163"/>
      <c r="AO2" s="163"/>
      <c r="AS2" t="s">
        <v>497</v>
      </c>
      <c r="AU2" t="s">
        <v>498</v>
      </c>
      <c r="AV2" t="s">
        <v>499</v>
      </c>
      <c r="AW2" s="37" t="s">
        <v>500</v>
      </c>
    </row>
    <row r="3" spans="1:71" ht="30" customHeight="1">
      <c r="A3" t="s">
        <v>501</v>
      </c>
      <c r="B3" s="4" t="s">
        <v>502</v>
      </c>
      <c r="C3" s="4" t="s">
        <v>503</v>
      </c>
      <c r="D3" s="4" t="s">
        <v>504</v>
      </c>
      <c r="E3" s="90" t="s">
        <v>505</v>
      </c>
      <c r="F3" s="4" t="s">
        <v>506</v>
      </c>
      <c r="G3" s="4" t="s">
        <v>507</v>
      </c>
      <c r="H3" t="s">
        <v>508</v>
      </c>
      <c r="I3" t="s">
        <v>509</v>
      </c>
      <c r="J3" s="2" t="s">
        <v>510</v>
      </c>
      <c r="K3" s="2" t="s">
        <v>511</v>
      </c>
      <c r="L3" s="2" t="s">
        <v>512</v>
      </c>
      <c r="M3" s="37" t="s">
        <v>513</v>
      </c>
      <c r="N3" s="37" t="s">
        <v>514</v>
      </c>
      <c r="O3" s="37" t="s">
        <v>515</v>
      </c>
      <c r="P3" s="45" t="s">
        <v>513</v>
      </c>
      <c r="Q3" s="45" t="s">
        <v>514</v>
      </c>
      <c r="R3" s="45" t="s">
        <v>515</v>
      </c>
      <c r="S3" s="109" t="s">
        <v>516</v>
      </c>
      <c r="T3" s="109" t="s">
        <v>517</v>
      </c>
      <c r="U3" s="109" t="s">
        <v>518</v>
      </c>
      <c r="V3" s="92" t="s">
        <v>519</v>
      </c>
      <c r="W3" s="92" t="s">
        <v>520</v>
      </c>
      <c r="X3" s="92" t="s">
        <v>521</v>
      </c>
      <c r="Z3" t="s">
        <v>522</v>
      </c>
      <c r="AA3" s="2" t="s">
        <v>523</v>
      </c>
      <c r="AB3" s="2" t="s">
        <v>524</v>
      </c>
      <c r="AC3" s="2" t="s">
        <v>525</v>
      </c>
      <c r="AD3" s="37" t="s">
        <v>513</v>
      </c>
      <c r="AE3" s="37" t="s">
        <v>514</v>
      </c>
      <c r="AF3" s="37" t="s">
        <v>515</v>
      </c>
      <c r="AG3" s="45" t="s">
        <v>513</v>
      </c>
      <c r="AH3" s="45" t="s">
        <v>514</v>
      </c>
      <c r="AI3" s="45" t="s">
        <v>515</v>
      </c>
      <c r="AJ3" s="103" t="s">
        <v>526</v>
      </c>
      <c r="AK3" s="103" t="s">
        <v>527</v>
      </c>
      <c r="AL3" s="103" t="s">
        <v>528</v>
      </c>
      <c r="AM3" s="92" t="s">
        <v>529</v>
      </c>
      <c r="AN3" s="92" t="s">
        <v>530</v>
      </c>
      <c r="AO3" s="92" t="s">
        <v>531</v>
      </c>
      <c r="AP3" t="s">
        <v>532</v>
      </c>
      <c r="AQ3" s="37" t="s">
        <v>533</v>
      </c>
      <c r="AR3" t="s">
        <v>534</v>
      </c>
      <c r="AS3" t="s">
        <v>535</v>
      </c>
      <c r="AW3" s="37" t="s">
        <v>536</v>
      </c>
      <c r="AX3" s="37" t="s">
        <v>537</v>
      </c>
    </row>
    <row r="4" spans="1:71">
      <c r="A4" s="3"/>
      <c r="B4" s="9" t="s">
        <v>538</v>
      </c>
      <c r="C4" s="6" t="s">
        <v>539</v>
      </c>
      <c r="D4" s="6"/>
      <c r="E4" s="6"/>
      <c r="F4" s="6"/>
      <c r="H4" s="5" t="s">
        <v>540</v>
      </c>
      <c r="I4" s="6" t="str">
        <f>INDEX('Mold Directory'!E:E, MATCH(C4, 'Mold Directory'!A:A, 0))</f>
        <v>75 right</v>
      </c>
      <c r="J4" s="6">
        <v>500</v>
      </c>
      <c r="K4" s="6">
        <v>-500</v>
      </c>
      <c r="L4" s="6">
        <v>23800</v>
      </c>
      <c r="M4" s="38"/>
      <c r="N4" s="38"/>
      <c r="O4" s="38"/>
      <c r="P4" s="46"/>
      <c r="Q4" s="46"/>
      <c r="R4" s="46"/>
      <c r="S4" s="113"/>
      <c r="T4" s="113"/>
      <c r="U4" s="113"/>
      <c r="V4" s="38">
        <v>1060</v>
      </c>
      <c r="W4" s="38">
        <v>-160</v>
      </c>
      <c r="X4" s="38">
        <v>21600</v>
      </c>
      <c r="Y4" s="22"/>
      <c r="Z4" s="24" t="str">
        <f>INDEX('Mold Directory'!D:D, MATCH(C4, 'Mold Directory'!A:A, 0))</f>
        <v>150 right</v>
      </c>
      <c r="AA4" s="24">
        <v>-1400</v>
      </c>
      <c r="AB4" s="24">
        <v>-600</v>
      </c>
      <c r="AC4" s="24">
        <v>23700</v>
      </c>
      <c r="AD4" s="58"/>
      <c r="AE4" s="58"/>
      <c r="AF4" s="58"/>
      <c r="AG4" s="52"/>
      <c r="AH4" s="52"/>
      <c r="AI4" s="52"/>
      <c r="AJ4" s="104"/>
      <c r="AK4" s="104"/>
      <c r="AL4" s="104"/>
      <c r="AM4" s="60">
        <v>-1100</v>
      </c>
      <c r="AN4" s="60">
        <v>-300</v>
      </c>
      <c r="AO4" s="60">
        <v>22000</v>
      </c>
      <c r="AP4" s="8" t="s">
        <v>57</v>
      </c>
      <c r="AS4" t="s">
        <v>537</v>
      </c>
      <c r="AT4" t="s">
        <v>536</v>
      </c>
      <c r="BC4">
        <f>ABS(V4-J4)</f>
        <v>560</v>
      </c>
      <c r="BD4">
        <f>ABS(W4-K4)</f>
        <v>340</v>
      </c>
      <c r="BE4">
        <f>(X4-L4)</f>
        <v>-2200</v>
      </c>
      <c r="BG4">
        <f>ABS(AM4-AA4)</f>
        <v>300</v>
      </c>
      <c r="BH4">
        <f>ABS(AN4-AB4)</f>
        <v>300</v>
      </c>
      <c r="BI4">
        <f>(AO4-AC4)</f>
        <v>-1700</v>
      </c>
      <c r="BK4" t="s">
        <v>536</v>
      </c>
      <c r="BO4" t="s">
        <v>537</v>
      </c>
    </row>
    <row r="5" spans="1:71">
      <c r="A5" s="3"/>
      <c r="B5" s="10" t="s">
        <v>541</v>
      </c>
      <c r="C5" s="4" t="s">
        <v>542</v>
      </c>
      <c r="H5" t="s">
        <v>540</v>
      </c>
      <c r="I5" s="4" t="str">
        <f>INDEX('Mold Directory'!E:E, MATCH(C5, 'Mold Directory'!A:A, 0))</f>
        <v>75 right</v>
      </c>
      <c r="J5" s="4">
        <v>1500</v>
      </c>
      <c r="K5" s="4">
        <v>500</v>
      </c>
      <c r="L5" s="4">
        <v>27800</v>
      </c>
      <c r="M5" s="36"/>
      <c r="N5" s="36"/>
      <c r="O5" s="36"/>
      <c r="P5" s="44"/>
      <c r="Q5" s="44"/>
      <c r="R5" s="44"/>
      <c r="S5" s="106"/>
      <c r="T5" s="106"/>
      <c r="U5" s="106"/>
      <c r="V5" s="36">
        <v>900</v>
      </c>
      <c r="W5" s="36">
        <v>750</v>
      </c>
      <c r="X5" s="36">
        <v>24800</v>
      </c>
      <c r="Z5" s="12" t="str">
        <f>INDEX('Mold Directory'!D:D, MATCH(C5, 'Mold Directory'!A:A, 0))</f>
        <v>150 right</v>
      </c>
      <c r="AA5" s="12">
        <v>-1600</v>
      </c>
      <c r="AB5" s="12">
        <v>-1000</v>
      </c>
      <c r="AC5" s="12">
        <v>28500</v>
      </c>
      <c r="AD5" s="58"/>
      <c r="AE5" s="58"/>
      <c r="AF5" s="58"/>
      <c r="AG5" s="52"/>
      <c r="AH5" s="52"/>
      <c r="AI5" s="52"/>
      <c r="AJ5" s="104"/>
      <c r="AK5" s="104"/>
      <c r="AL5" s="104"/>
      <c r="AM5" s="58">
        <v>-1800</v>
      </c>
      <c r="AN5" s="58">
        <v>-1200</v>
      </c>
      <c r="AO5" s="58">
        <v>27500</v>
      </c>
      <c r="AP5" s="8" t="s">
        <v>57</v>
      </c>
      <c r="BC5">
        <f t="shared" ref="BC5:BC68" si="0">ABS(V5-J5)</f>
        <v>600</v>
      </c>
      <c r="BD5">
        <f t="shared" ref="BD5:BD68" si="1">ABS(W5-K5)</f>
        <v>250</v>
      </c>
      <c r="BE5">
        <f t="shared" ref="BE5:BE68" si="2">(X5-L5)</f>
        <v>-3000</v>
      </c>
      <c r="BG5">
        <f t="shared" ref="BG5:BG68" si="3">ABS(AM5-AA5)</f>
        <v>200</v>
      </c>
      <c r="BH5">
        <f t="shared" ref="BH5:BH68" si="4">ABS(AN5-AB5)</f>
        <v>200</v>
      </c>
      <c r="BI5">
        <f t="shared" ref="BI5:BI68" si="5">(AO5-AC5)</f>
        <v>-1000</v>
      </c>
      <c r="BK5" s="76">
        <f>AVERAGE(BC4:BC375)</f>
        <v>701.66216216216219</v>
      </c>
      <c r="BL5" s="76">
        <f t="shared" ref="BL5:BM5" si="6">AVERAGE(BD4:BD375)</f>
        <v>679.83108108108104</v>
      </c>
      <c r="BM5" s="76">
        <f t="shared" si="6"/>
        <v>-1332.3513513513512</v>
      </c>
      <c r="BN5" s="76"/>
      <c r="BO5" s="76">
        <f>AVERAGE(BG4:BG375)</f>
        <v>873.14527027027032</v>
      </c>
      <c r="BP5" s="76">
        <f t="shared" ref="BP5" si="7">AVERAGE(BH4:BH375)</f>
        <v>664.15878378378375</v>
      </c>
      <c r="BQ5" s="76">
        <f>AVERAGE(BI4:BI375)</f>
        <v>-533.86101694915249</v>
      </c>
    </row>
    <row r="6" spans="1:71">
      <c r="A6" s="3"/>
      <c r="B6" s="10" t="s">
        <v>543</v>
      </c>
      <c r="C6" s="4" t="s">
        <v>51</v>
      </c>
      <c r="H6" t="s">
        <v>540</v>
      </c>
      <c r="I6" s="4" t="str">
        <f>INDEX('Mold Directory'!E:E, MATCH(C6, 'Mold Directory'!A:A, 0))</f>
        <v>75 right</v>
      </c>
      <c r="J6" s="4">
        <v>1000</v>
      </c>
      <c r="K6" s="4">
        <v>-600</v>
      </c>
      <c r="L6" s="4">
        <v>25300</v>
      </c>
      <c r="M6" s="36"/>
      <c r="N6" s="36"/>
      <c r="O6" s="36"/>
      <c r="P6" s="44"/>
      <c r="Q6" s="44"/>
      <c r="R6" s="44"/>
      <c r="S6" s="106"/>
      <c r="T6" s="106"/>
      <c r="U6" s="106"/>
      <c r="V6" s="36">
        <v>1500</v>
      </c>
      <c r="W6" s="36">
        <v>-1000</v>
      </c>
      <c r="X6" s="36">
        <v>22600</v>
      </c>
      <c r="Z6" s="12" t="str">
        <f>INDEX('Mold Directory'!D:D, MATCH(C6, 'Mold Directory'!A:A, 0))</f>
        <v>150 right</v>
      </c>
      <c r="AA6" s="12">
        <v>-400</v>
      </c>
      <c r="AB6" s="12">
        <v>1500</v>
      </c>
      <c r="AC6" s="12">
        <v>24500</v>
      </c>
      <c r="AD6" s="58"/>
      <c r="AE6" s="58"/>
      <c r="AF6" s="58"/>
      <c r="AG6" s="52"/>
      <c r="AH6" s="52"/>
      <c r="AI6" s="52"/>
      <c r="AJ6" s="104"/>
      <c r="AK6" s="104"/>
      <c r="AL6" s="104"/>
      <c r="AM6" s="58">
        <v>-1200</v>
      </c>
      <c r="AN6" s="58">
        <v>1400</v>
      </c>
      <c r="AO6" s="58">
        <v>22600</v>
      </c>
      <c r="AP6" s="8" t="s">
        <v>57</v>
      </c>
      <c r="BC6">
        <f t="shared" si="0"/>
        <v>500</v>
      </c>
      <c r="BD6">
        <f t="shared" si="1"/>
        <v>400</v>
      </c>
      <c r="BE6">
        <f t="shared" si="2"/>
        <v>-2700</v>
      </c>
      <c r="BG6">
        <f t="shared" si="3"/>
        <v>800</v>
      </c>
      <c r="BH6">
        <f t="shared" si="4"/>
        <v>100</v>
      </c>
      <c r="BI6">
        <f t="shared" si="5"/>
        <v>-1900</v>
      </c>
    </row>
    <row r="7" spans="1:71" s="16" customFormat="1">
      <c r="A7" s="13"/>
      <c r="B7" s="14" t="s">
        <v>544</v>
      </c>
      <c r="C7" s="15" t="s">
        <v>545</v>
      </c>
      <c r="D7" s="15"/>
      <c r="E7" s="15"/>
      <c r="F7" s="15"/>
      <c r="H7" s="16" t="s">
        <v>540</v>
      </c>
      <c r="I7" s="15" t="str">
        <f>INDEX('Mold Directory'!E:E, MATCH(C7, 'Mold Directory'!A:A, 0))</f>
        <v>75 right</v>
      </c>
      <c r="J7" s="15">
        <v>1200</v>
      </c>
      <c r="K7" s="15">
        <v>200</v>
      </c>
      <c r="L7" s="15">
        <v>23500</v>
      </c>
      <c r="M7" s="39"/>
      <c r="N7" s="39"/>
      <c r="O7" s="39"/>
      <c r="P7" s="47"/>
      <c r="Q7" s="47"/>
      <c r="R7" s="47"/>
      <c r="S7" s="114"/>
      <c r="T7" s="114"/>
      <c r="U7" s="114"/>
      <c r="V7" s="39">
        <v>1660</v>
      </c>
      <c r="W7" s="39">
        <v>740</v>
      </c>
      <c r="X7" s="39">
        <v>23200</v>
      </c>
      <c r="Y7" s="23"/>
      <c r="Z7" s="19" t="str">
        <f>INDEX('Mold Directory'!D:D, MATCH(C7, 'Mold Directory'!A:A, 0))</f>
        <v>150 right</v>
      </c>
      <c r="AA7" s="19">
        <v>-500</v>
      </c>
      <c r="AB7" s="19">
        <v>-400</v>
      </c>
      <c r="AC7" s="19">
        <v>24500</v>
      </c>
      <c r="AD7" s="59"/>
      <c r="AE7" s="59"/>
      <c r="AF7" s="59"/>
      <c r="AG7" s="53"/>
      <c r="AH7" s="53"/>
      <c r="AI7" s="53"/>
      <c r="AJ7" s="105"/>
      <c r="AK7" s="105"/>
      <c r="AL7" s="105"/>
      <c r="AM7" s="59">
        <v>-1100</v>
      </c>
      <c r="AN7" s="59">
        <v>240</v>
      </c>
      <c r="AO7" s="59">
        <v>24900</v>
      </c>
      <c r="AP7" s="17" t="s">
        <v>57</v>
      </c>
      <c r="AQ7" s="57"/>
      <c r="AW7" s="57"/>
      <c r="AX7" s="57"/>
      <c r="BC7">
        <f t="shared" si="0"/>
        <v>460</v>
      </c>
      <c r="BD7">
        <f t="shared" si="1"/>
        <v>540</v>
      </c>
      <c r="BE7">
        <f t="shared" si="2"/>
        <v>-300</v>
      </c>
      <c r="BF7"/>
      <c r="BG7">
        <f t="shared" si="3"/>
        <v>600</v>
      </c>
      <c r="BH7">
        <f t="shared" si="4"/>
        <v>640</v>
      </c>
      <c r="BI7">
        <f t="shared" si="5"/>
        <v>400</v>
      </c>
    </row>
    <row r="8" spans="1:71">
      <c r="A8" s="3"/>
      <c r="B8" s="10" t="s">
        <v>546</v>
      </c>
      <c r="C8" s="4" t="s">
        <v>539</v>
      </c>
      <c r="H8" t="s">
        <v>540</v>
      </c>
      <c r="I8" s="4" t="str">
        <f>INDEX('Mold Directory'!E:E, MATCH(C8, 'Mold Directory'!A:A, 0))</f>
        <v>75 right</v>
      </c>
      <c r="J8" s="4">
        <v>800</v>
      </c>
      <c r="K8" s="4">
        <v>500</v>
      </c>
      <c r="L8" s="4">
        <v>23000</v>
      </c>
      <c r="M8" s="36"/>
      <c r="N8" s="36"/>
      <c r="O8" s="36"/>
      <c r="P8" s="44"/>
      <c r="Q8" s="44"/>
      <c r="R8" s="44"/>
      <c r="S8" s="106"/>
      <c r="T8" s="106"/>
      <c r="U8" s="106"/>
      <c r="V8" s="36">
        <v>800</v>
      </c>
      <c r="W8" s="36">
        <v>1310</v>
      </c>
      <c r="X8" s="36">
        <v>22200</v>
      </c>
      <c r="Z8" s="12" t="str">
        <f>INDEX('Mold Directory'!D:D, MATCH(C8, 'Mold Directory'!A:A, 0))</f>
        <v>150 right</v>
      </c>
      <c r="AA8" s="12">
        <v>-600</v>
      </c>
      <c r="AB8" s="12">
        <v>-600</v>
      </c>
      <c r="AC8" s="12">
        <v>24300</v>
      </c>
      <c r="AD8" s="58"/>
      <c r="AE8" s="58"/>
      <c r="AF8" s="58"/>
      <c r="AG8" s="52"/>
      <c r="AH8" s="52"/>
      <c r="AI8" s="52"/>
      <c r="AJ8" s="104"/>
      <c r="AK8" s="104"/>
      <c r="AL8" s="104"/>
      <c r="AM8" s="58">
        <v>-440</v>
      </c>
      <c r="AN8" s="58">
        <v>-900</v>
      </c>
      <c r="AO8" s="58">
        <v>22400</v>
      </c>
      <c r="AP8" s="8" t="s">
        <v>49</v>
      </c>
      <c r="BC8">
        <f t="shared" si="0"/>
        <v>0</v>
      </c>
      <c r="BD8">
        <f t="shared" si="1"/>
        <v>810</v>
      </c>
      <c r="BE8">
        <f t="shared" si="2"/>
        <v>-800</v>
      </c>
      <c r="BG8">
        <f t="shared" si="3"/>
        <v>160</v>
      </c>
      <c r="BH8">
        <f t="shared" si="4"/>
        <v>300</v>
      </c>
      <c r="BI8">
        <f t="shared" si="5"/>
        <v>-1900</v>
      </c>
      <c r="BM8" t="s">
        <v>547</v>
      </c>
    </row>
    <row r="9" spans="1:71">
      <c r="A9" s="3"/>
      <c r="B9" s="10" t="s">
        <v>548</v>
      </c>
      <c r="C9" s="4" t="s">
        <v>51</v>
      </c>
      <c r="H9" t="s">
        <v>540</v>
      </c>
      <c r="I9" s="4" t="str">
        <f>INDEX('Mold Directory'!E:E, MATCH(C9, 'Mold Directory'!A:A, 0))</f>
        <v>75 right</v>
      </c>
      <c r="J9" s="4">
        <v>800</v>
      </c>
      <c r="K9" s="4">
        <v>-600</v>
      </c>
      <c r="L9" s="4">
        <v>21400</v>
      </c>
      <c r="M9" s="36"/>
      <c r="N9" s="36"/>
      <c r="O9" s="36"/>
      <c r="P9" s="44"/>
      <c r="Q9" s="44"/>
      <c r="R9" s="44"/>
      <c r="S9" s="106"/>
      <c r="T9" s="106"/>
      <c r="U9" s="106"/>
      <c r="V9" s="36">
        <v>10</v>
      </c>
      <c r="W9" s="36">
        <v>450</v>
      </c>
      <c r="X9" s="36">
        <v>21800</v>
      </c>
      <c r="Z9" s="12" t="str">
        <f>INDEX('Mold Directory'!D:D, MATCH(C9, 'Mold Directory'!A:A, 0))</f>
        <v>150 right</v>
      </c>
      <c r="AA9" s="12">
        <v>-1500</v>
      </c>
      <c r="AB9" s="12">
        <v>-1100</v>
      </c>
      <c r="AC9" s="12">
        <v>24300</v>
      </c>
      <c r="AD9" s="58"/>
      <c r="AE9" s="58"/>
      <c r="AF9" s="58"/>
      <c r="AG9" s="52"/>
      <c r="AH9" s="52"/>
      <c r="AI9" s="52"/>
      <c r="AJ9" s="104"/>
      <c r="AK9" s="104"/>
      <c r="AL9" s="104"/>
      <c r="AM9" s="58">
        <v>-1090</v>
      </c>
      <c r="AN9" s="58">
        <v>-1900</v>
      </c>
      <c r="AO9" s="58">
        <v>24100</v>
      </c>
      <c r="AP9" s="8" t="s">
        <v>49</v>
      </c>
      <c r="BC9">
        <f t="shared" si="0"/>
        <v>790</v>
      </c>
      <c r="BD9">
        <f t="shared" si="1"/>
        <v>1050</v>
      </c>
      <c r="BE9">
        <f t="shared" si="2"/>
        <v>400</v>
      </c>
      <c r="BG9">
        <f t="shared" si="3"/>
        <v>410</v>
      </c>
      <c r="BH9">
        <f t="shared" si="4"/>
        <v>800</v>
      </c>
      <c r="BI9">
        <f t="shared" si="5"/>
        <v>-200</v>
      </c>
      <c r="BM9" s="100">
        <f>AVERAGE(J2:J353)</f>
        <v>852.74311926605503</v>
      </c>
      <c r="BN9" s="100">
        <f t="shared" ref="BN9:BO9" si="8">AVERAGE(K2:K353)</f>
        <v>469.75153374233128</v>
      </c>
      <c r="BO9" s="100">
        <f t="shared" si="8"/>
        <v>24362.306748466257</v>
      </c>
      <c r="BP9" s="100"/>
      <c r="BQ9" s="100">
        <f>AVERAGE(AA2:AA353)</f>
        <v>-717.83435582822085</v>
      </c>
      <c r="BR9" s="100">
        <f t="shared" ref="BR9:BS9" si="9">AVERAGE(AB2:AB353)</f>
        <v>-902.01226993865032</v>
      </c>
      <c r="BS9" s="100">
        <f t="shared" si="9"/>
        <v>24781.504615384616</v>
      </c>
    </row>
    <row r="10" spans="1:71">
      <c r="A10" s="3"/>
      <c r="B10" s="10" t="s">
        <v>549</v>
      </c>
      <c r="C10" s="4" t="s">
        <v>545</v>
      </c>
      <c r="H10" t="s">
        <v>540</v>
      </c>
      <c r="I10" s="4" t="str">
        <f>INDEX('Mold Directory'!E:E, MATCH(C10, 'Mold Directory'!A:A, 0))</f>
        <v>75 right</v>
      </c>
      <c r="J10" s="4">
        <v>800</v>
      </c>
      <c r="K10" s="4">
        <v>-400</v>
      </c>
      <c r="L10" s="4">
        <v>23300</v>
      </c>
      <c r="M10" s="36"/>
      <c r="N10" s="36"/>
      <c r="O10" s="36"/>
      <c r="P10" s="44"/>
      <c r="Q10" s="44"/>
      <c r="R10" s="44"/>
      <c r="S10" s="106"/>
      <c r="T10" s="106"/>
      <c r="U10" s="106"/>
      <c r="V10" s="36">
        <v>1410</v>
      </c>
      <c r="W10" s="36">
        <v>420</v>
      </c>
      <c r="X10" s="36">
        <v>22700</v>
      </c>
      <c r="Z10" s="12" t="str">
        <f>INDEX('Mold Directory'!D:D, MATCH(C10, 'Mold Directory'!A:A, 0))</f>
        <v>150 right</v>
      </c>
      <c r="AA10" s="12">
        <v>-1300</v>
      </c>
      <c r="AB10" s="12">
        <v>-1400</v>
      </c>
      <c r="AC10" s="12">
        <v>26000</v>
      </c>
      <c r="AD10" s="58"/>
      <c r="AE10" s="58"/>
      <c r="AF10" s="58"/>
      <c r="AG10" s="52"/>
      <c r="AH10" s="52"/>
      <c r="AI10" s="52"/>
      <c r="AJ10" s="104"/>
      <c r="AK10" s="104"/>
      <c r="AL10" s="104"/>
      <c r="AM10" s="58">
        <v>-500</v>
      </c>
      <c r="AN10" s="58">
        <v>-1100</v>
      </c>
      <c r="AO10" s="58">
        <v>27300</v>
      </c>
      <c r="AP10" s="8" t="s">
        <v>49</v>
      </c>
      <c r="BC10">
        <f t="shared" si="0"/>
        <v>610</v>
      </c>
      <c r="BD10">
        <f t="shared" si="1"/>
        <v>820</v>
      </c>
      <c r="BE10">
        <f t="shared" si="2"/>
        <v>-600</v>
      </c>
      <c r="BG10">
        <f t="shared" si="3"/>
        <v>800</v>
      </c>
      <c r="BH10">
        <f t="shared" si="4"/>
        <v>300</v>
      </c>
      <c r="BI10">
        <f t="shared" si="5"/>
        <v>1300</v>
      </c>
      <c r="BM10" t="s">
        <v>550</v>
      </c>
    </row>
    <row r="11" spans="1:71" s="16" customFormat="1">
      <c r="A11" s="13"/>
      <c r="B11" s="14" t="s">
        <v>551</v>
      </c>
      <c r="C11" s="15" t="s">
        <v>552</v>
      </c>
      <c r="D11" s="15"/>
      <c r="E11" s="15"/>
      <c r="F11" s="15"/>
      <c r="H11" s="16" t="s">
        <v>540</v>
      </c>
      <c r="I11" s="15" t="str">
        <f>INDEX('Mold Directory'!E:E, MATCH(C11, 'Mold Directory'!A:A, 0))</f>
        <v>75 right</v>
      </c>
      <c r="J11" s="15">
        <v>-700</v>
      </c>
      <c r="K11" s="15">
        <v>-200</v>
      </c>
      <c r="L11" s="15">
        <v>26700</v>
      </c>
      <c r="M11" s="39"/>
      <c r="N11" s="39"/>
      <c r="O11" s="39"/>
      <c r="P11" s="47"/>
      <c r="Q11" s="47"/>
      <c r="R11" s="47"/>
      <c r="S11" s="114"/>
      <c r="T11" s="114"/>
      <c r="U11" s="114"/>
      <c r="V11" s="39">
        <v>-750</v>
      </c>
      <c r="W11" s="39">
        <v>-300</v>
      </c>
      <c r="X11" s="39">
        <v>27100</v>
      </c>
      <c r="Y11" s="23"/>
      <c r="Z11" s="19" t="str">
        <f>INDEX('Mold Directory'!D:D, MATCH(C11, 'Mold Directory'!A:A, 0))</f>
        <v>150 right</v>
      </c>
      <c r="AA11" s="19">
        <v>300</v>
      </c>
      <c r="AB11" s="19">
        <v>1000</v>
      </c>
      <c r="AC11" s="19">
        <v>25800</v>
      </c>
      <c r="AD11" s="59"/>
      <c r="AE11" s="59"/>
      <c r="AF11" s="59"/>
      <c r="AG11" s="53"/>
      <c r="AH11" s="53"/>
      <c r="AI11" s="53"/>
      <c r="AJ11" s="105"/>
      <c r="AK11" s="105"/>
      <c r="AL11" s="105"/>
      <c r="AM11" s="59">
        <v>80</v>
      </c>
      <c r="AN11" s="59">
        <v>300</v>
      </c>
      <c r="AO11" s="59">
        <v>23900</v>
      </c>
      <c r="AP11" s="17" t="s">
        <v>49</v>
      </c>
      <c r="AQ11" s="57"/>
      <c r="AW11" s="57"/>
      <c r="AX11" s="57"/>
      <c r="BC11">
        <f t="shared" si="0"/>
        <v>50</v>
      </c>
      <c r="BD11">
        <f t="shared" si="1"/>
        <v>100</v>
      </c>
      <c r="BE11">
        <f t="shared" si="2"/>
        <v>400</v>
      </c>
      <c r="BF11"/>
      <c r="BG11">
        <f t="shared" si="3"/>
        <v>220</v>
      </c>
      <c r="BH11">
        <f t="shared" si="4"/>
        <v>700</v>
      </c>
      <c r="BI11">
        <f t="shared" si="5"/>
        <v>-1900</v>
      </c>
      <c r="BM11" s="100">
        <f>AVERAGE(V4:V355)</f>
        <v>1309.1145510835913</v>
      </c>
      <c r="BN11" s="100">
        <f>AVERAGE(W4:W355)</f>
        <v>919.08978328173373</v>
      </c>
      <c r="BO11" s="100">
        <f>AVERAGE(X4:X355)</f>
        <v>23083.78947368421</v>
      </c>
      <c r="BP11" s="100"/>
      <c r="BQ11" s="100">
        <f>AVERAGE(AM4:AM355)</f>
        <v>-1359.9659442724458</v>
      </c>
      <c r="BR11" s="100">
        <f>AVERAGE(AN4:AN355)</f>
        <v>-1374.7616099071208</v>
      </c>
      <c r="BS11" s="100">
        <f>AVERAGE(AO4:AO355)</f>
        <v>24061.13354037267</v>
      </c>
    </row>
    <row r="12" spans="1:71">
      <c r="A12" s="3"/>
      <c r="B12" s="10" t="s">
        <v>553</v>
      </c>
      <c r="C12" s="4" t="s">
        <v>542</v>
      </c>
      <c r="H12" t="s">
        <v>540</v>
      </c>
      <c r="I12" s="4" t="str">
        <f>INDEX('Mold Directory'!E:E, MATCH(C12, 'Mold Directory'!A:A, 0))</f>
        <v>75 right</v>
      </c>
      <c r="J12" s="4">
        <v>600</v>
      </c>
      <c r="K12" s="4">
        <v>200</v>
      </c>
      <c r="L12" s="4">
        <v>24400</v>
      </c>
      <c r="M12" s="36"/>
      <c r="N12" s="36"/>
      <c r="O12" s="36"/>
      <c r="P12" s="44"/>
      <c r="Q12" s="44"/>
      <c r="R12" s="44"/>
      <c r="S12" s="106"/>
      <c r="T12" s="106"/>
      <c r="U12" s="106"/>
      <c r="V12" s="36">
        <v>1470</v>
      </c>
      <c r="W12" s="36">
        <v>-300</v>
      </c>
      <c r="X12" s="36">
        <v>25100</v>
      </c>
      <c r="Z12" s="12" t="str">
        <f>INDEX('Mold Directory'!D:D, MATCH(C12, 'Mold Directory'!A:A, 0))</f>
        <v>150 right</v>
      </c>
      <c r="AA12" s="12">
        <v>-1300</v>
      </c>
      <c r="AB12" s="12">
        <v>1300</v>
      </c>
      <c r="AC12" s="12">
        <v>25600</v>
      </c>
      <c r="AD12" s="58"/>
      <c r="AE12" s="58"/>
      <c r="AF12" s="58"/>
      <c r="AG12" s="52"/>
      <c r="AH12" s="52"/>
      <c r="AI12" s="52"/>
      <c r="AJ12" s="104"/>
      <c r="AK12" s="104"/>
      <c r="AL12" s="104"/>
      <c r="AM12" s="58">
        <v>-730</v>
      </c>
      <c r="AN12" s="58">
        <v>490</v>
      </c>
      <c r="AO12" s="58">
        <v>25700</v>
      </c>
      <c r="AP12" s="8" t="s">
        <v>54</v>
      </c>
      <c r="BC12">
        <f t="shared" si="0"/>
        <v>870</v>
      </c>
      <c r="BD12">
        <f t="shared" si="1"/>
        <v>500</v>
      </c>
      <c r="BE12">
        <f t="shared" si="2"/>
        <v>700</v>
      </c>
      <c r="BG12">
        <f t="shared" si="3"/>
        <v>570</v>
      </c>
      <c r="BH12">
        <f t="shared" si="4"/>
        <v>810</v>
      </c>
      <c r="BI12">
        <f t="shared" si="5"/>
        <v>100</v>
      </c>
    </row>
    <row r="13" spans="1:71">
      <c r="A13" s="3"/>
      <c r="B13" s="10" t="s">
        <v>554</v>
      </c>
      <c r="C13" s="4" t="s">
        <v>555</v>
      </c>
      <c r="H13" t="s">
        <v>540</v>
      </c>
      <c r="I13" s="4" t="str">
        <f>INDEX('Mold Directory'!E:E, MATCH(C13, 'Mold Directory'!A:A, 0))</f>
        <v>75 right</v>
      </c>
      <c r="J13" s="4">
        <v>1800</v>
      </c>
      <c r="K13" s="4">
        <v>900</v>
      </c>
      <c r="L13" s="4">
        <v>24800</v>
      </c>
      <c r="M13" s="36"/>
      <c r="N13" s="36"/>
      <c r="O13" s="36"/>
      <c r="P13" s="44"/>
      <c r="Q13" s="44"/>
      <c r="R13" s="44"/>
      <c r="S13" s="106"/>
      <c r="T13" s="106"/>
      <c r="U13" s="106"/>
      <c r="V13" s="36">
        <v>1230</v>
      </c>
      <c r="W13" s="36">
        <v>1170</v>
      </c>
      <c r="X13" s="36">
        <v>22570</v>
      </c>
      <c r="Z13" s="12" t="str">
        <f>INDEX('Mold Directory'!D:D, MATCH(C13, 'Mold Directory'!A:A, 0))</f>
        <v>150 right</v>
      </c>
      <c r="AA13" s="12">
        <v>-400</v>
      </c>
      <c r="AB13" s="12">
        <v>-1000</v>
      </c>
      <c r="AC13" s="12">
        <v>27700</v>
      </c>
      <c r="AD13" s="58"/>
      <c r="AE13" s="58"/>
      <c r="AF13" s="58"/>
      <c r="AG13" s="52"/>
      <c r="AH13" s="52"/>
      <c r="AI13" s="52"/>
      <c r="AJ13" s="104"/>
      <c r="AK13" s="104"/>
      <c r="AL13" s="104"/>
      <c r="AM13" s="58">
        <v>-120</v>
      </c>
      <c r="AN13" s="58">
        <v>-1400</v>
      </c>
      <c r="AO13" s="58">
        <v>24300</v>
      </c>
      <c r="AP13" s="8" t="s">
        <v>54</v>
      </c>
      <c r="BC13">
        <f t="shared" si="0"/>
        <v>570</v>
      </c>
      <c r="BD13">
        <f t="shared" si="1"/>
        <v>270</v>
      </c>
      <c r="BE13">
        <f t="shared" si="2"/>
        <v>-2230</v>
      </c>
      <c r="BG13">
        <f t="shared" si="3"/>
        <v>280</v>
      </c>
      <c r="BH13">
        <f t="shared" si="4"/>
        <v>400</v>
      </c>
      <c r="BI13">
        <f t="shared" si="5"/>
        <v>-3400</v>
      </c>
      <c r="BM13" s="100">
        <f>BM11-BM9</f>
        <v>456.37143181753629</v>
      </c>
      <c r="BN13" s="100">
        <f>BN11-BN9</f>
        <v>449.33824953940245</v>
      </c>
      <c r="BO13" s="100">
        <f>BO11-BO9</f>
        <v>-1278.517274782047</v>
      </c>
      <c r="BQ13" s="100">
        <f>BQ11-BQ9</f>
        <v>-642.13158844422492</v>
      </c>
      <c r="BR13" s="100">
        <f>BR11-BR9</f>
        <v>-472.74933996847051</v>
      </c>
      <c r="BS13" s="100">
        <f>BS11-BS9</f>
        <v>-720.37107501194623</v>
      </c>
    </row>
    <row r="14" spans="1:71">
      <c r="A14" s="3"/>
      <c r="B14" s="10" t="s">
        <v>556</v>
      </c>
      <c r="C14" s="4" t="s">
        <v>557</v>
      </c>
      <c r="H14" t="s">
        <v>540</v>
      </c>
      <c r="I14" s="4" t="str">
        <f>INDEX('Mold Directory'!E:E, MATCH(C14, 'Mold Directory'!A:A, 0))</f>
        <v>75 right</v>
      </c>
      <c r="J14" s="4">
        <v>-100</v>
      </c>
      <c r="K14" s="4">
        <v>-100</v>
      </c>
      <c r="L14" s="4">
        <v>23300</v>
      </c>
      <c r="M14" s="36"/>
      <c r="N14" s="36"/>
      <c r="O14" s="36"/>
      <c r="P14" s="44"/>
      <c r="Q14" s="44"/>
      <c r="R14" s="44"/>
      <c r="S14" s="106"/>
      <c r="T14" s="106"/>
      <c r="U14" s="106"/>
      <c r="V14" s="36">
        <v>10</v>
      </c>
      <c r="W14" s="36">
        <v>-100</v>
      </c>
      <c r="X14" s="36">
        <v>2200</v>
      </c>
      <c r="Z14" s="12" t="str">
        <f>INDEX('Mold Directory'!D:D, MATCH(C14, 'Mold Directory'!A:A, 0))</f>
        <v>150 right</v>
      </c>
      <c r="AA14" s="12">
        <v>-400</v>
      </c>
      <c r="AB14" s="12">
        <v>300</v>
      </c>
      <c r="AC14" s="12">
        <v>25600</v>
      </c>
      <c r="AD14" s="58"/>
      <c r="AE14" s="58"/>
      <c r="AF14" s="58"/>
      <c r="AG14" s="52"/>
      <c r="AH14" s="52"/>
      <c r="AI14" s="52"/>
      <c r="AJ14" s="104"/>
      <c r="AK14" s="104"/>
      <c r="AL14" s="104"/>
      <c r="AM14" s="58">
        <v>-1090</v>
      </c>
      <c r="AN14" s="58">
        <v>300</v>
      </c>
      <c r="AO14" s="58">
        <v>25600</v>
      </c>
      <c r="AP14" s="8" t="s">
        <v>54</v>
      </c>
      <c r="BC14">
        <f t="shared" si="0"/>
        <v>110</v>
      </c>
      <c r="BD14">
        <f t="shared" si="1"/>
        <v>0</v>
      </c>
      <c r="BE14">
        <f t="shared" si="2"/>
        <v>-21100</v>
      </c>
      <c r="BG14">
        <f t="shared" si="3"/>
        <v>690</v>
      </c>
      <c r="BH14">
        <f t="shared" si="4"/>
        <v>0</v>
      </c>
      <c r="BI14">
        <f t="shared" si="5"/>
        <v>0</v>
      </c>
    </row>
    <row r="15" spans="1:71" s="16" customFormat="1">
      <c r="A15" s="13"/>
      <c r="B15" s="14" t="s">
        <v>558</v>
      </c>
      <c r="C15" s="15" t="s">
        <v>539</v>
      </c>
      <c r="D15" s="15"/>
      <c r="E15" s="15"/>
      <c r="F15" s="15"/>
      <c r="H15" s="16" t="s">
        <v>540</v>
      </c>
      <c r="I15" s="15" t="str">
        <f>INDEX('Mold Directory'!E:E, MATCH(C15, 'Mold Directory'!A:A, 0))</f>
        <v>75 right</v>
      </c>
      <c r="J15" s="15">
        <v>-200</v>
      </c>
      <c r="K15" s="15">
        <v>700</v>
      </c>
      <c r="L15" s="15">
        <v>21400</v>
      </c>
      <c r="M15" s="39"/>
      <c r="N15" s="39"/>
      <c r="O15" s="39"/>
      <c r="P15" s="47"/>
      <c r="Q15" s="47"/>
      <c r="R15" s="47"/>
      <c r="S15" s="114"/>
      <c r="T15" s="114"/>
      <c r="U15" s="114"/>
      <c r="V15" s="39">
        <v>540</v>
      </c>
      <c r="W15" s="39">
        <v>1100</v>
      </c>
      <c r="X15" s="39">
        <v>20630</v>
      </c>
      <c r="Y15" s="23"/>
      <c r="Z15" s="19" t="str">
        <f>INDEX('Mold Directory'!D:D, MATCH(C15, 'Mold Directory'!A:A, 0))</f>
        <v>150 right</v>
      </c>
      <c r="AA15" s="19">
        <v>-600</v>
      </c>
      <c r="AB15" s="19">
        <v>-2000</v>
      </c>
      <c r="AC15" s="19">
        <v>23800</v>
      </c>
      <c r="AD15" s="59"/>
      <c r="AE15" s="59"/>
      <c r="AF15" s="59"/>
      <c r="AG15" s="53"/>
      <c r="AH15" s="53"/>
      <c r="AI15" s="53"/>
      <c r="AJ15" s="105"/>
      <c r="AK15" s="105"/>
      <c r="AL15" s="105"/>
      <c r="AM15" s="59">
        <v>-570</v>
      </c>
      <c r="AN15" s="59">
        <v>-1060</v>
      </c>
      <c r="AO15" s="59">
        <v>21700</v>
      </c>
      <c r="AP15" s="17" t="s">
        <v>54</v>
      </c>
      <c r="AQ15" s="57"/>
      <c r="AW15" s="57"/>
      <c r="AX15" s="57"/>
      <c r="BC15">
        <f t="shared" si="0"/>
        <v>740</v>
      </c>
      <c r="BD15">
        <f t="shared" si="1"/>
        <v>400</v>
      </c>
      <c r="BE15">
        <f t="shared" si="2"/>
        <v>-770</v>
      </c>
      <c r="BF15"/>
      <c r="BG15">
        <f t="shared" si="3"/>
        <v>30</v>
      </c>
      <c r="BH15">
        <f t="shared" si="4"/>
        <v>940</v>
      </c>
      <c r="BI15">
        <f t="shared" si="5"/>
        <v>-2100</v>
      </c>
    </row>
    <row r="16" spans="1:71">
      <c r="A16" s="3"/>
      <c r="B16" s="10" t="s">
        <v>559</v>
      </c>
      <c r="C16" s="4" t="s">
        <v>51</v>
      </c>
      <c r="H16" t="s">
        <v>540</v>
      </c>
      <c r="I16" s="4" t="str">
        <f>INDEX('Mold Directory'!E:E, MATCH(C16, 'Mold Directory'!A:A, 0))</f>
        <v>75 right</v>
      </c>
      <c r="J16" s="4">
        <v>200</v>
      </c>
      <c r="K16" s="4">
        <v>-800</v>
      </c>
      <c r="L16" s="4">
        <v>26600</v>
      </c>
      <c r="M16" s="36"/>
      <c r="N16" s="36"/>
      <c r="O16" s="36"/>
      <c r="P16" s="44"/>
      <c r="Q16" s="44"/>
      <c r="R16" s="44"/>
      <c r="S16" s="106"/>
      <c r="T16" s="106"/>
      <c r="U16" s="106"/>
      <c r="V16" s="36">
        <v>600</v>
      </c>
      <c r="W16" s="36">
        <v>-1400</v>
      </c>
      <c r="X16" s="36">
        <v>23900</v>
      </c>
      <c r="Z16" s="12" t="str">
        <f>INDEX('Mold Directory'!D:D, MATCH(C16, 'Mold Directory'!A:A, 0))</f>
        <v>150 right</v>
      </c>
      <c r="AA16" s="12">
        <v>1300</v>
      </c>
      <c r="AB16" s="12">
        <v>-800</v>
      </c>
      <c r="AC16" s="12">
        <v>26800</v>
      </c>
      <c r="AD16" s="58"/>
      <c r="AE16" s="58"/>
      <c r="AF16" s="58"/>
      <c r="AG16" s="52"/>
      <c r="AH16" s="52"/>
      <c r="AI16" s="52"/>
      <c r="AJ16" s="104"/>
      <c r="AK16" s="104"/>
      <c r="AL16" s="104"/>
      <c r="AM16" s="58">
        <v>-20</v>
      </c>
      <c r="AN16" s="58">
        <v>-540</v>
      </c>
      <c r="AO16" s="58">
        <v>24300</v>
      </c>
      <c r="AP16" s="8" t="s">
        <v>560</v>
      </c>
      <c r="BC16">
        <f t="shared" si="0"/>
        <v>400</v>
      </c>
      <c r="BD16">
        <f t="shared" si="1"/>
        <v>600</v>
      </c>
      <c r="BE16">
        <f t="shared" si="2"/>
        <v>-2700</v>
      </c>
      <c r="BG16">
        <f t="shared" si="3"/>
        <v>1320</v>
      </c>
      <c r="BH16">
        <f t="shared" si="4"/>
        <v>260</v>
      </c>
      <c r="BI16">
        <f t="shared" si="5"/>
        <v>-2500</v>
      </c>
    </row>
    <row r="17" spans="1:61">
      <c r="A17" s="3"/>
      <c r="B17" s="10" t="s">
        <v>561</v>
      </c>
      <c r="C17" s="4" t="s">
        <v>562</v>
      </c>
      <c r="H17" t="s">
        <v>540</v>
      </c>
      <c r="I17" s="4" t="str">
        <f>INDEX('Mold Directory'!E:E, MATCH(C17, 'Mold Directory'!A:A, 0))</f>
        <v>75 right</v>
      </c>
      <c r="J17" s="4">
        <v>1600</v>
      </c>
      <c r="K17" s="4">
        <v>-900</v>
      </c>
      <c r="L17" s="4">
        <v>23200</v>
      </c>
      <c r="M17" s="36"/>
      <c r="N17" s="36"/>
      <c r="O17" s="36"/>
      <c r="P17" s="44"/>
      <c r="Q17" s="44"/>
      <c r="R17" s="44"/>
      <c r="S17" s="106"/>
      <c r="T17" s="106"/>
      <c r="U17" s="106"/>
      <c r="V17" s="36">
        <v>1340</v>
      </c>
      <c r="W17" s="36">
        <v>-690</v>
      </c>
      <c r="X17" s="36">
        <v>25500</v>
      </c>
      <c r="Z17" s="12" t="str">
        <f>INDEX('Mold Directory'!D:D, MATCH(C17, 'Mold Directory'!A:A, 0))</f>
        <v>150 right</v>
      </c>
      <c r="AA17" s="12">
        <v>200</v>
      </c>
      <c r="AB17" s="12">
        <v>1200</v>
      </c>
      <c r="AC17" s="12">
        <v>28600</v>
      </c>
      <c r="AD17" s="58"/>
      <c r="AE17" s="58"/>
      <c r="AF17" s="58"/>
      <c r="AG17" s="52"/>
      <c r="AH17" s="52"/>
      <c r="AI17" s="52"/>
      <c r="AJ17" s="104"/>
      <c r="AK17" s="104"/>
      <c r="AL17" s="104"/>
      <c r="AM17" s="58">
        <v>-750</v>
      </c>
      <c r="AN17" s="58">
        <v>1230</v>
      </c>
      <c r="AO17" s="58">
        <v>27300</v>
      </c>
      <c r="AP17" s="8" t="s">
        <v>560</v>
      </c>
      <c r="BC17">
        <f t="shared" si="0"/>
        <v>260</v>
      </c>
      <c r="BD17">
        <f t="shared" si="1"/>
        <v>210</v>
      </c>
      <c r="BE17">
        <f t="shared" si="2"/>
        <v>2300</v>
      </c>
      <c r="BG17">
        <f t="shared" si="3"/>
        <v>950</v>
      </c>
      <c r="BH17">
        <f t="shared" si="4"/>
        <v>30</v>
      </c>
      <c r="BI17">
        <f t="shared" si="5"/>
        <v>-1300</v>
      </c>
    </row>
    <row r="18" spans="1:61">
      <c r="A18" s="3"/>
      <c r="B18" s="7" t="s">
        <v>563</v>
      </c>
      <c r="C18" s="4" t="s">
        <v>545</v>
      </c>
      <c r="H18" t="s">
        <v>540</v>
      </c>
      <c r="I18" s="4" t="str">
        <f>INDEX('Mold Directory'!E:E, MATCH(C18, 'Mold Directory'!A:A, 0))</f>
        <v>75 right</v>
      </c>
      <c r="J18" s="4">
        <v>230</v>
      </c>
      <c r="K18" s="4">
        <v>24</v>
      </c>
      <c r="L18" s="4">
        <v>22600</v>
      </c>
      <c r="M18" s="36"/>
      <c r="N18" s="36"/>
      <c r="O18" s="36"/>
      <c r="P18" s="44"/>
      <c r="Q18" s="44"/>
      <c r="R18" s="44"/>
      <c r="S18" s="106"/>
      <c r="T18" s="106"/>
      <c r="U18" s="106"/>
      <c r="V18" s="36">
        <v>830</v>
      </c>
      <c r="W18" s="36">
        <v>240</v>
      </c>
      <c r="X18" s="36">
        <v>22600</v>
      </c>
      <c r="Z18" s="12" t="str">
        <f>INDEX('Mold Directory'!D:D, MATCH(C18, 'Mold Directory'!A:A, 0))</f>
        <v>150 right</v>
      </c>
      <c r="AA18" s="12">
        <v>-113</v>
      </c>
      <c r="AB18" s="12">
        <v>1100</v>
      </c>
      <c r="AC18" s="12">
        <v>26500</v>
      </c>
      <c r="AD18" s="58"/>
      <c r="AE18" s="58"/>
      <c r="AF18" s="58"/>
      <c r="AG18" s="52"/>
      <c r="AH18" s="52"/>
      <c r="AI18" s="52"/>
      <c r="AJ18" s="104"/>
      <c r="AK18" s="104"/>
      <c r="AL18" s="104"/>
      <c r="AM18" s="58">
        <v>-340</v>
      </c>
      <c r="AN18" s="58">
        <v>860</v>
      </c>
      <c r="AO18" s="58">
        <v>23500</v>
      </c>
      <c r="AP18" s="8" t="s">
        <v>560</v>
      </c>
      <c r="BC18">
        <f t="shared" si="0"/>
        <v>600</v>
      </c>
      <c r="BD18">
        <f t="shared" si="1"/>
        <v>216</v>
      </c>
      <c r="BE18">
        <f t="shared" si="2"/>
        <v>0</v>
      </c>
      <c r="BG18">
        <f t="shared" si="3"/>
        <v>227</v>
      </c>
      <c r="BH18">
        <f t="shared" si="4"/>
        <v>240</v>
      </c>
      <c r="BI18">
        <f t="shared" si="5"/>
        <v>-3000</v>
      </c>
    </row>
    <row r="19" spans="1:61" s="16" customFormat="1">
      <c r="A19" s="13"/>
      <c r="B19" s="18" t="s">
        <v>564</v>
      </c>
      <c r="C19" s="15" t="s">
        <v>565</v>
      </c>
      <c r="D19" s="15"/>
      <c r="E19" s="15"/>
      <c r="F19" s="15"/>
      <c r="H19" s="16" t="s">
        <v>540</v>
      </c>
      <c r="I19" s="15" t="str">
        <f>INDEX('Mold Directory'!E:E, MATCH(C19, 'Mold Directory'!A:A, 0))</f>
        <v>75 right</v>
      </c>
      <c r="J19" s="15">
        <v>1000</v>
      </c>
      <c r="K19" s="15">
        <v>1000</v>
      </c>
      <c r="L19" s="15">
        <v>26800</v>
      </c>
      <c r="M19" s="39"/>
      <c r="N19" s="39"/>
      <c r="O19" s="39"/>
      <c r="P19" s="47"/>
      <c r="Q19" s="47"/>
      <c r="R19" s="47"/>
      <c r="S19" s="114"/>
      <c r="T19" s="114"/>
      <c r="U19" s="114"/>
      <c r="V19" s="39">
        <v>1100</v>
      </c>
      <c r="W19" s="39">
        <v>670</v>
      </c>
      <c r="X19" s="39">
        <v>25300</v>
      </c>
      <c r="Y19" s="23"/>
      <c r="Z19" s="19" t="str">
        <f>INDEX('Mold Directory'!D:D, MATCH(C19, 'Mold Directory'!A:A, 0))</f>
        <v>150 right</v>
      </c>
      <c r="AA19" s="19">
        <v>130</v>
      </c>
      <c r="AB19" s="19">
        <v>1800</v>
      </c>
      <c r="AC19" s="19">
        <v>27500</v>
      </c>
      <c r="AD19" s="59"/>
      <c r="AE19" s="59"/>
      <c r="AF19" s="59"/>
      <c r="AG19" s="53"/>
      <c r="AH19" s="53"/>
      <c r="AI19" s="53"/>
      <c r="AJ19" s="105"/>
      <c r="AK19" s="105"/>
      <c r="AL19" s="105"/>
      <c r="AM19" s="59">
        <v>450</v>
      </c>
      <c r="AN19" s="59">
        <v>620</v>
      </c>
      <c r="AO19" s="59">
        <v>25300</v>
      </c>
      <c r="AP19" s="17" t="s">
        <v>560</v>
      </c>
      <c r="AQ19" s="57"/>
      <c r="AW19" s="57"/>
      <c r="AX19" s="57"/>
      <c r="BC19">
        <f t="shared" si="0"/>
        <v>100</v>
      </c>
      <c r="BD19">
        <f t="shared" si="1"/>
        <v>330</v>
      </c>
      <c r="BE19">
        <f t="shared" si="2"/>
        <v>-1500</v>
      </c>
      <c r="BF19"/>
      <c r="BG19">
        <f t="shared" si="3"/>
        <v>320</v>
      </c>
      <c r="BH19">
        <f t="shared" si="4"/>
        <v>1180</v>
      </c>
      <c r="BI19">
        <f t="shared" si="5"/>
        <v>-2200</v>
      </c>
    </row>
    <row r="20" spans="1:61">
      <c r="A20" s="3">
        <v>45432</v>
      </c>
      <c r="B20" s="7" t="s">
        <v>566</v>
      </c>
      <c r="C20" s="4" t="s">
        <v>557</v>
      </c>
      <c r="H20" t="s">
        <v>540</v>
      </c>
      <c r="I20" s="4" t="str">
        <f>INDEX('Mold Directory'!E:E, MATCH(C20, 'Mold Directory'!A:A, 0))</f>
        <v>75 right</v>
      </c>
      <c r="J20" s="4">
        <v>290</v>
      </c>
      <c r="K20" s="4">
        <v>1700</v>
      </c>
      <c r="L20" s="4">
        <v>21900</v>
      </c>
      <c r="M20" s="36"/>
      <c r="N20" s="36"/>
      <c r="O20" s="36"/>
      <c r="P20" s="44"/>
      <c r="Q20" s="44"/>
      <c r="R20" s="44"/>
      <c r="S20" s="106"/>
      <c r="T20" s="106"/>
      <c r="U20" s="106"/>
      <c r="V20" s="36">
        <v>1570</v>
      </c>
      <c r="W20" s="36">
        <v>200</v>
      </c>
      <c r="X20" s="36">
        <v>2200</v>
      </c>
      <c r="Z20" s="12" t="str">
        <f>INDEX('Mold Directory'!D:D, MATCH(C20, 'Mold Directory'!A:A, 0))</f>
        <v>150 right</v>
      </c>
      <c r="AA20" s="12">
        <v>-230</v>
      </c>
      <c r="AB20" s="12">
        <v>2000</v>
      </c>
      <c r="AC20" s="12">
        <v>27300</v>
      </c>
      <c r="AD20" s="58"/>
      <c r="AE20" s="58"/>
      <c r="AF20" s="58"/>
      <c r="AG20" s="52"/>
      <c r="AH20" s="52"/>
      <c r="AI20" s="52"/>
      <c r="AJ20" s="104"/>
      <c r="AK20" s="104"/>
      <c r="AL20" s="104"/>
      <c r="AM20" s="58">
        <v>-120</v>
      </c>
      <c r="AN20" s="58">
        <v>540</v>
      </c>
      <c r="AO20" s="58">
        <v>26500</v>
      </c>
      <c r="AP20" s="8" t="s">
        <v>52</v>
      </c>
      <c r="AR20" t="s">
        <v>567</v>
      </c>
      <c r="BC20">
        <f t="shared" si="0"/>
        <v>1280</v>
      </c>
      <c r="BD20">
        <f t="shared" si="1"/>
        <v>1500</v>
      </c>
      <c r="BE20">
        <f t="shared" si="2"/>
        <v>-19700</v>
      </c>
      <c r="BG20">
        <f t="shared" si="3"/>
        <v>110</v>
      </c>
      <c r="BH20">
        <f t="shared" si="4"/>
        <v>1460</v>
      </c>
      <c r="BI20">
        <f t="shared" si="5"/>
        <v>-800</v>
      </c>
    </row>
    <row r="21" spans="1:61">
      <c r="A21" s="3">
        <v>45432</v>
      </c>
      <c r="B21" s="7" t="s">
        <v>568</v>
      </c>
      <c r="C21" s="4" t="s">
        <v>555</v>
      </c>
      <c r="H21" t="s">
        <v>540</v>
      </c>
      <c r="I21" s="4" t="str">
        <f>INDEX('Mold Directory'!E:E, MATCH(C21, 'Mold Directory'!A:A, 0))</f>
        <v>75 right</v>
      </c>
      <c r="J21" s="4">
        <v>1100</v>
      </c>
      <c r="K21" s="4">
        <v>1900</v>
      </c>
      <c r="L21" s="4">
        <v>24700</v>
      </c>
      <c r="M21" s="36"/>
      <c r="N21" s="36"/>
      <c r="O21" s="36"/>
      <c r="P21" s="44"/>
      <c r="Q21" s="44"/>
      <c r="R21" s="44"/>
      <c r="S21" s="106"/>
      <c r="T21" s="106"/>
      <c r="U21" s="106"/>
      <c r="V21" s="36">
        <v>28</v>
      </c>
      <c r="W21" s="36">
        <v>2570</v>
      </c>
      <c r="X21" s="36">
        <v>22840</v>
      </c>
      <c r="Z21" s="12" t="str">
        <f>INDEX('Mold Directory'!D:D, MATCH(C21, 'Mold Directory'!A:A, 0))</f>
        <v>150 right</v>
      </c>
      <c r="AA21" s="12">
        <v>-680</v>
      </c>
      <c r="AB21" s="12">
        <v>1800</v>
      </c>
      <c r="AC21" s="12">
        <v>26000</v>
      </c>
      <c r="AD21" s="58"/>
      <c r="AE21" s="58"/>
      <c r="AF21" s="58"/>
      <c r="AG21" s="52"/>
      <c r="AH21" s="52"/>
      <c r="AI21" s="52"/>
      <c r="AJ21" s="104"/>
      <c r="AK21" s="104"/>
      <c r="AL21" s="104"/>
      <c r="AM21" s="58">
        <v>-1270</v>
      </c>
      <c r="AN21" s="58">
        <v>800</v>
      </c>
      <c r="AO21" s="58">
        <v>25600</v>
      </c>
      <c r="AP21" s="8" t="s">
        <v>52</v>
      </c>
      <c r="AR21" t="s">
        <v>567</v>
      </c>
      <c r="BC21">
        <f t="shared" si="0"/>
        <v>1072</v>
      </c>
      <c r="BD21">
        <f t="shared" si="1"/>
        <v>670</v>
      </c>
      <c r="BE21">
        <f t="shared" si="2"/>
        <v>-1860</v>
      </c>
      <c r="BG21">
        <f t="shared" si="3"/>
        <v>590</v>
      </c>
      <c r="BH21">
        <f t="shared" si="4"/>
        <v>1000</v>
      </c>
      <c r="BI21">
        <f t="shared" si="5"/>
        <v>-400</v>
      </c>
    </row>
    <row r="22" spans="1:61">
      <c r="A22" s="3">
        <v>45432</v>
      </c>
      <c r="B22" s="7" t="s">
        <v>569</v>
      </c>
      <c r="C22" s="4" t="s">
        <v>562</v>
      </c>
      <c r="H22" t="s">
        <v>540</v>
      </c>
      <c r="I22" s="4" t="str">
        <f>INDEX('Mold Directory'!E:E, MATCH(C22, 'Mold Directory'!A:A, 0))</f>
        <v>75 right</v>
      </c>
      <c r="J22" s="4">
        <v>600</v>
      </c>
      <c r="K22" s="4">
        <v>-1600</v>
      </c>
      <c r="L22" s="4">
        <v>23700</v>
      </c>
      <c r="M22" s="36"/>
      <c r="N22" s="36"/>
      <c r="O22" s="36"/>
      <c r="P22" s="44"/>
      <c r="Q22" s="44"/>
      <c r="R22" s="44"/>
      <c r="S22" s="106"/>
      <c r="T22" s="106"/>
      <c r="U22" s="106"/>
      <c r="V22" s="36">
        <v>1350</v>
      </c>
      <c r="W22" s="36">
        <v>-970</v>
      </c>
      <c r="X22" s="36">
        <v>24800</v>
      </c>
      <c r="Z22" s="12" t="str">
        <f>INDEX('Mold Directory'!D:D, MATCH(C22, 'Mold Directory'!A:A, 0))</f>
        <v>150 right</v>
      </c>
      <c r="AA22" s="12">
        <v>120</v>
      </c>
      <c r="AB22" s="12">
        <v>1100</v>
      </c>
      <c r="AC22" s="12">
        <v>26600</v>
      </c>
      <c r="AD22" s="58"/>
      <c r="AE22" s="58"/>
      <c r="AF22" s="58"/>
      <c r="AG22" s="52"/>
      <c r="AH22" s="52"/>
      <c r="AI22" s="52"/>
      <c r="AJ22" s="104"/>
      <c r="AK22" s="104"/>
      <c r="AL22" s="104"/>
      <c r="AM22" s="58">
        <v>-15</v>
      </c>
      <c r="AN22" s="58">
        <v>1200</v>
      </c>
      <c r="AO22" s="58">
        <v>26800</v>
      </c>
      <c r="AP22" s="8" t="s">
        <v>52</v>
      </c>
      <c r="AR22" t="s">
        <v>567</v>
      </c>
      <c r="BC22">
        <f t="shared" si="0"/>
        <v>750</v>
      </c>
      <c r="BD22">
        <f t="shared" si="1"/>
        <v>630</v>
      </c>
      <c r="BE22">
        <f t="shared" si="2"/>
        <v>1100</v>
      </c>
      <c r="BG22">
        <f t="shared" si="3"/>
        <v>135</v>
      </c>
      <c r="BH22">
        <f t="shared" si="4"/>
        <v>100</v>
      </c>
      <c r="BI22">
        <f t="shared" si="5"/>
        <v>200</v>
      </c>
    </row>
    <row r="23" spans="1:61" s="16" customFormat="1">
      <c r="A23" s="13">
        <v>45432</v>
      </c>
      <c r="B23" s="18" t="s">
        <v>570</v>
      </c>
      <c r="C23" s="15" t="s">
        <v>539</v>
      </c>
      <c r="D23" s="15"/>
      <c r="E23" s="15"/>
      <c r="F23" s="15"/>
      <c r="H23" s="16" t="s">
        <v>540</v>
      </c>
      <c r="I23" s="15" t="str">
        <f>INDEX('Mold Directory'!E:E, MATCH(C23, 'Mold Directory'!A:A, 0))</f>
        <v>75 right</v>
      </c>
      <c r="J23" s="15">
        <v>800</v>
      </c>
      <c r="K23" s="15">
        <v>600</v>
      </c>
      <c r="L23" s="15">
        <v>21300</v>
      </c>
      <c r="M23" s="39"/>
      <c r="N23" s="39"/>
      <c r="O23" s="39"/>
      <c r="P23" s="47"/>
      <c r="Q23" s="47"/>
      <c r="R23" s="47"/>
      <c r="S23" s="114"/>
      <c r="T23" s="114"/>
      <c r="U23" s="114"/>
      <c r="V23" s="39">
        <v>2170</v>
      </c>
      <c r="W23" s="39">
        <v>800</v>
      </c>
      <c r="X23" s="39">
        <v>19800</v>
      </c>
      <c r="Y23" s="23"/>
      <c r="Z23" s="19" t="str">
        <f>INDEX('Mold Directory'!D:D, MATCH(C23, 'Mold Directory'!A:A, 0))</f>
        <v>150 right</v>
      </c>
      <c r="AA23" s="19">
        <v>-170</v>
      </c>
      <c r="AB23" s="19">
        <v>-100</v>
      </c>
      <c r="AC23" s="19">
        <v>24500</v>
      </c>
      <c r="AD23" s="59"/>
      <c r="AE23" s="59"/>
      <c r="AF23" s="59"/>
      <c r="AG23" s="53"/>
      <c r="AH23" s="53"/>
      <c r="AI23" s="53"/>
      <c r="AJ23" s="105"/>
      <c r="AK23" s="105"/>
      <c r="AL23" s="105"/>
      <c r="AM23" s="59">
        <v>150</v>
      </c>
      <c r="AN23" s="59">
        <v>240</v>
      </c>
      <c r="AO23" s="59">
        <v>22200</v>
      </c>
      <c r="AP23" s="17" t="s">
        <v>52</v>
      </c>
      <c r="AQ23" s="57"/>
      <c r="AR23" s="16" t="s">
        <v>567</v>
      </c>
      <c r="AW23" s="57"/>
      <c r="AX23" s="57"/>
      <c r="BC23">
        <f t="shared" si="0"/>
        <v>1370</v>
      </c>
      <c r="BD23">
        <f t="shared" si="1"/>
        <v>200</v>
      </c>
      <c r="BE23">
        <f t="shared" si="2"/>
        <v>-1500</v>
      </c>
      <c r="BF23"/>
      <c r="BG23">
        <f t="shared" si="3"/>
        <v>320</v>
      </c>
      <c r="BH23">
        <f t="shared" si="4"/>
        <v>340</v>
      </c>
      <c r="BI23">
        <f t="shared" si="5"/>
        <v>-2300</v>
      </c>
    </row>
    <row r="24" spans="1:61">
      <c r="B24" s="4" t="s">
        <v>571</v>
      </c>
      <c r="C24" s="4" t="s">
        <v>542</v>
      </c>
      <c r="H24" t="s">
        <v>540</v>
      </c>
      <c r="I24" s="4" t="str">
        <f>INDEX('Mold Directory'!E:E, MATCH(C24, 'Mold Directory'!A:A, 0))</f>
        <v>75 right</v>
      </c>
      <c r="J24" s="4">
        <v>800</v>
      </c>
      <c r="K24" s="4">
        <v>440</v>
      </c>
      <c r="L24" s="4">
        <v>24100</v>
      </c>
      <c r="M24" s="36"/>
      <c r="N24" s="36"/>
      <c r="O24" s="36"/>
      <c r="P24" s="44"/>
      <c r="Q24" s="44"/>
      <c r="R24" s="44"/>
      <c r="S24" s="106"/>
      <c r="T24" s="106"/>
      <c r="U24" s="106"/>
      <c r="V24" s="36">
        <v>1940</v>
      </c>
      <c r="W24" s="36">
        <v>417</v>
      </c>
      <c r="X24" s="36">
        <v>24113</v>
      </c>
      <c r="Z24" s="12" t="str">
        <f>INDEX('Mold Directory'!D:D, MATCH(C24, 'Mold Directory'!A:A, 0))</f>
        <v>150 right</v>
      </c>
      <c r="AA24" s="12">
        <v>-750</v>
      </c>
      <c r="AB24" s="12">
        <v>1960</v>
      </c>
      <c r="AC24" s="12">
        <v>24100</v>
      </c>
      <c r="AD24" s="58"/>
      <c r="AE24" s="58"/>
      <c r="AF24" s="58"/>
      <c r="AG24" s="52"/>
      <c r="AH24" s="52"/>
      <c r="AI24" s="52"/>
      <c r="AJ24" s="104"/>
      <c r="AK24" s="104"/>
      <c r="AL24" s="104"/>
      <c r="AM24" s="58">
        <v>-1260</v>
      </c>
      <c r="AN24" s="58">
        <v>1564</v>
      </c>
      <c r="AO24" s="58">
        <v>22847</v>
      </c>
      <c r="AP24" t="s">
        <v>62</v>
      </c>
      <c r="BC24">
        <f t="shared" si="0"/>
        <v>1140</v>
      </c>
      <c r="BD24">
        <f t="shared" si="1"/>
        <v>23</v>
      </c>
      <c r="BE24">
        <f t="shared" si="2"/>
        <v>13</v>
      </c>
      <c r="BG24">
        <f t="shared" si="3"/>
        <v>510</v>
      </c>
      <c r="BH24">
        <f t="shared" si="4"/>
        <v>396</v>
      </c>
      <c r="BI24">
        <f t="shared" si="5"/>
        <v>-1253</v>
      </c>
    </row>
    <row r="25" spans="1:61">
      <c r="B25" s="4" t="s">
        <v>572</v>
      </c>
      <c r="C25" s="4" t="s">
        <v>557</v>
      </c>
      <c r="H25" t="s">
        <v>540</v>
      </c>
      <c r="I25" s="4" t="str">
        <f>INDEX('Mold Directory'!E:E, MATCH(C25, 'Mold Directory'!A:A, 0))</f>
        <v>75 right</v>
      </c>
      <c r="J25" s="4">
        <v>1420</v>
      </c>
      <c r="K25" s="4">
        <v>-1960</v>
      </c>
      <c r="L25" s="4">
        <v>26113</v>
      </c>
      <c r="M25" s="36"/>
      <c r="N25" s="36"/>
      <c r="O25" s="36"/>
      <c r="P25" s="44"/>
      <c r="Q25" s="44"/>
      <c r="R25" s="44"/>
      <c r="S25" s="106"/>
      <c r="T25" s="106"/>
      <c r="U25" s="106"/>
      <c r="V25" s="36">
        <v>3213</v>
      </c>
      <c r="W25" s="36">
        <v>-2393</v>
      </c>
      <c r="X25" s="36">
        <v>23312</v>
      </c>
      <c r="Z25" s="12" t="str">
        <f>INDEX('Mold Directory'!D:D, MATCH(C25, 'Mold Directory'!A:A, 0))</f>
        <v>150 right</v>
      </c>
      <c r="AA25" s="12">
        <v>-280</v>
      </c>
      <c r="AB25" s="12">
        <v>1160</v>
      </c>
      <c r="AC25" s="12">
        <v>28500</v>
      </c>
      <c r="AD25" s="58"/>
      <c r="AE25" s="58"/>
      <c r="AF25" s="58"/>
      <c r="AG25" s="52"/>
      <c r="AH25" s="52"/>
      <c r="AI25" s="52"/>
      <c r="AJ25" s="104"/>
      <c r="AK25" s="104"/>
      <c r="AL25" s="104"/>
      <c r="AM25" s="58">
        <v>-731</v>
      </c>
      <c r="AN25" s="58">
        <v>806</v>
      </c>
      <c r="AO25" s="58">
        <v>26617</v>
      </c>
      <c r="AP25" t="s">
        <v>62</v>
      </c>
      <c r="BC25">
        <f t="shared" si="0"/>
        <v>1793</v>
      </c>
      <c r="BD25">
        <f t="shared" si="1"/>
        <v>433</v>
      </c>
      <c r="BE25">
        <f t="shared" si="2"/>
        <v>-2801</v>
      </c>
      <c r="BG25">
        <f t="shared" si="3"/>
        <v>451</v>
      </c>
      <c r="BH25">
        <f t="shared" si="4"/>
        <v>354</v>
      </c>
      <c r="BI25">
        <f t="shared" si="5"/>
        <v>-1883</v>
      </c>
    </row>
    <row r="26" spans="1:61">
      <c r="B26" s="4" t="s">
        <v>573</v>
      </c>
      <c r="C26" s="4" t="s">
        <v>562</v>
      </c>
      <c r="H26" t="s">
        <v>540</v>
      </c>
      <c r="I26" s="4" t="str">
        <f>INDEX('Mold Directory'!E:E, MATCH(C26, 'Mold Directory'!A:A, 0))</f>
        <v>75 right</v>
      </c>
      <c r="J26" s="4">
        <v>750</v>
      </c>
      <c r="K26" s="4">
        <v>1355</v>
      </c>
      <c r="L26" s="4">
        <v>25100</v>
      </c>
      <c r="M26" s="36"/>
      <c r="N26" s="36"/>
      <c r="O26" s="36"/>
      <c r="P26" s="44"/>
      <c r="Q26" s="44"/>
      <c r="R26" s="44"/>
      <c r="S26" s="106"/>
      <c r="T26" s="106"/>
      <c r="U26" s="106"/>
      <c r="V26" s="36">
        <v>816</v>
      </c>
      <c r="W26" s="36">
        <v>-1289</v>
      </c>
      <c r="X26" s="36">
        <v>25047</v>
      </c>
      <c r="Z26" s="12" t="str">
        <f>INDEX('Mold Directory'!D:D, MATCH(C26, 'Mold Directory'!A:A, 0))</f>
        <v>150 right</v>
      </c>
      <c r="AA26" s="12">
        <v>-500</v>
      </c>
      <c r="AB26" s="12">
        <v>1170</v>
      </c>
      <c r="AC26" s="12">
        <v>27900</v>
      </c>
      <c r="AD26" s="58"/>
      <c r="AE26" s="58"/>
      <c r="AF26" s="58"/>
      <c r="AG26" s="52"/>
      <c r="AH26" s="52"/>
      <c r="AI26" s="52"/>
      <c r="AJ26" s="104"/>
      <c r="AK26" s="104"/>
      <c r="AL26" s="104"/>
      <c r="AM26" s="58">
        <v>-1183</v>
      </c>
      <c r="AN26" s="58">
        <v>1329</v>
      </c>
      <c r="AO26" s="58">
        <v>26302</v>
      </c>
      <c r="AP26" t="s">
        <v>62</v>
      </c>
      <c r="BC26">
        <f t="shared" si="0"/>
        <v>66</v>
      </c>
      <c r="BD26">
        <f t="shared" si="1"/>
        <v>2644</v>
      </c>
      <c r="BE26">
        <f t="shared" si="2"/>
        <v>-53</v>
      </c>
      <c r="BG26">
        <f t="shared" si="3"/>
        <v>683</v>
      </c>
      <c r="BH26">
        <f t="shared" si="4"/>
        <v>159</v>
      </c>
      <c r="BI26">
        <f t="shared" si="5"/>
        <v>-1598</v>
      </c>
    </row>
    <row r="27" spans="1:61" s="16" customFormat="1">
      <c r="B27" s="15" t="s">
        <v>574</v>
      </c>
      <c r="C27" s="15" t="s">
        <v>545</v>
      </c>
      <c r="D27" s="15"/>
      <c r="E27" s="15"/>
      <c r="F27" s="15"/>
      <c r="H27" s="16" t="s">
        <v>540</v>
      </c>
      <c r="I27" s="15" t="str">
        <f>INDEX('Mold Directory'!E:E, MATCH(C27, 'Mold Directory'!A:A, 0))</f>
        <v>75 right</v>
      </c>
      <c r="J27" s="15">
        <v>1880</v>
      </c>
      <c r="K27" s="15">
        <v>-500</v>
      </c>
      <c r="L27" s="15">
        <v>23100</v>
      </c>
      <c r="M27" s="39"/>
      <c r="N27" s="39"/>
      <c r="O27" s="39"/>
      <c r="P27" s="47"/>
      <c r="Q27" s="47"/>
      <c r="R27" s="47"/>
      <c r="S27" s="114"/>
      <c r="T27" s="114"/>
      <c r="U27" s="114"/>
      <c r="V27" s="39">
        <v>2450</v>
      </c>
      <c r="W27" s="39">
        <v>280</v>
      </c>
      <c r="X27" s="39">
        <v>23200</v>
      </c>
      <c r="Y27" s="23"/>
      <c r="Z27" s="19" t="str">
        <f>INDEX('Mold Directory'!D:D, MATCH(C27, 'Mold Directory'!A:A, 0))</f>
        <v>150 right</v>
      </c>
      <c r="AA27" s="19">
        <v>-50</v>
      </c>
      <c r="AB27" s="19">
        <v>356</v>
      </c>
      <c r="AC27" s="19">
        <v>25700</v>
      </c>
      <c r="AD27" s="59"/>
      <c r="AE27" s="59"/>
      <c r="AF27" s="59"/>
      <c r="AG27" s="53"/>
      <c r="AH27" s="53"/>
      <c r="AI27" s="53"/>
      <c r="AJ27" s="105"/>
      <c r="AK27" s="105"/>
      <c r="AL27" s="105"/>
      <c r="AM27" s="59">
        <v>-700</v>
      </c>
      <c r="AN27" s="59">
        <v>1030</v>
      </c>
      <c r="AO27" s="59">
        <v>27200</v>
      </c>
      <c r="AP27" s="16" t="s">
        <v>62</v>
      </c>
      <c r="AQ27" s="57"/>
      <c r="AW27" s="57"/>
      <c r="AX27" s="57"/>
      <c r="BC27">
        <f t="shared" si="0"/>
        <v>570</v>
      </c>
      <c r="BD27">
        <f t="shared" si="1"/>
        <v>780</v>
      </c>
      <c r="BE27">
        <f t="shared" si="2"/>
        <v>100</v>
      </c>
      <c r="BF27"/>
      <c r="BG27">
        <f t="shared" si="3"/>
        <v>650</v>
      </c>
      <c r="BH27">
        <f t="shared" si="4"/>
        <v>674</v>
      </c>
      <c r="BI27">
        <f t="shared" si="5"/>
        <v>1500</v>
      </c>
    </row>
    <row r="28" spans="1:61">
      <c r="B28" s="4" t="s">
        <v>575</v>
      </c>
      <c r="C28" s="4" t="s">
        <v>557</v>
      </c>
      <c r="H28" t="s">
        <v>540</v>
      </c>
      <c r="I28" s="4" t="str">
        <f>INDEX('Mold Directory'!E:E, MATCH(C28, 'Mold Directory'!A:A, 0))</f>
        <v>75 right</v>
      </c>
      <c r="J28" s="4">
        <v>1580</v>
      </c>
      <c r="K28" s="4">
        <v>1270</v>
      </c>
      <c r="L28" s="4">
        <v>25500</v>
      </c>
      <c r="M28" s="36"/>
      <c r="N28" s="36"/>
      <c r="O28" s="36"/>
      <c r="P28" s="44"/>
      <c r="Q28" s="44"/>
      <c r="R28" s="44"/>
      <c r="S28" s="106"/>
      <c r="T28" s="106"/>
      <c r="U28" s="106"/>
      <c r="V28" s="36">
        <v>1820</v>
      </c>
      <c r="W28" s="36">
        <v>540</v>
      </c>
      <c r="X28" s="36">
        <v>26435</v>
      </c>
      <c r="Z28" s="12" t="str">
        <f>INDEX('Mold Directory'!D:D, MATCH(C28, 'Mold Directory'!A:A, 0))</f>
        <v>150 right</v>
      </c>
      <c r="AA28" s="12">
        <v>340</v>
      </c>
      <c r="AB28" s="12">
        <v>830</v>
      </c>
      <c r="AC28" s="12">
        <v>29790</v>
      </c>
      <c r="AD28" s="58"/>
      <c r="AE28" s="58"/>
      <c r="AF28" s="58"/>
      <c r="AG28" s="52"/>
      <c r="AH28" s="52"/>
      <c r="AI28" s="52"/>
      <c r="AJ28" s="104"/>
      <c r="AK28" s="104"/>
      <c r="AL28" s="104"/>
      <c r="AM28" s="58">
        <v>-1215</v>
      </c>
      <c r="AN28" s="58">
        <v>-115</v>
      </c>
      <c r="AO28" s="58">
        <v>28055</v>
      </c>
      <c r="AP28" t="s">
        <v>58</v>
      </c>
      <c r="AR28" t="s">
        <v>576</v>
      </c>
      <c r="BC28">
        <f t="shared" si="0"/>
        <v>240</v>
      </c>
      <c r="BD28">
        <f t="shared" si="1"/>
        <v>730</v>
      </c>
      <c r="BE28">
        <f t="shared" si="2"/>
        <v>935</v>
      </c>
      <c r="BG28">
        <f t="shared" si="3"/>
        <v>1555</v>
      </c>
      <c r="BH28">
        <f t="shared" si="4"/>
        <v>945</v>
      </c>
      <c r="BI28">
        <f t="shared" si="5"/>
        <v>-1735</v>
      </c>
    </row>
    <row r="29" spans="1:61">
      <c r="B29" s="4" t="s">
        <v>577</v>
      </c>
      <c r="C29" s="4" t="s">
        <v>539</v>
      </c>
      <c r="H29" t="s">
        <v>540</v>
      </c>
      <c r="I29" s="4" t="str">
        <f>INDEX('Mold Directory'!E:E, MATCH(C29, 'Mold Directory'!A:A, 0))</f>
        <v>75 right</v>
      </c>
      <c r="J29" s="4">
        <v>640</v>
      </c>
      <c r="K29" s="4">
        <v>276</v>
      </c>
      <c r="L29" s="4">
        <v>25253</v>
      </c>
      <c r="M29" s="36"/>
      <c r="N29" s="36"/>
      <c r="O29" s="36"/>
      <c r="P29" s="44"/>
      <c r="Q29" s="44"/>
      <c r="R29" s="44"/>
      <c r="S29" s="106"/>
      <c r="T29" s="106"/>
      <c r="U29" s="106"/>
      <c r="V29" s="36">
        <v>1933</v>
      </c>
      <c r="W29" s="36">
        <v>69</v>
      </c>
      <c r="X29" s="36">
        <v>23612</v>
      </c>
      <c r="Z29" s="12" t="str">
        <f>INDEX('Mold Directory'!D:D, MATCH(C29, 'Mold Directory'!A:A, 0))</f>
        <v>150 right</v>
      </c>
      <c r="AA29" s="12">
        <v>-1073</v>
      </c>
      <c r="AB29" s="12">
        <v>213</v>
      </c>
      <c r="AC29" s="12">
        <v>24034</v>
      </c>
      <c r="AD29" s="58"/>
      <c r="AE29" s="58"/>
      <c r="AF29" s="58"/>
      <c r="AG29" s="52"/>
      <c r="AH29" s="52"/>
      <c r="AI29" s="52"/>
      <c r="AJ29" s="104"/>
      <c r="AK29" s="104"/>
      <c r="AL29" s="104"/>
      <c r="AM29" s="58">
        <v>-1872</v>
      </c>
      <c r="AN29" s="58">
        <v>628</v>
      </c>
      <c r="AO29" s="58">
        <v>24424</v>
      </c>
      <c r="AP29" t="s">
        <v>58</v>
      </c>
      <c r="AR29" t="s">
        <v>576</v>
      </c>
      <c r="BC29">
        <f t="shared" si="0"/>
        <v>1293</v>
      </c>
      <c r="BD29">
        <f t="shared" si="1"/>
        <v>207</v>
      </c>
      <c r="BE29">
        <f t="shared" si="2"/>
        <v>-1641</v>
      </c>
      <c r="BG29">
        <f t="shared" si="3"/>
        <v>799</v>
      </c>
      <c r="BH29">
        <f t="shared" si="4"/>
        <v>415</v>
      </c>
      <c r="BI29">
        <f t="shared" si="5"/>
        <v>390</v>
      </c>
    </row>
    <row r="30" spans="1:61">
      <c r="B30" s="4" t="s">
        <v>578</v>
      </c>
      <c r="C30" s="4" t="s">
        <v>565</v>
      </c>
      <c r="H30" t="s">
        <v>540</v>
      </c>
      <c r="I30" s="4" t="str">
        <f>INDEX('Mold Directory'!E:E, MATCH(C30, 'Mold Directory'!A:A, 0))</f>
        <v>75 right</v>
      </c>
      <c r="J30" s="4">
        <v>1180</v>
      </c>
      <c r="K30" s="4">
        <v>1450</v>
      </c>
      <c r="L30" s="4">
        <v>27100</v>
      </c>
      <c r="M30" s="36"/>
      <c r="N30" s="36"/>
      <c r="O30" s="36"/>
      <c r="P30" s="44"/>
      <c r="Q30" s="44"/>
      <c r="R30" s="44"/>
      <c r="S30" s="106"/>
      <c r="T30" s="106"/>
      <c r="U30" s="106"/>
      <c r="V30" s="36">
        <v>1725</v>
      </c>
      <c r="W30" s="36">
        <v>1965</v>
      </c>
      <c r="X30" s="36">
        <v>23867</v>
      </c>
      <c r="Z30" s="12" t="str">
        <f>INDEX('Mold Directory'!D:D, MATCH(C30, 'Mold Directory'!A:A, 0))</f>
        <v>150 right</v>
      </c>
      <c r="AA30" s="12">
        <v>-1680</v>
      </c>
      <c r="AB30" s="12">
        <v>230</v>
      </c>
      <c r="AC30" s="12">
        <v>28100</v>
      </c>
      <c r="AD30" s="58"/>
      <c r="AE30" s="58"/>
      <c r="AF30" s="58"/>
      <c r="AG30" s="52"/>
      <c r="AH30" s="52"/>
      <c r="AI30" s="52"/>
      <c r="AJ30" s="104"/>
      <c r="AK30" s="104"/>
      <c r="AL30" s="104"/>
      <c r="AM30" s="58">
        <v>-2390</v>
      </c>
      <c r="AN30" s="58">
        <v>315</v>
      </c>
      <c r="AO30" s="58">
        <v>26095</v>
      </c>
      <c r="AP30" t="s">
        <v>58</v>
      </c>
      <c r="AR30" t="s">
        <v>576</v>
      </c>
      <c r="BC30">
        <f t="shared" si="0"/>
        <v>545</v>
      </c>
      <c r="BD30">
        <f t="shared" si="1"/>
        <v>515</v>
      </c>
      <c r="BE30">
        <f t="shared" si="2"/>
        <v>-3233</v>
      </c>
      <c r="BG30">
        <f t="shared" si="3"/>
        <v>710</v>
      </c>
      <c r="BH30">
        <f t="shared" si="4"/>
        <v>85</v>
      </c>
      <c r="BI30">
        <f t="shared" si="5"/>
        <v>-2005</v>
      </c>
    </row>
    <row r="31" spans="1:61" s="16" customFormat="1">
      <c r="B31" s="15" t="s">
        <v>579</v>
      </c>
      <c r="C31" s="15" t="s">
        <v>51</v>
      </c>
      <c r="D31" s="15"/>
      <c r="E31" s="15"/>
      <c r="F31" s="15"/>
      <c r="H31" s="16" t="s">
        <v>540</v>
      </c>
      <c r="I31" s="15" t="str">
        <f>INDEX('Mold Directory'!E:E, MATCH(C31, 'Mold Directory'!A:A, 0))</f>
        <v>75 right</v>
      </c>
      <c r="J31" s="15">
        <v>-370</v>
      </c>
      <c r="K31" s="15">
        <v>300</v>
      </c>
      <c r="L31" s="15">
        <v>26200</v>
      </c>
      <c r="M31" s="39"/>
      <c r="N31" s="39"/>
      <c r="O31" s="39"/>
      <c r="P31" s="47"/>
      <c r="Q31" s="47"/>
      <c r="R31" s="47"/>
      <c r="S31" s="114"/>
      <c r="T31" s="114"/>
      <c r="U31" s="114"/>
      <c r="V31" s="39">
        <v>2026</v>
      </c>
      <c r="W31" s="39">
        <v>504</v>
      </c>
      <c r="X31" s="39">
        <v>24733</v>
      </c>
      <c r="Y31" s="23"/>
      <c r="Z31" s="19" t="str">
        <f>INDEX('Mold Directory'!D:D, MATCH(C31, 'Mold Directory'!A:A, 0))</f>
        <v>150 right</v>
      </c>
      <c r="AA31" s="19">
        <v>-1190</v>
      </c>
      <c r="AB31" s="19">
        <v>1360</v>
      </c>
      <c r="AC31" s="19">
        <v>27000</v>
      </c>
      <c r="AD31" s="59"/>
      <c r="AE31" s="59"/>
      <c r="AF31" s="59"/>
      <c r="AG31" s="53"/>
      <c r="AH31" s="53"/>
      <c r="AI31" s="53"/>
      <c r="AJ31" s="105"/>
      <c r="AK31" s="105"/>
      <c r="AL31" s="105"/>
      <c r="AM31" s="59">
        <v>-2443</v>
      </c>
      <c r="AN31" s="59">
        <v>3103</v>
      </c>
      <c r="AO31" s="59">
        <v>26222</v>
      </c>
      <c r="AP31" s="16" t="s">
        <v>58</v>
      </c>
      <c r="AQ31" s="57"/>
      <c r="AR31" s="16" t="s">
        <v>576</v>
      </c>
      <c r="AW31" s="57"/>
      <c r="AX31" s="57"/>
      <c r="BC31">
        <f t="shared" si="0"/>
        <v>2396</v>
      </c>
      <c r="BD31">
        <f t="shared" si="1"/>
        <v>204</v>
      </c>
      <c r="BE31">
        <f t="shared" si="2"/>
        <v>-1467</v>
      </c>
      <c r="BF31"/>
      <c r="BG31">
        <f t="shared" si="3"/>
        <v>1253</v>
      </c>
      <c r="BH31">
        <f t="shared" si="4"/>
        <v>1743</v>
      </c>
      <c r="BI31">
        <f t="shared" si="5"/>
        <v>-778</v>
      </c>
    </row>
    <row r="32" spans="1:61">
      <c r="B32" s="4" t="s">
        <v>580</v>
      </c>
      <c r="C32" s="4" t="s">
        <v>542</v>
      </c>
      <c r="H32" t="s">
        <v>540</v>
      </c>
      <c r="I32" s="4" t="str">
        <f>INDEX('Mold Directory'!E:E, MATCH(C32, 'Mold Directory'!A:A, 0))</f>
        <v>75 right</v>
      </c>
      <c r="J32" s="4">
        <v>380</v>
      </c>
      <c r="K32" s="4">
        <v>1650</v>
      </c>
      <c r="L32" s="4">
        <v>27100</v>
      </c>
      <c r="M32" s="36"/>
      <c r="N32" s="36"/>
      <c r="O32" s="36"/>
      <c r="P32" s="44"/>
      <c r="Q32" s="44"/>
      <c r="R32" s="44"/>
      <c r="S32" s="106"/>
      <c r="T32" s="106"/>
      <c r="U32" s="106"/>
      <c r="V32" s="36">
        <v>1990</v>
      </c>
      <c r="W32" s="36">
        <v>1930</v>
      </c>
      <c r="X32" s="36">
        <v>29300</v>
      </c>
      <c r="Z32" s="12" t="str">
        <f>INDEX('Mold Directory'!D:D, MATCH(C32, 'Mold Directory'!A:A, 0))</f>
        <v>150 right</v>
      </c>
      <c r="AA32" s="12">
        <v>-1540</v>
      </c>
      <c r="AB32" s="12">
        <v>330</v>
      </c>
      <c r="AC32" s="12">
        <v>26500</v>
      </c>
      <c r="AD32" s="58"/>
      <c r="AE32" s="58"/>
      <c r="AF32" s="58"/>
      <c r="AG32" s="52"/>
      <c r="AH32" s="52"/>
      <c r="AI32" s="52"/>
      <c r="AJ32" s="104"/>
      <c r="AK32" s="104"/>
      <c r="AL32" s="104"/>
      <c r="AM32" s="58">
        <v>-1220</v>
      </c>
      <c r="AN32" s="58">
        <v>-910</v>
      </c>
      <c r="AO32" s="58">
        <v>30100</v>
      </c>
      <c r="AP32" t="s">
        <v>61</v>
      </c>
      <c r="AR32" t="s">
        <v>576</v>
      </c>
      <c r="BC32">
        <f t="shared" si="0"/>
        <v>1610</v>
      </c>
      <c r="BD32">
        <f t="shared" si="1"/>
        <v>280</v>
      </c>
      <c r="BE32">
        <f t="shared" si="2"/>
        <v>2200</v>
      </c>
      <c r="BG32">
        <f t="shared" si="3"/>
        <v>320</v>
      </c>
      <c r="BH32">
        <f t="shared" si="4"/>
        <v>1240</v>
      </c>
      <c r="BI32">
        <f t="shared" si="5"/>
        <v>3600</v>
      </c>
    </row>
    <row r="33" spans="1:61">
      <c r="B33" s="4" t="s">
        <v>581</v>
      </c>
      <c r="C33" s="4" t="s">
        <v>562</v>
      </c>
      <c r="H33" t="s">
        <v>540</v>
      </c>
      <c r="I33" s="4" t="str">
        <f>INDEX('Mold Directory'!E:E, MATCH(C33, 'Mold Directory'!A:A, 0))</f>
        <v>75 right</v>
      </c>
      <c r="J33" s="4">
        <v>1800</v>
      </c>
      <c r="K33" s="4">
        <v>450</v>
      </c>
      <c r="L33" s="4">
        <v>25700</v>
      </c>
      <c r="M33" s="36"/>
      <c r="N33" s="36"/>
      <c r="O33" s="36"/>
      <c r="P33" s="44"/>
      <c r="Q33" s="44"/>
      <c r="R33" s="44"/>
      <c r="S33" s="106"/>
      <c r="T33" s="106"/>
      <c r="U33" s="106"/>
      <c r="V33" s="36">
        <v>2220</v>
      </c>
      <c r="W33" s="36">
        <v>-800</v>
      </c>
      <c r="X33" s="36">
        <v>27500</v>
      </c>
      <c r="Z33" s="12" t="str">
        <f>INDEX('Mold Directory'!D:D, MATCH(C33, 'Mold Directory'!A:A, 0))</f>
        <v>150 right</v>
      </c>
      <c r="AA33" s="12">
        <v>-1130</v>
      </c>
      <c r="AB33" s="12">
        <v>1900</v>
      </c>
      <c r="AC33" s="12">
        <v>28100</v>
      </c>
      <c r="AD33" s="58"/>
      <c r="AE33" s="58"/>
      <c r="AF33" s="58"/>
      <c r="AG33" s="52"/>
      <c r="AH33" s="52"/>
      <c r="AI33" s="52"/>
      <c r="AJ33" s="104"/>
      <c r="AK33" s="104"/>
      <c r="AL33" s="104"/>
      <c r="AM33" s="58">
        <v>-3190</v>
      </c>
      <c r="AN33" s="58">
        <v>1120</v>
      </c>
      <c r="AO33" s="58">
        <v>25300</v>
      </c>
      <c r="AP33" t="s">
        <v>61</v>
      </c>
      <c r="AR33" t="s">
        <v>576</v>
      </c>
      <c r="BC33">
        <f t="shared" si="0"/>
        <v>420</v>
      </c>
      <c r="BD33">
        <f t="shared" si="1"/>
        <v>1250</v>
      </c>
      <c r="BE33">
        <f t="shared" si="2"/>
        <v>1800</v>
      </c>
      <c r="BG33">
        <f t="shared" si="3"/>
        <v>2060</v>
      </c>
      <c r="BH33">
        <f t="shared" si="4"/>
        <v>780</v>
      </c>
      <c r="BI33">
        <f t="shared" si="5"/>
        <v>-2800</v>
      </c>
    </row>
    <row r="34" spans="1:61">
      <c r="B34" s="4" t="s">
        <v>582</v>
      </c>
      <c r="C34" s="4" t="s">
        <v>555</v>
      </c>
      <c r="H34" t="s">
        <v>540</v>
      </c>
      <c r="I34" s="4" t="str">
        <f>INDEX('Mold Directory'!E:E, MATCH(C34, 'Mold Directory'!A:A, 0))</f>
        <v>75 right</v>
      </c>
      <c r="J34" s="4">
        <v>1830</v>
      </c>
      <c r="K34" s="4">
        <v>1950</v>
      </c>
      <c r="L34" s="4">
        <v>26400</v>
      </c>
      <c r="M34" s="36"/>
      <c r="N34" s="36"/>
      <c r="O34" s="36"/>
      <c r="P34" s="44"/>
      <c r="Q34" s="44"/>
      <c r="R34" s="44"/>
      <c r="S34" s="106"/>
      <c r="T34" s="106"/>
      <c r="U34" s="106"/>
      <c r="V34" s="36">
        <v>1780</v>
      </c>
      <c r="W34" s="36">
        <v>1350</v>
      </c>
      <c r="X34" s="36">
        <v>25100</v>
      </c>
      <c r="Z34" s="12" t="str">
        <f>INDEX('Mold Directory'!D:D, MATCH(C34, 'Mold Directory'!A:A, 0))</f>
        <v>150 right</v>
      </c>
      <c r="AA34" s="12">
        <v>-1290</v>
      </c>
      <c r="AB34" s="12">
        <v>-850</v>
      </c>
      <c r="AC34" s="12">
        <v>28800</v>
      </c>
      <c r="AD34" s="58"/>
      <c r="AE34" s="58"/>
      <c r="AF34" s="58"/>
      <c r="AG34" s="52"/>
      <c r="AH34" s="52"/>
      <c r="AI34" s="52"/>
      <c r="AJ34" s="104"/>
      <c r="AK34" s="104"/>
      <c r="AL34" s="104"/>
      <c r="AM34" s="58">
        <v>-1530</v>
      </c>
      <c r="AN34" s="58">
        <v>-2530</v>
      </c>
      <c r="AO34" s="58">
        <v>28000</v>
      </c>
      <c r="AP34" t="s">
        <v>61</v>
      </c>
      <c r="AR34" t="s">
        <v>576</v>
      </c>
      <c r="BC34">
        <f t="shared" si="0"/>
        <v>50</v>
      </c>
      <c r="BD34">
        <f t="shared" si="1"/>
        <v>600</v>
      </c>
      <c r="BE34">
        <f t="shared" si="2"/>
        <v>-1300</v>
      </c>
      <c r="BG34">
        <f t="shared" si="3"/>
        <v>240</v>
      </c>
      <c r="BH34">
        <f t="shared" si="4"/>
        <v>1680</v>
      </c>
      <c r="BI34">
        <f t="shared" si="5"/>
        <v>-800</v>
      </c>
    </row>
    <row r="35" spans="1:61">
      <c r="B35" s="15" t="s">
        <v>583</v>
      </c>
      <c r="C35" s="15" t="s">
        <v>555</v>
      </c>
      <c r="D35" s="15"/>
      <c r="E35" s="15"/>
      <c r="F35" s="15"/>
      <c r="H35" s="16" t="s">
        <v>540</v>
      </c>
      <c r="I35" s="15" t="str">
        <f>INDEX('Mold Directory'!E:E, MATCH(C35, 'Mold Directory'!A:A, 0))</f>
        <v>75 right</v>
      </c>
      <c r="J35" s="15">
        <v>-1560</v>
      </c>
      <c r="K35" s="15">
        <v>1330</v>
      </c>
      <c r="L35" s="15">
        <v>25500</v>
      </c>
      <c r="M35" s="39"/>
      <c r="N35" s="39"/>
      <c r="O35" s="39"/>
      <c r="P35" s="47"/>
      <c r="Q35" s="47"/>
      <c r="R35" s="47"/>
      <c r="S35" s="114"/>
      <c r="T35" s="114"/>
      <c r="U35" s="114"/>
      <c r="V35" s="39">
        <v>1350</v>
      </c>
      <c r="W35" s="39">
        <v>940</v>
      </c>
      <c r="X35" s="39">
        <v>24600</v>
      </c>
      <c r="Y35" s="23"/>
      <c r="Z35" s="19" t="str">
        <f>INDEX('Mold Directory'!D:D, MATCH(C35, 'Mold Directory'!A:A, 0))</f>
        <v>150 right</v>
      </c>
      <c r="AA35" s="19">
        <v>230</v>
      </c>
      <c r="AB35" s="19">
        <v>760</v>
      </c>
      <c r="AC35" s="19">
        <v>25300</v>
      </c>
      <c r="AD35" s="59"/>
      <c r="AE35" s="59"/>
      <c r="AF35" s="59"/>
      <c r="AG35" s="53"/>
      <c r="AH35" s="53"/>
      <c r="AI35" s="53"/>
      <c r="AJ35" s="105"/>
      <c r="AK35" s="105"/>
      <c r="AL35" s="105"/>
      <c r="AM35" s="59">
        <v>-2100</v>
      </c>
      <c r="AN35" s="59">
        <v>1900</v>
      </c>
      <c r="AO35" s="59">
        <v>26800</v>
      </c>
      <c r="AP35" s="16" t="s">
        <v>61</v>
      </c>
      <c r="AQ35" s="57"/>
      <c r="AR35" s="16" t="s">
        <v>576</v>
      </c>
      <c r="BC35">
        <f t="shared" si="0"/>
        <v>2910</v>
      </c>
      <c r="BD35">
        <f t="shared" si="1"/>
        <v>390</v>
      </c>
      <c r="BE35">
        <f t="shared" si="2"/>
        <v>-900</v>
      </c>
      <c r="BG35">
        <f t="shared" si="3"/>
        <v>2330</v>
      </c>
      <c r="BH35">
        <f t="shared" si="4"/>
        <v>1140</v>
      </c>
      <c r="BI35">
        <f t="shared" si="5"/>
        <v>1500</v>
      </c>
    </row>
    <row r="36" spans="1:61">
      <c r="B36" s="4" t="s">
        <v>584</v>
      </c>
      <c r="C36" s="4" t="s">
        <v>51</v>
      </c>
      <c r="H36" t="s">
        <v>540</v>
      </c>
      <c r="I36" s="4" t="str">
        <f>INDEX('Mold Directory'!E:E, MATCH(C36, 'Mold Directory'!A:A, 0))</f>
        <v>75 right</v>
      </c>
      <c r="J36" s="4">
        <v>280</v>
      </c>
      <c r="K36" s="4">
        <v>1180</v>
      </c>
      <c r="L36" s="4">
        <v>24800</v>
      </c>
      <c r="M36" s="36"/>
      <c r="N36" s="36"/>
      <c r="O36" s="36"/>
      <c r="P36" s="44"/>
      <c r="Q36" s="44"/>
      <c r="R36" s="44"/>
      <c r="S36" s="106"/>
      <c r="T36" s="106"/>
      <c r="U36" s="106"/>
      <c r="V36" s="36">
        <v>1100</v>
      </c>
      <c r="W36" s="36">
        <v>240</v>
      </c>
      <c r="X36" s="36">
        <v>22160</v>
      </c>
      <c r="Z36" s="12" t="str">
        <f>INDEX('Mold Directory'!D:D, MATCH(C36, 'Mold Directory'!A:A, 0))</f>
        <v>150 right</v>
      </c>
      <c r="AA36" s="12">
        <v>-1020</v>
      </c>
      <c r="AB36" s="12">
        <v>-760</v>
      </c>
      <c r="AC36" s="12">
        <v>25100</v>
      </c>
      <c r="AD36" s="58"/>
      <c r="AE36" s="58"/>
      <c r="AF36" s="58"/>
      <c r="AG36" s="52"/>
      <c r="AH36" s="52"/>
      <c r="AI36" s="52"/>
      <c r="AJ36" s="104"/>
      <c r="AK36" s="104"/>
      <c r="AL36" s="104"/>
      <c r="AM36" s="58">
        <v>-2330</v>
      </c>
      <c r="AN36" s="58">
        <v>70</v>
      </c>
      <c r="AO36" s="58">
        <v>23260</v>
      </c>
      <c r="AR36" t="s">
        <v>585</v>
      </c>
      <c r="BC36">
        <f t="shared" si="0"/>
        <v>820</v>
      </c>
      <c r="BD36">
        <f t="shared" si="1"/>
        <v>940</v>
      </c>
      <c r="BE36">
        <f t="shared" si="2"/>
        <v>-2640</v>
      </c>
      <c r="BG36">
        <f t="shared" si="3"/>
        <v>1310</v>
      </c>
      <c r="BH36">
        <f t="shared" si="4"/>
        <v>830</v>
      </c>
      <c r="BI36">
        <f t="shared" si="5"/>
        <v>-1840</v>
      </c>
    </row>
    <row r="37" spans="1:61">
      <c r="B37" s="4" t="s">
        <v>586</v>
      </c>
      <c r="C37" s="4" t="s">
        <v>51</v>
      </c>
      <c r="H37" t="s">
        <v>540</v>
      </c>
      <c r="I37" s="4" t="str">
        <f>INDEX('Mold Directory'!E:E, MATCH(C37, 'Mold Directory'!A:A, 0))</f>
        <v>75 right</v>
      </c>
      <c r="J37" s="4">
        <v>712</v>
      </c>
      <c r="K37" s="4">
        <v>1297</v>
      </c>
      <c r="L37" s="4">
        <v>21673</v>
      </c>
      <c r="M37" s="36"/>
      <c r="N37" s="36"/>
      <c r="O37" s="36"/>
      <c r="P37" s="44"/>
      <c r="Q37" s="44"/>
      <c r="R37" s="44"/>
      <c r="S37" s="106"/>
      <c r="T37" s="106"/>
      <c r="U37" s="106"/>
      <c r="V37" s="36">
        <v>2350</v>
      </c>
      <c r="W37" s="36">
        <v>1520</v>
      </c>
      <c r="X37" s="36">
        <v>23040</v>
      </c>
      <c r="Z37" s="12" t="str">
        <f>INDEX('Mold Directory'!D:D, MATCH(C37, 'Mold Directory'!A:A, 0))</f>
        <v>150 right</v>
      </c>
      <c r="AA37" s="12">
        <v>-1034</v>
      </c>
      <c r="AB37" s="12">
        <v>852</v>
      </c>
      <c r="AC37" s="12">
        <v>22786</v>
      </c>
      <c r="AD37" s="58"/>
      <c r="AE37" s="58"/>
      <c r="AF37" s="58"/>
      <c r="AG37" s="52"/>
      <c r="AH37" s="52"/>
      <c r="AI37" s="52"/>
      <c r="AJ37" s="104"/>
      <c r="AK37" s="104"/>
      <c r="AL37" s="104"/>
      <c r="AM37" s="58">
        <v>-2230</v>
      </c>
      <c r="AN37" s="58">
        <v>1050</v>
      </c>
      <c r="AO37" s="58">
        <v>23410</v>
      </c>
      <c r="AR37" t="s">
        <v>585</v>
      </c>
      <c r="BC37">
        <f t="shared" si="0"/>
        <v>1638</v>
      </c>
      <c r="BD37">
        <f t="shared" si="1"/>
        <v>223</v>
      </c>
      <c r="BE37">
        <f t="shared" si="2"/>
        <v>1367</v>
      </c>
      <c r="BG37">
        <f t="shared" si="3"/>
        <v>1196</v>
      </c>
      <c r="BH37">
        <f t="shared" si="4"/>
        <v>198</v>
      </c>
      <c r="BI37">
        <f t="shared" si="5"/>
        <v>624</v>
      </c>
    </row>
    <row r="38" spans="1:61">
      <c r="B38" s="4" t="s">
        <v>587</v>
      </c>
      <c r="C38" s="4" t="s">
        <v>545</v>
      </c>
      <c r="H38" t="s">
        <v>540</v>
      </c>
      <c r="I38" s="4" t="str">
        <f>INDEX('Mold Directory'!E:E, MATCH(C38, 'Mold Directory'!A:A, 0))</f>
        <v>75 right</v>
      </c>
      <c r="J38" s="4">
        <v>-50</v>
      </c>
      <c r="K38" s="4">
        <v>170</v>
      </c>
      <c r="L38" s="4">
        <v>25430</v>
      </c>
      <c r="M38" s="36"/>
      <c r="N38" s="36"/>
      <c r="O38" s="36"/>
      <c r="P38" s="44"/>
      <c r="Q38" s="44"/>
      <c r="R38" s="44"/>
      <c r="S38" s="106"/>
      <c r="T38" s="106"/>
      <c r="U38" s="106"/>
      <c r="V38" s="36">
        <v>2603</v>
      </c>
      <c r="W38" s="36">
        <v>-510</v>
      </c>
      <c r="X38" s="36">
        <v>23630</v>
      </c>
      <c r="Z38" s="12" t="str">
        <f>INDEX('Mold Directory'!D:D, MATCH(C38, 'Mold Directory'!A:A, 0))</f>
        <v>150 right</v>
      </c>
      <c r="AA38" s="12">
        <v>-570</v>
      </c>
      <c r="AB38" s="12">
        <v>1640</v>
      </c>
      <c r="AC38" s="12">
        <v>20730</v>
      </c>
      <c r="AD38" s="58"/>
      <c r="AE38" s="58"/>
      <c r="AF38" s="58"/>
      <c r="AG38" s="52"/>
      <c r="AH38" s="52"/>
      <c r="AI38" s="52"/>
      <c r="AJ38" s="104"/>
      <c r="AK38" s="104"/>
      <c r="AL38" s="104"/>
      <c r="AM38" s="58">
        <v>-2100</v>
      </c>
      <c r="AN38" s="58">
        <v>2040</v>
      </c>
      <c r="AO38" s="58">
        <v>25180</v>
      </c>
      <c r="AR38" t="s">
        <v>585</v>
      </c>
      <c r="BC38">
        <f t="shared" si="0"/>
        <v>2653</v>
      </c>
      <c r="BD38">
        <f t="shared" si="1"/>
        <v>680</v>
      </c>
      <c r="BE38">
        <f t="shared" si="2"/>
        <v>-1800</v>
      </c>
      <c r="BG38">
        <f t="shared" si="3"/>
        <v>1530</v>
      </c>
      <c r="BH38">
        <f t="shared" si="4"/>
        <v>400</v>
      </c>
      <c r="BI38">
        <f t="shared" si="5"/>
        <v>4450</v>
      </c>
    </row>
    <row r="39" spans="1:61">
      <c r="A39" s="16"/>
      <c r="B39" s="15" t="s">
        <v>588</v>
      </c>
      <c r="C39" s="15" t="s">
        <v>565</v>
      </c>
      <c r="D39" s="15"/>
      <c r="E39" s="15"/>
      <c r="F39" s="15"/>
      <c r="H39" s="16" t="s">
        <v>540</v>
      </c>
      <c r="I39" s="15" t="str">
        <f>INDEX('Mold Directory'!E:E, MATCH(C39, 'Mold Directory'!A:A, 0))</f>
        <v>75 right</v>
      </c>
      <c r="J39" s="15">
        <v>1380</v>
      </c>
      <c r="K39" s="15">
        <v>1690</v>
      </c>
      <c r="L39" s="15">
        <v>24870</v>
      </c>
      <c r="M39" s="39"/>
      <c r="N39" s="39"/>
      <c r="O39" s="39"/>
      <c r="P39" s="47"/>
      <c r="Q39" s="47"/>
      <c r="R39" s="47"/>
      <c r="S39" s="114"/>
      <c r="T39" s="114"/>
      <c r="U39" s="114"/>
      <c r="V39" s="39">
        <v>2410</v>
      </c>
      <c r="W39" s="39">
        <v>1100</v>
      </c>
      <c r="X39" s="39">
        <v>25560</v>
      </c>
      <c r="Y39" s="23"/>
      <c r="Z39" s="19" t="str">
        <f>INDEX('Mold Directory'!D:D, MATCH(C39, 'Mold Directory'!A:A, 0))</f>
        <v>150 right</v>
      </c>
      <c r="AA39" s="19">
        <v>1000</v>
      </c>
      <c r="AB39" s="19">
        <v>1540</v>
      </c>
      <c r="AC39" s="19">
        <v>26290</v>
      </c>
      <c r="AD39" s="59"/>
      <c r="AE39" s="59"/>
      <c r="AF39" s="59"/>
      <c r="AG39" s="53"/>
      <c r="AH39" s="53"/>
      <c r="AI39" s="53"/>
      <c r="AJ39" s="105"/>
      <c r="AK39" s="105"/>
      <c r="AL39" s="105"/>
      <c r="AM39" s="59">
        <v>640</v>
      </c>
      <c r="AN39" s="59">
        <v>770</v>
      </c>
      <c r="AO39" s="59">
        <v>26950</v>
      </c>
      <c r="AP39" s="16"/>
      <c r="AQ39" s="57"/>
      <c r="AR39" s="16" t="s">
        <v>585</v>
      </c>
      <c r="BC39">
        <f t="shared" si="0"/>
        <v>1030</v>
      </c>
      <c r="BD39">
        <f t="shared" si="1"/>
        <v>590</v>
      </c>
      <c r="BE39">
        <f t="shared" si="2"/>
        <v>690</v>
      </c>
      <c r="BG39">
        <f t="shared" si="3"/>
        <v>360</v>
      </c>
      <c r="BH39">
        <f t="shared" si="4"/>
        <v>770</v>
      </c>
      <c r="BI39">
        <f t="shared" si="5"/>
        <v>660</v>
      </c>
    </row>
    <row r="40" spans="1:61">
      <c r="B40" s="4" t="s">
        <v>589</v>
      </c>
      <c r="C40" s="4" t="s">
        <v>545</v>
      </c>
      <c r="H40" t="s">
        <v>590</v>
      </c>
      <c r="I40" s="15" t="str">
        <f>INDEX('Mold Directory'!E:E, MATCH(C40, 'Mold Directory'!A:A, 0))</f>
        <v>75 right</v>
      </c>
      <c r="J40" s="4">
        <v>1930</v>
      </c>
      <c r="K40" s="4">
        <v>750</v>
      </c>
      <c r="L40" s="4">
        <v>26700</v>
      </c>
      <c r="M40" s="36"/>
      <c r="N40" s="36"/>
      <c r="O40" s="36"/>
      <c r="P40" s="44"/>
      <c r="Q40" s="44"/>
      <c r="R40" s="44"/>
      <c r="S40" s="106"/>
      <c r="T40" s="106"/>
      <c r="U40" s="106"/>
      <c r="V40" s="36">
        <v>1625</v>
      </c>
      <c r="W40" s="36">
        <v>250</v>
      </c>
      <c r="X40" s="36">
        <v>24747</v>
      </c>
      <c r="Z40" s="19" t="str">
        <f>INDEX('Mold Directory'!D:D, MATCH(C40, 'Mold Directory'!A:A, 0))</f>
        <v>150 right</v>
      </c>
      <c r="AA40" s="4">
        <v>500</v>
      </c>
      <c r="AB40" s="4">
        <v>-720</v>
      </c>
      <c r="AC40" s="4">
        <v>28260</v>
      </c>
      <c r="AD40" s="58"/>
      <c r="AE40" s="58"/>
      <c r="AF40" s="58"/>
      <c r="AG40" s="52"/>
      <c r="AH40" s="52"/>
      <c r="AI40" s="52"/>
      <c r="AJ40" s="104"/>
      <c r="AK40" s="104"/>
      <c r="AL40" s="104"/>
      <c r="AM40" s="58">
        <v>-102</v>
      </c>
      <c r="AN40" s="58">
        <v>-1334</v>
      </c>
      <c r="AO40" s="58">
        <v>25280</v>
      </c>
      <c r="AP40" t="s">
        <v>62</v>
      </c>
      <c r="AQ40" s="58">
        <v>3</v>
      </c>
      <c r="BC40">
        <f t="shared" si="0"/>
        <v>305</v>
      </c>
      <c r="BD40">
        <f t="shared" si="1"/>
        <v>500</v>
      </c>
      <c r="BE40">
        <f t="shared" si="2"/>
        <v>-1953</v>
      </c>
      <c r="BG40">
        <f t="shared" si="3"/>
        <v>602</v>
      </c>
      <c r="BH40">
        <f t="shared" si="4"/>
        <v>614</v>
      </c>
      <c r="BI40">
        <f t="shared" si="5"/>
        <v>-2980</v>
      </c>
    </row>
    <row r="41" spans="1:61">
      <c r="B41" s="4" t="s">
        <v>591</v>
      </c>
      <c r="C41" s="4" t="s">
        <v>545</v>
      </c>
      <c r="H41" t="s">
        <v>590</v>
      </c>
      <c r="I41" s="15" t="str">
        <f>INDEX('Mold Directory'!E:E, MATCH(C41, 'Mold Directory'!A:A, 0))</f>
        <v>75 right</v>
      </c>
      <c r="J41" s="4">
        <v>110</v>
      </c>
      <c r="K41" s="4">
        <v>470</v>
      </c>
      <c r="L41" s="4">
        <v>25320</v>
      </c>
      <c r="M41" s="36"/>
      <c r="N41" s="36"/>
      <c r="O41" s="36"/>
      <c r="P41" s="44"/>
      <c r="Q41" s="44"/>
      <c r="R41" s="44"/>
      <c r="S41" s="106"/>
      <c r="T41" s="106"/>
      <c r="U41" s="106"/>
      <c r="V41" s="36">
        <v>1203</v>
      </c>
      <c r="W41" s="36">
        <v>774</v>
      </c>
      <c r="X41" s="36">
        <v>23383</v>
      </c>
      <c r="Z41" s="19" t="str">
        <f>INDEX('Mold Directory'!D:D, MATCH(C41, 'Mold Directory'!A:A, 0))</f>
        <v>150 right</v>
      </c>
      <c r="AA41" s="4">
        <v>-390</v>
      </c>
      <c r="AB41" s="4">
        <v>-720</v>
      </c>
      <c r="AC41" s="4">
        <v>26950</v>
      </c>
      <c r="AD41" s="58"/>
      <c r="AE41" s="58"/>
      <c r="AF41" s="58"/>
      <c r="AG41" s="52"/>
      <c r="AH41" s="52"/>
      <c r="AI41" s="52"/>
      <c r="AJ41" s="104"/>
      <c r="AK41" s="104"/>
      <c r="AL41" s="104"/>
      <c r="AM41" s="58">
        <v>-165</v>
      </c>
      <c r="AN41" s="58">
        <v>-660</v>
      </c>
      <c r="AO41" s="58">
        <v>24483</v>
      </c>
      <c r="AP41" t="s">
        <v>62</v>
      </c>
      <c r="AQ41" s="58">
        <v>2</v>
      </c>
      <c r="BC41">
        <f t="shared" si="0"/>
        <v>1093</v>
      </c>
      <c r="BD41">
        <f t="shared" si="1"/>
        <v>304</v>
      </c>
      <c r="BE41">
        <f t="shared" si="2"/>
        <v>-1937</v>
      </c>
      <c r="BG41">
        <f t="shared" si="3"/>
        <v>225</v>
      </c>
      <c r="BH41">
        <f t="shared" si="4"/>
        <v>60</v>
      </c>
      <c r="BI41">
        <f t="shared" si="5"/>
        <v>-2467</v>
      </c>
    </row>
    <row r="42" spans="1:61">
      <c r="B42" s="4" t="s">
        <v>592</v>
      </c>
      <c r="C42" s="4" t="s">
        <v>545</v>
      </c>
      <c r="H42" t="s">
        <v>590</v>
      </c>
      <c r="I42" s="15" t="str">
        <f>INDEX('Mold Directory'!E:E, MATCH(C42, 'Mold Directory'!A:A, 0))</f>
        <v>75 right</v>
      </c>
      <c r="J42" s="4">
        <v>720</v>
      </c>
      <c r="K42" s="4">
        <v>540</v>
      </c>
      <c r="L42" s="4">
        <v>24340</v>
      </c>
      <c r="M42" s="36"/>
      <c r="N42" s="36"/>
      <c r="O42" s="36"/>
      <c r="P42" s="44"/>
      <c r="Q42" s="44"/>
      <c r="R42" s="44"/>
      <c r="S42" s="106"/>
      <c r="T42" s="106"/>
      <c r="U42" s="106"/>
      <c r="V42" s="36">
        <v>1905</v>
      </c>
      <c r="W42" s="36">
        <v>566</v>
      </c>
      <c r="X42" s="36">
        <v>24363</v>
      </c>
      <c r="Z42" s="19" t="str">
        <f>INDEX('Mold Directory'!D:D, MATCH(C42, 'Mold Directory'!A:A, 0))</f>
        <v>150 right</v>
      </c>
      <c r="AA42" s="4">
        <v>-910</v>
      </c>
      <c r="AB42" s="4">
        <v>-1470</v>
      </c>
      <c r="AC42" s="4">
        <v>26700</v>
      </c>
      <c r="AD42" s="58"/>
      <c r="AE42" s="58"/>
      <c r="AF42" s="58"/>
      <c r="AG42" s="52"/>
      <c r="AH42" s="52"/>
      <c r="AI42" s="52"/>
      <c r="AJ42" s="104"/>
      <c r="AK42" s="104"/>
      <c r="AL42" s="104"/>
      <c r="AM42" s="58">
        <v>-724</v>
      </c>
      <c r="AN42" s="58">
        <v>-1295</v>
      </c>
      <c r="AO42" s="58">
        <v>24607</v>
      </c>
      <c r="AP42" t="s">
        <v>62</v>
      </c>
      <c r="AQ42" s="58">
        <v>4</v>
      </c>
      <c r="BC42">
        <f t="shared" si="0"/>
        <v>1185</v>
      </c>
      <c r="BD42">
        <f t="shared" si="1"/>
        <v>26</v>
      </c>
      <c r="BE42">
        <f t="shared" si="2"/>
        <v>23</v>
      </c>
      <c r="BG42">
        <f t="shared" si="3"/>
        <v>186</v>
      </c>
      <c r="BH42">
        <f t="shared" si="4"/>
        <v>175</v>
      </c>
      <c r="BI42">
        <f t="shared" si="5"/>
        <v>-2093</v>
      </c>
    </row>
    <row r="43" spans="1:61">
      <c r="B43" s="4" t="s">
        <v>593</v>
      </c>
      <c r="C43" s="4" t="s">
        <v>542</v>
      </c>
      <c r="H43" t="s">
        <v>590</v>
      </c>
      <c r="I43" s="4" t="str">
        <f>INDEX('Mold Directory'!E:E, MATCH(C43, 'Mold Directory'!A:A, 0))</f>
        <v>75 right</v>
      </c>
      <c r="J43" s="4">
        <v>370</v>
      </c>
      <c r="K43" s="4">
        <v>790</v>
      </c>
      <c r="L43" s="4">
        <v>26430</v>
      </c>
      <c r="M43" s="36"/>
      <c r="N43" s="36"/>
      <c r="O43" s="36"/>
      <c r="P43" s="44"/>
      <c r="Q43" s="44"/>
      <c r="R43" s="44"/>
      <c r="S43" s="106"/>
      <c r="T43" s="106"/>
      <c r="U43" s="106"/>
      <c r="V43" s="36">
        <v>1415</v>
      </c>
      <c r="W43" s="36">
        <v>493</v>
      </c>
      <c r="X43" s="36">
        <v>25152</v>
      </c>
      <c r="Z43" s="12" t="str">
        <f>INDEX('Mold Directory'!D:D, MATCH(C42, 'Mold Directory'!A:A, 0))</f>
        <v>150 right</v>
      </c>
      <c r="AA43" s="4">
        <v>-870</v>
      </c>
      <c r="AB43" s="4">
        <v>-340</v>
      </c>
      <c r="AC43" s="4">
        <v>25950</v>
      </c>
      <c r="AD43" s="36"/>
      <c r="AE43" s="36"/>
      <c r="AF43" s="36"/>
      <c r="AG43" s="44"/>
      <c r="AH43" s="44"/>
      <c r="AI43" s="44"/>
      <c r="AJ43" s="106"/>
      <c r="AK43" s="106"/>
      <c r="AL43" s="106"/>
      <c r="AM43" s="36">
        <v>-637</v>
      </c>
      <c r="AN43" s="36">
        <v>-984</v>
      </c>
      <c r="AO43" s="36">
        <v>25967</v>
      </c>
      <c r="AP43" t="s">
        <v>62</v>
      </c>
      <c r="AQ43" s="36">
        <v>1</v>
      </c>
      <c r="BC43">
        <f t="shared" si="0"/>
        <v>1045</v>
      </c>
      <c r="BD43">
        <f t="shared" si="1"/>
        <v>297</v>
      </c>
      <c r="BE43">
        <f t="shared" si="2"/>
        <v>-1278</v>
      </c>
      <c r="BG43">
        <f t="shared" si="3"/>
        <v>233</v>
      </c>
      <c r="BH43">
        <f t="shared" si="4"/>
        <v>644</v>
      </c>
      <c r="BI43">
        <f t="shared" si="5"/>
        <v>17</v>
      </c>
    </row>
    <row r="44" spans="1:61">
      <c r="A44" s="26"/>
      <c r="B44" s="27" t="s">
        <v>594</v>
      </c>
      <c r="C44" s="27" t="s">
        <v>539</v>
      </c>
      <c r="D44" s="27"/>
      <c r="E44" s="27"/>
      <c r="F44" s="27"/>
      <c r="H44" s="26" t="s">
        <v>590</v>
      </c>
      <c r="I44" s="28" t="str">
        <f>INDEX('Mold Directory'!E:E, MATCH(C44, 'Mold Directory'!A:A, 0))</f>
        <v>75 right</v>
      </c>
      <c r="J44" s="27">
        <v>520</v>
      </c>
      <c r="K44" s="27">
        <v>-910</v>
      </c>
      <c r="L44" s="27">
        <v>22400</v>
      </c>
      <c r="M44" s="40"/>
      <c r="N44" s="40"/>
      <c r="O44" s="40"/>
      <c r="P44" s="48"/>
      <c r="Q44" s="48"/>
      <c r="R44" s="48"/>
      <c r="S44" s="107"/>
      <c r="T44" s="107"/>
      <c r="U44" s="107"/>
      <c r="V44" s="40">
        <v>2552</v>
      </c>
      <c r="W44" s="40">
        <v>-1229</v>
      </c>
      <c r="X44" s="40">
        <v>20503</v>
      </c>
      <c r="Y44" s="29"/>
      <c r="Z44" s="30" t="str">
        <f>INDEX('Mold Directory'!D:D, MATCH(C43, 'Mold Directory'!A:A, 0))</f>
        <v>150 right</v>
      </c>
      <c r="AA44" s="27">
        <v>780</v>
      </c>
      <c r="AB44" s="27">
        <v>-160</v>
      </c>
      <c r="AC44" s="27">
        <v>24200</v>
      </c>
      <c r="AD44" s="40"/>
      <c r="AE44" s="40"/>
      <c r="AF44" s="40"/>
      <c r="AG44" s="48"/>
      <c r="AH44" s="48"/>
      <c r="AI44" s="48"/>
      <c r="AJ44" s="107"/>
      <c r="AK44" s="107"/>
      <c r="AL44" s="107"/>
      <c r="AM44" s="40">
        <v>708</v>
      </c>
      <c r="AN44" s="40">
        <v>162</v>
      </c>
      <c r="AO44" s="40">
        <v>22716</v>
      </c>
      <c r="AP44" s="26" t="s">
        <v>595</v>
      </c>
      <c r="AQ44" s="40" t="s">
        <v>596</v>
      </c>
      <c r="AR44" s="26"/>
      <c r="BC44">
        <f t="shared" si="0"/>
        <v>2032</v>
      </c>
      <c r="BD44">
        <f t="shared" si="1"/>
        <v>319</v>
      </c>
      <c r="BE44">
        <f t="shared" si="2"/>
        <v>-1897</v>
      </c>
      <c r="BG44">
        <f t="shared" si="3"/>
        <v>72</v>
      </c>
      <c r="BH44">
        <f t="shared" si="4"/>
        <v>322</v>
      </c>
      <c r="BI44">
        <f t="shared" si="5"/>
        <v>-1484</v>
      </c>
    </row>
    <row r="45" spans="1:61">
      <c r="B45" s="4" t="s">
        <v>597</v>
      </c>
      <c r="C45" s="4" t="s">
        <v>51</v>
      </c>
      <c r="H45" t="s">
        <v>590</v>
      </c>
      <c r="I45" s="15" t="str">
        <f>INDEX('Mold Directory'!E:E, MATCH(C45, 'Mold Directory'!A:A, 0))</f>
        <v>75 right</v>
      </c>
      <c r="J45" s="4">
        <v>110</v>
      </c>
      <c r="K45" s="4">
        <v>0</v>
      </c>
      <c r="L45" s="4">
        <v>23500</v>
      </c>
      <c r="M45" s="36"/>
      <c r="N45" s="36"/>
      <c r="O45" s="36"/>
      <c r="P45" s="44"/>
      <c r="Q45" s="44"/>
      <c r="R45" s="44"/>
      <c r="S45" s="106"/>
      <c r="T45" s="106"/>
      <c r="U45" s="106"/>
      <c r="V45" s="36">
        <v>1546</v>
      </c>
      <c r="W45" s="36">
        <v>332</v>
      </c>
      <c r="X45" s="36">
        <v>22893</v>
      </c>
      <c r="Z45" s="19" t="str">
        <f>INDEX('Mold Directory'!D:D, MATCH(C44, 'Mold Directory'!A:A, 0))</f>
        <v>150 right</v>
      </c>
      <c r="AA45" s="4">
        <v>-500</v>
      </c>
      <c r="AB45" s="4">
        <v>-1100</v>
      </c>
      <c r="AC45" s="4">
        <v>23800</v>
      </c>
      <c r="AD45" s="36"/>
      <c r="AE45" s="36"/>
      <c r="AF45" s="36"/>
      <c r="AG45" s="44"/>
      <c r="AH45" s="44"/>
      <c r="AI45" s="44"/>
      <c r="AJ45" s="106"/>
      <c r="AK45" s="106"/>
      <c r="AL45" s="106"/>
      <c r="AM45" s="36">
        <v>-884</v>
      </c>
      <c r="AN45" s="36">
        <v>-427</v>
      </c>
      <c r="AO45" s="36">
        <v>20743</v>
      </c>
      <c r="AP45" t="s">
        <v>595</v>
      </c>
      <c r="AQ45" s="36" t="s">
        <v>598</v>
      </c>
      <c r="BC45">
        <f t="shared" si="0"/>
        <v>1436</v>
      </c>
      <c r="BD45">
        <f t="shared" si="1"/>
        <v>332</v>
      </c>
      <c r="BE45">
        <f t="shared" si="2"/>
        <v>-607</v>
      </c>
      <c r="BG45">
        <f t="shared" si="3"/>
        <v>384</v>
      </c>
      <c r="BH45">
        <f t="shared" si="4"/>
        <v>673</v>
      </c>
      <c r="BI45">
        <f t="shared" si="5"/>
        <v>-3057</v>
      </c>
    </row>
    <row r="46" spans="1:61">
      <c r="B46" s="4" t="s">
        <v>599</v>
      </c>
      <c r="C46" s="4" t="s">
        <v>545</v>
      </c>
      <c r="H46" t="s">
        <v>590</v>
      </c>
      <c r="I46" s="15" t="str">
        <f>INDEX('Mold Directory'!E:E, MATCH(C46, 'Mold Directory'!A:A, 0))</f>
        <v>75 right</v>
      </c>
      <c r="J46" s="4">
        <v>810</v>
      </c>
      <c r="K46" s="4">
        <v>-990</v>
      </c>
      <c r="L46" s="4">
        <v>24600</v>
      </c>
      <c r="M46" s="36"/>
      <c r="N46" s="36"/>
      <c r="O46" s="36"/>
      <c r="P46" s="44"/>
      <c r="Q46" s="44"/>
      <c r="R46" s="44"/>
      <c r="S46" s="106"/>
      <c r="T46" s="106"/>
      <c r="U46" s="106"/>
      <c r="V46" s="36">
        <v>1085</v>
      </c>
      <c r="W46" s="36">
        <v>-223</v>
      </c>
      <c r="X46" s="36">
        <v>22124</v>
      </c>
      <c r="Z46" s="19" t="str">
        <f>INDEX('Mold Directory'!D:D, MATCH(C45, 'Mold Directory'!A:A, 0))</f>
        <v>150 right</v>
      </c>
      <c r="AA46" s="4">
        <v>60</v>
      </c>
      <c r="AB46" s="4">
        <v>-1960</v>
      </c>
      <c r="AC46" s="4">
        <v>26700</v>
      </c>
      <c r="AD46" s="36"/>
      <c r="AE46" s="36"/>
      <c r="AF46" s="36"/>
      <c r="AG46" s="44"/>
      <c r="AH46" s="44"/>
      <c r="AI46" s="44"/>
      <c r="AJ46" s="106"/>
      <c r="AK46" s="106"/>
      <c r="AL46" s="106"/>
      <c r="AM46" s="36">
        <v>-867</v>
      </c>
      <c r="AN46" s="36">
        <v>-1013</v>
      </c>
      <c r="AO46" s="36">
        <v>24956</v>
      </c>
      <c r="AP46" t="s">
        <v>595</v>
      </c>
      <c r="AQ46" s="36" t="s">
        <v>600</v>
      </c>
      <c r="BC46">
        <f t="shared" si="0"/>
        <v>275</v>
      </c>
      <c r="BD46">
        <f t="shared" si="1"/>
        <v>767</v>
      </c>
      <c r="BE46">
        <f t="shared" si="2"/>
        <v>-2476</v>
      </c>
      <c r="BG46">
        <f t="shared" si="3"/>
        <v>927</v>
      </c>
      <c r="BH46">
        <f t="shared" si="4"/>
        <v>947</v>
      </c>
      <c r="BI46">
        <f t="shared" si="5"/>
        <v>-1744</v>
      </c>
    </row>
    <row r="47" spans="1:61">
      <c r="B47" s="4" t="s">
        <v>601</v>
      </c>
      <c r="C47" s="4" t="s">
        <v>542</v>
      </c>
      <c r="H47" t="s">
        <v>590</v>
      </c>
      <c r="I47" s="4" t="str">
        <f>INDEX('Mold Directory'!E:E, MATCH(C47, 'Mold Directory'!A:A, 0))</f>
        <v>75 right</v>
      </c>
      <c r="J47" s="4">
        <v>1660</v>
      </c>
      <c r="K47" s="4">
        <v>-1090</v>
      </c>
      <c r="L47" s="4">
        <v>26900</v>
      </c>
      <c r="M47" s="36"/>
      <c r="N47" s="36"/>
      <c r="O47" s="36"/>
      <c r="P47" s="44"/>
      <c r="Q47" s="44"/>
      <c r="R47" s="44"/>
      <c r="S47" s="106"/>
      <c r="T47" s="106"/>
      <c r="U47" s="106"/>
      <c r="V47" s="36">
        <v>2225</v>
      </c>
      <c r="W47" s="36">
        <v>-475</v>
      </c>
      <c r="X47" s="36">
        <v>27874</v>
      </c>
      <c r="Z47" s="12" t="str">
        <f>INDEX('Mold Directory'!D:D, MATCH(C46, 'Mold Directory'!A:A, 0))</f>
        <v>150 right</v>
      </c>
      <c r="AA47" s="4">
        <v>-730</v>
      </c>
      <c r="AB47" s="4">
        <v>-400</v>
      </c>
      <c r="AC47" s="4">
        <v>29800</v>
      </c>
      <c r="AD47" s="36"/>
      <c r="AE47" s="36"/>
      <c r="AF47" s="36"/>
      <c r="AG47" s="44"/>
      <c r="AH47" s="44"/>
      <c r="AI47" s="44"/>
      <c r="AJ47" s="106"/>
      <c r="AK47" s="106"/>
      <c r="AL47" s="106"/>
      <c r="AM47" s="36">
        <v>-2172</v>
      </c>
      <c r="AN47" s="36">
        <v>321</v>
      </c>
      <c r="AO47" s="36">
        <v>26440</v>
      </c>
      <c r="AP47" t="s">
        <v>595</v>
      </c>
      <c r="AQ47" s="36" t="s">
        <v>602</v>
      </c>
      <c r="BC47">
        <f t="shared" si="0"/>
        <v>565</v>
      </c>
      <c r="BD47">
        <f t="shared" si="1"/>
        <v>615</v>
      </c>
      <c r="BE47">
        <f t="shared" si="2"/>
        <v>974</v>
      </c>
      <c r="BG47">
        <f t="shared" si="3"/>
        <v>1442</v>
      </c>
      <c r="BH47">
        <f t="shared" si="4"/>
        <v>721</v>
      </c>
      <c r="BI47">
        <f t="shared" si="5"/>
        <v>-3360</v>
      </c>
    </row>
    <row r="48" spans="1:61" s="26" customFormat="1">
      <c r="B48" s="27" t="s">
        <v>603</v>
      </c>
      <c r="C48" s="27" t="s">
        <v>557</v>
      </c>
      <c r="D48" s="27"/>
      <c r="E48" s="27"/>
      <c r="F48" s="27"/>
      <c r="H48" s="26" t="s">
        <v>590</v>
      </c>
      <c r="I48" s="28" t="str">
        <f>INDEX('Mold Directory'!E:E, MATCH(C48, 'Mold Directory'!A:A, 0))</f>
        <v>75 right</v>
      </c>
      <c r="J48" s="27">
        <v>1240</v>
      </c>
      <c r="K48" s="27">
        <v>-863</v>
      </c>
      <c r="L48" s="27">
        <v>22810</v>
      </c>
      <c r="M48" s="40"/>
      <c r="N48" s="40"/>
      <c r="O48" s="40"/>
      <c r="P48" s="48"/>
      <c r="Q48" s="48"/>
      <c r="R48" s="48"/>
      <c r="S48" s="107"/>
      <c r="T48" s="107"/>
      <c r="U48" s="107"/>
      <c r="V48" s="40">
        <v>2590</v>
      </c>
      <c r="W48" s="40">
        <v>-917</v>
      </c>
      <c r="X48" s="40">
        <v>21623</v>
      </c>
      <c r="Y48" s="29"/>
      <c r="Z48" s="30" t="str">
        <f>INDEX('Mold Directory'!D:D, MATCH(C47, 'Mold Directory'!A:A, 0))</f>
        <v>150 right</v>
      </c>
      <c r="AA48" s="27">
        <v>800</v>
      </c>
      <c r="AB48" s="27">
        <v>85</v>
      </c>
      <c r="AC48" s="27">
        <v>25160</v>
      </c>
      <c r="AD48" s="40"/>
      <c r="AE48" s="40"/>
      <c r="AF48" s="40"/>
      <c r="AG48" s="48"/>
      <c r="AH48" s="48"/>
      <c r="AI48" s="48"/>
      <c r="AJ48" s="107"/>
      <c r="AK48" s="107"/>
      <c r="AL48" s="107"/>
      <c r="AM48" s="40">
        <v>351</v>
      </c>
      <c r="AN48" s="40">
        <v>1318</v>
      </c>
      <c r="AO48" s="40">
        <v>24331</v>
      </c>
      <c r="AP48" s="26" t="s">
        <v>68</v>
      </c>
      <c r="AQ48" s="40" t="s">
        <v>600</v>
      </c>
      <c r="AW48" s="54"/>
      <c r="AX48" s="54"/>
      <c r="BC48">
        <f t="shared" si="0"/>
        <v>1350</v>
      </c>
      <c r="BD48">
        <f t="shared" si="1"/>
        <v>54</v>
      </c>
      <c r="BE48">
        <f t="shared" si="2"/>
        <v>-1187</v>
      </c>
      <c r="BF48"/>
      <c r="BG48">
        <f t="shared" si="3"/>
        <v>449</v>
      </c>
      <c r="BH48">
        <f t="shared" si="4"/>
        <v>1233</v>
      </c>
      <c r="BI48">
        <f t="shared" si="5"/>
        <v>-829</v>
      </c>
    </row>
    <row r="49" spans="2:61">
      <c r="B49" s="4" t="s">
        <v>604</v>
      </c>
      <c r="C49" s="4" t="s">
        <v>545</v>
      </c>
      <c r="H49" t="s">
        <v>590</v>
      </c>
      <c r="I49" s="15" t="str">
        <f>INDEX('Mold Directory'!E:E, MATCH(C49, 'Mold Directory'!A:A, 0))</f>
        <v>75 right</v>
      </c>
      <c r="J49" s="4">
        <v>790</v>
      </c>
      <c r="K49" s="4">
        <v>1180</v>
      </c>
      <c r="L49" s="4">
        <v>21390</v>
      </c>
      <c r="M49" s="36"/>
      <c r="N49" s="36"/>
      <c r="O49" s="36"/>
      <c r="P49" s="44"/>
      <c r="Q49" s="44"/>
      <c r="R49" s="44"/>
      <c r="S49" s="106"/>
      <c r="T49" s="106"/>
      <c r="U49" s="106"/>
      <c r="V49" s="36">
        <v>1787</v>
      </c>
      <c r="W49" s="36">
        <v>1625</v>
      </c>
      <c r="X49" s="36">
        <v>21756</v>
      </c>
      <c r="Z49" s="19" t="str">
        <f>INDEX('Mold Directory'!D:D, MATCH(C48, 'Mold Directory'!A:A, 0))</f>
        <v>150 right</v>
      </c>
      <c r="AA49" s="4">
        <v>-420</v>
      </c>
      <c r="AB49" s="4">
        <v>770</v>
      </c>
      <c r="AC49" s="4">
        <v>21470</v>
      </c>
      <c r="AD49" s="36"/>
      <c r="AE49" s="36"/>
      <c r="AF49" s="36"/>
      <c r="AG49" s="44"/>
      <c r="AH49" s="44"/>
      <c r="AI49" s="44"/>
      <c r="AJ49" s="106"/>
      <c r="AK49" s="106"/>
      <c r="AL49" s="106"/>
      <c r="AM49" s="36">
        <v>-2649</v>
      </c>
      <c r="AN49" s="36">
        <v>1795</v>
      </c>
      <c r="AO49" s="36">
        <v>24744</v>
      </c>
      <c r="AP49" t="s">
        <v>68</v>
      </c>
      <c r="AQ49" s="36" t="s">
        <v>602</v>
      </c>
      <c r="AR49" s="26"/>
      <c r="BC49">
        <f t="shared" si="0"/>
        <v>997</v>
      </c>
      <c r="BD49">
        <f t="shared" si="1"/>
        <v>445</v>
      </c>
      <c r="BE49">
        <f t="shared" si="2"/>
        <v>366</v>
      </c>
      <c r="BG49">
        <f t="shared" si="3"/>
        <v>2229</v>
      </c>
      <c r="BH49">
        <f t="shared" si="4"/>
        <v>1025</v>
      </c>
      <c r="BI49">
        <f t="shared" si="5"/>
        <v>3274</v>
      </c>
    </row>
    <row r="50" spans="2:61">
      <c r="B50" s="4" t="s">
        <v>605</v>
      </c>
      <c r="C50" s="4" t="s">
        <v>555</v>
      </c>
      <c r="H50" t="s">
        <v>590</v>
      </c>
      <c r="I50" s="15" t="str">
        <f>INDEX('Mold Directory'!E:E, MATCH(C50, 'Mold Directory'!A:A, 0))</f>
        <v>75 right</v>
      </c>
      <c r="J50" s="4">
        <v>550</v>
      </c>
      <c r="K50" s="4">
        <v>930</v>
      </c>
      <c r="L50" s="4">
        <v>25270</v>
      </c>
      <c r="M50" s="36"/>
      <c r="N50" s="36"/>
      <c r="O50" s="36"/>
      <c r="P50" s="44"/>
      <c r="Q50" s="44"/>
      <c r="R50" s="44"/>
      <c r="S50" s="106"/>
      <c r="T50" s="106"/>
      <c r="U50" s="106"/>
      <c r="V50" s="36">
        <v>2347</v>
      </c>
      <c r="W50" s="36">
        <v>1135</v>
      </c>
      <c r="X50" s="36">
        <v>23859</v>
      </c>
      <c r="Z50" s="19" t="str">
        <f>INDEX('Mold Directory'!D:D, MATCH(C49, 'Mold Directory'!A:A, 0))</f>
        <v>150 right</v>
      </c>
      <c r="AA50" s="4">
        <v>-730</v>
      </c>
      <c r="AB50" s="4">
        <v>1240</v>
      </c>
      <c r="AC50" s="4">
        <v>22960</v>
      </c>
      <c r="AD50" s="36"/>
      <c r="AE50" s="36"/>
      <c r="AF50" s="36"/>
      <c r="AG50" s="44"/>
      <c r="AH50" s="44"/>
      <c r="AI50" s="44"/>
      <c r="AJ50" s="106"/>
      <c r="AK50" s="106"/>
      <c r="AL50" s="106"/>
      <c r="AM50" s="36">
        <v>-1356</v>
      </c>
      <c r="AN50" s="36">
        <v>1132</v>
      </c>
      <c r="AO50" s="36">
        <v>23857</v>
      </c>
      <c r="AP50" t="s">
        <v>68</v>
      </c>
      <c r="AQ50" s="36" t="s">
        <v>596</v>
      </c>
      <c r="BC50">
        <f t="shared" si="0"/>
        <v>1797</v>
      </c>
      <c r="BD50">
        <f t="shared" si="1"/>
        <v>205</v>
      </c>
      <c r="BE50">
        <f t="shared" si="2"/>
        <v>-1411</v>
      </c>
      <c r="BG50">
        <f t="shared" si="3"/>
        <v>626</v>
      </c>
      <c r="BH50">
        <f t="shared" si="4"/>
        <v>108</v>
      </c>
      <c r="BI50">
        <f t="shared" si="5"/>
        <v>897</v>
      </c>
    </row>
    <row r="51" spans="2:61">
      <c r="B51" s="4" t="s">
        <v>606</v>
      </c>
      <c r="C51" s="4" t="s">
        <v>539</v>
      </c>
      <c r="H51" t="s">
        <v>590</v>
      </c>
      <c r="I51" s="4" t="str">
        <f>INDEX('Mold Directory'!E:E, MATCH(C51, 'Mold Directory'!A:A, 0))</f>
        <v>75 right</v>
      </c>
      <c r="J51" s="4">
        <v>-260</v>
      </c>
      <c r="K51" s="4">
        <v>-1550</v>
      </c>
      <c r="L51" s="4">
        <v>21340</v>
      </c>
      <c r="M51" s="36"/>
      <c r="N51" s="36"/>
      <c r="O51" s="36"/>
      <c r="P51" s="44"/>
      <c r="Q51" s="44"/>
      <c r="R51" s="44"/>
      <c r="S51" s="106"/>
      <c r="T51" s="106"/>
      <c r="U51" s="106"/>
      <c r="V51" s="36">
        <v>536</v>
      </c>
      <c r="W51" s="36">
        <v>-1363</v>
      </c>
      <c r="X51" s="36">
        <v>20325</v>
      </c>
      <c r="Z51" s="12" t="str">
        <f>INDEX('Mold Directory'!D:D, MATCH(C50, 'Mold Directory'!A:A, 0))</f>
        <v>150 right</v>
      </c>
      <c r="AA51" s="4">
        <v>-250</v>
      </c>
      <c r="AB51" s="4">
        <v>-370</v>
      </c>
      <c r="AC51" s="4">
        <v>26200</v>
      </c>
      <c r="AD51" s="36"/>
      <c r="AE51" s="36"/>
      <c r="AF51" s="36"/>
      <c r="AG51" s="44"/>
      <c r="AH51" s="44"/>
      <c r="AI51" s="44"/>
      <c r="AJ51" s="106"/>
      <c r="AK51" s="106"/>
      <c r="AL51" s="106"/>
      <c r="AM51" s="36">
        <v>-1759</v>
      </c>
      <c r="AN51" s="36">
        <v>1172</v>
      </c>
      <c r="AO51" s="36">
        <v>22681</v>
      </c>
      <c r="AP51" t="s">
        <v>68</v>
      </c>
      <c r="AQ51" s="36" t="s">
        <v>598</v>
      </c>
      <c r="BC51">
        <f t="shared" si="0"/>
        <v>796</v>
      </c>
      <c r="BD51">
        <f t="shared" si="1"/>
        <v>187</v>
      </c>
      <c r="BE51">
        <f t="shared" si="2"/>
        <v>-1015</v>
      </c>
      <c r="BG51">
        <f t="shared" si="3"/>
        <v>1509</v>
      </c>
      <c r="BH51">
        <f t="shared" si="4"/>
        <v>1542</v>
      </c>
      <c r="BI51">
        <f t="shared" si="5"/>
        <v>-3519</v>
      </c>
    </row>
    <row r="52" spans="2:61" s="26" customFormat="1">
      <c r="B52" s="27" t="s">
        <v>607</v>
      </c>
      <c r="C52" s="27" t="s">
        <v>545</v>
      </c>
      <c r="D52" s="27"/>
      <c r="E52" s="27"/>
      <c r="F52" s="27"/>
      <c r="H52" s="26" t="s">
        <v>590</v>
      </c>
      <c r="I52" s="28" t="str">
        <f>INDEX('Mold Directory'!E:E, MATCH(C52, 'Mold Directory'!A:A, 0))</f>
        <v>75 right</v>
      </c>
      <c r="J52" s="27">
        <v>1810</v>
      </c>
      <c r="K52" s="27">
        <v>-1163</v>
      </c>
      <c r="L52" s="27">
        <v>22307</v>
      </c>
      <c r="M52" s="40"/>
      <c r="N52" s="40"/>
      <c r="O52" s="40"/>
      <c r="P52" s="48"/>
      <c r="Q52" s="48"/>
      <c r="R52" s="48"/>
      <c r="S52" s="107"/>
      <c r="T52" s="107"/>
      <c r="U52" s="107"/>
      <c r="V52" s="40">
        <v>2050</v>
      </c>
      <c r="W52" s="40">
        <v>-984</v>
      </c>
      <c r="X52" s="40">
        <v>19330</v>
      </c>
      <c r="Y52" s="29"/>
      <c r="Z52" s="30" t="str">
        <f>INDEX('Mold Directory'!D:D, MATCH(C51, 'Mold Directory'!A:A, 0))</f>
        <v>150 right</v>
      </c>
      <c r="AA52" s="27">
        <v>540</v>
      </c>
      <c r="AB52" s="27">
        <v>-1704</v>
      </c>
      <c r="AC52" s="27">
        <v>23900</v>
      </c>
      <c r="AD52" s="40"/>
      <c r="AE52" s="40"/>
      <c r="AF52" s="40"/>
      <c r="AG52" s="48"/>
      <c r="AH52" s="48"/>
      <c r="AI52" s="48"/>
      <c r="AJ52" s="107"/>
      <c r="AK52" s="107"/>
      <c r="AL52" s="107"/>
      <c r="AM52" s="40">
        <v>-1449</v>
      </c>
      <c r="AN52" s="40">
        <v>-706</v>
      </c>
      <c r="AO52" s="40">
        <v>19390</v>
      </c>
      <c r="AP52" s="26" t="s">
        <v>608</v>
      </c>
      <c r="AQ52" s="54">
        <v>1</v>
      </c>
      <c r="AW52" s="54"/>
      <c r="AX52" s="54"/>
      <c r="BC52">
        <f t="shared" si="0"/>
        <v>240</v>
      </c>
      <c r="BD52">
        <f t="shared" si="1"/>
        <v>179</v>
      </c>
      <c r="BE52">
        <f t="shared" si="2"/>
        <v>-2977</v>
      </c>
      <c r="BF52"/>
      <c r="BG52">
        <f t="shared" si="3"/>
        <v>1989</v>
      </c>
      <c r="BH52">
        <f t="shared" si="4"/>
        <v>998</v>
      </c>
      <c r="BI52">
        <f t="shared" si="5"/>
        <v>-4510</v>
      </c>
    </row>
    <row r="53" spans="2:61">
      <c r="B53" s="4" t="s">
        <v>609</v>
      </c>
      <c r="C53" s="4" t="s">
        <v>51</v>
      </c>
      <c r="H53" t="s">
        <v>590</v>
      </c>
      <c r="I53" s="15" t="str">
        <f>INDEX('Mold Directory'!E:E, MATCH(C53, 'Mold Directory'!A:A, 0))</f>
        <v>75 right</v>
      </c>
      <c r="J53" s="4">
        <v>-670</v>
      </c>
      <c r="K53" s="4">
        <v>549</v>
      </c>
      <c r="L53" s="4">
        <v>23920</v>
      </c>
      <c r="M53" s="36"/>
      <c r="N53" s="36"/>
      <c r="O53" s="36"/>
      <c r="P53" s="44"/>
      <c r="Q53" s="44"/>
      <c r="R53" s="44"/>
      <c r="S53" s="106"/>
      <c r="T53" s="106"/>
      <c r="U53" s="106"/>
      <c r="V53" s="36">
        <v>2460</v>
      </c>
      <c r="W53" s="36">
        <v>507</v>
      </c>
      <c r="X53" s="36">
        <v>22916</v>
      </c>
      <c r="Z53" s="19" t="str">
        <f>INDEX('Mold Directory'!D:D, MATCH(C52, 'Mold Directory'!A:A, 0))</f>
        <v>150 right</v>
      </c>
      <c r="AA53" s="4">
        <v>-522</v>
      </c>
      <c r="AB53" s="4">
        <v>-390</v>
      </c>
      <c r="AC53" s="4">
        <v>23660</v>
      </c>
      <c r="AD53" s="36"/>
      <c r="AE53" s="36"/>
      <c r="AF53" s="36"/>
      <c r="AG53" s="44"/>
      <c r="AH53" s="44"/>
      <c r="AI53" s="44"/>
      <c r="AJ53" s="106"/>
      <c r="AK53" s="106"/>
      <c r="AL53" s="106"/>
      <c r="AM53" s="36">
        <v>-716</v>
      </c>
      <c r="AN53" s="36">
        <v>373</v>
      </c>
      <c r="AO53" s="36">
        <v>21250</v>
      </c>
      <c r="AP53" t="s">
        <v>608</v>
      </c>
      <c r="AQ53" s="36">
        <v>2</v>
      </c>
      <c r="BC53">
        <f t="shared" si="0"/>
        <v>3130</v>
      </c>
      <c r="BD53">
        <f t="shared" si="1"/>
        <v>42</v>
      </c>
      <c r="BE53">
        <f t="shared" si="2"/>
        <v>-1004</v>
      </c>
      <c r="BG53">
        <f t="shared" si="3"/>
        <v>194</v>
      </c>
      <c r="BH53">
        <f t="shared" si="4"/>
        <v>763</v>
      </c>
      <c r="BI53">
        <f t="shared" si="5"/>
        <v>-2410</v>
      </c>
    </row>
    <row r="54" spans="2:61">
      <c r="B54" s="4" t="s">
        <v>610</v>
      </c>
      <c r="C54" s="4" t="s">
        <v>539</v>
      </c>
      <c r="H54" t="s">
        <v>590</v>
      </c>
      <c r="I54" s="15" t="str">
        <f>INDEX('Mold Directory'!E:E, MATCH(C54, 'Mold Directory'!A:A, 0))</f>
        <v>75 right</v>
      </c>
      <c r="J54" s="4">
        <v>670</v>
      </c>
      <c r="K54" s="4">
        <v>-1446</v>
      </c>
      <c r="L54" s="4">
        <v>22254</v>
      </c>
      <c r="M54" s="36"/>
      <c r="N54" s="36"/>
      <c r="O54" s="36"/>
      <c r="P54" s="44"/>
      <c r="Q54" s="44"/>
      <c r="R54" s="44"/>
      <c r="S54" s="106"/>
      <c r="T54" s="106"/>
      <c r="U54" s="106"/>
      <c r="V54" s="36">
        <v>2000</v>
      </c>
      <c r="W54" s="36">
        <v>-1550</v>
      </c>
      <c r="X54" s="36">
        <v>20760</v>
      </c>
      <c r="Z54" s="19" t="str">
        <f>INDEX('Mold Directory'!D:D, MATCH(C53, 'Mold Directory'!A:A, 0))</f>
        <v>150 right</v>
      </c>
      <c r="AA54" s="4">
        <v>499</v>
      </c>
      <c r="AB54" s="4">
        <v>-2179</v>
      </c>
      <c r="AC54" s="4">
        <v>23655</v>
      </c>
      <c r="AD54" s="36"/>
      <c r="AE54" s="36"/>
      <c r="AF54" s="36"/>
      <c r="AG54" s="44"/>
      <c r="AH54" s="44"/>
      <c r="AI54" s="44"/>
      <c r="AJ54" s="106"/>
      <c r="AK54" s="106"/>
      <c r="AL54" s="106"/>
      <c r="AM54" s="36">
        <v>-1120</v>
      </c>
      <c r="AN54" s="36">
        <v>-524</v>
      </c>
      <c r="AO54" s="36">
        <v>32850</v>
      </c>
      <c r="AP54" t="s">
        <v>608</v>
      </c>
      <c r="AQ54" s="36">
        <v>4</v>
      </c>
      <c r="BC54">
        <f t="shared" si="0"/>
        <v>1330</v>
      </c>
      <c r="BD54">
        <f t="shared" si="1"/>
        <v>104</v>
      </c>
      <c r="BE54">
        <f t="shared" si="2"/>
        <v>-1494</v>
      </c>
      <c r="BG54">
        <f t="shared" si="3"/>
        <v>1619</v>
      </c>
      <c r="BH54">
        <f t="shared" si="4"/>
        <v>1655</v>
      </c>
      <c r="BI54">
        <f t="shared" si="5"/>
        <v>9195</v>
      </c>
    </row>
    <row r="55" spans="2:61">
      <c r="B55" s="4" t="s">
        <v>611</v>
      </c>
      <c r="C55" s="4" t="s">
        <v>539</v>
      </c>
      <c r="H55" t="s">
        <v>590</v>
      </c>
      <c r="I55" s="4" t="str">
        <f>INDEX('Mold Directory'!E:E, MATCH(C55, 'Mold Directory'!A:A, 0))</f>
        <v>75 right</v>
      </c>
      <c r="J55" s="4">
        <v>270</v>
      </c>
      <c r="K55" s="4">
        <v>107</v>
      </c>
      <c r="L55" s="4">
        <v>22630</v>
      </c>
      <c r="M55" s="36"/>
      <c r="N55" s="36"/>
      <c r="O55" s="36"/>
      <c r="P55" s="44"/>
      <c r="Q55" s="44"/>
      <c r="R55" s="44"/>
      <c r="S55" s="106"/>
      <c r="T55" s="106"/>
      <c r="U55" s="106"/>
      <c r="V55" s="36">
        <v>1650</v>
      </c>
      <c r="W55" s="36">
        <v>-577</v>
      </c>
      <c r="X55" s="36">
        <v>21630</v>
      </c>
      <c r="Z55" s="12" t="str">
        <f>INDEX('Mold Directory'!D:D, MATCH(C54, 'Mold Directory'!A:A, 0))</f>
        <v>150 right</v>
      </c>
      <c r="AA55" s="4">
        <v>156</v>
      </c>
      <c r="AB55" s="4">
        <v>-860</v>
      </c>
      <c r="AC55" s="4">
        <v>21595</v>
      </c>
      <c r="AD55" s="36"/>
      <c r="AE55" s="36"/>
      <c r="AF55" s="36"/>
      <c r="AG55" s="44"/>
      <c r="AH55" s="44"/>
      <c r="AI55" s="44"/>
      <c r="AJ55" s="106"/>
      <c r="AK55" s="106"/>
      <c r="AL55" s="106"/>
      <c r="AM55" s="36">
        <v>-1600</v>
      </c>
      <c r="AN55" s="36">
        <v>15</v>
      </c>
      <c r="AO55" s="36">
        <v>22840</v>
      </c>
      <c r="AP55" t="s">
        <v>608</v>
      </c>
      <c r="AQ55" s="36">
        <v>3</v>
      </c>
      <c r="BC55">
        <f t="shared" si="0"/>
        <v>1380</v>
      </c>
      <c r="BD55">
        <f t="shared" si="1"/>
        <v>684</v>
      </c>
      <c r="BE55">
        <f t="shared" si="2"/>
        <v>-1000</v>
      </c>
      <c r="BG55">
        <f t="shared" si="3"/>
        <v>1756</v>
      </c>
      <c r="BH55">
        <f t="shared" si="4"/>
        <v>875</v>
      </c>
      <c r="BI55">
        <f t="shared" si="5"/>
        <v>1245</v>
      </c>
    </row>
    <row r="56" spans="2:61" s="26" customFormat="1">
      <c r="B56" s="27" t="s">
        <v>612</v>
      </c>
      <c r="C56" s="27" t="s">
        <v>542</v>
      </c>
      <c r="D56" s="27"/>
      <c r="E56" s="27"/>
      <c r="F56" s="27"/>
      <c r="H56" s="26" t="s">
        <v>590</v>
      </c>
      <c r="I56" s="28" t="str">
        <f>INDEX('Mold Directory'!E:E, MATCH(C56, 'Mold Directory'!A:A, 0))</f>
        <v>75 right</v>
      </c>
      <c r="J56" s="27">
        <v>1506</v>
      </c>
      <c r="K56" s="27">
        <v>1914</v>
      </c>
      <c r="L56" s="27">
        <v>25260</v>
      </c>
      <c r="M56" s="36"/>
      <c r="N56" s="36"/>
      <c r="O56" s="36"/>
      <c r="P56" s="44"/>
      <c r="Q56" s="44"/>
      <c r="R56" s="44"/>
      <c r="S56" s="106"/>
      <c r="T56" s="106"/>
      <c r="U56" s="106"/>
      <c r="V56" s="36">
        <v>1613</v>
      </c>
      <c r="W56" s="36">
        <v>2744</v>
      </c>
      <c r="X56" s="36">
        <v>24545</v>
      </c>
      <c r="Y56" s="29"/>
      <c r="Z56" s="30" t="str">
        <f>INDEX('Mold Directory'!D:D, MATCH(C55, 'Mold Directory'!A:A, 0))</f>
        <v>150 right</v>
      </c>
      <c r="AA56" s="27">
        <v>-10840</v>
      </c>
      <c r="AB56" s="27">
        <v>416</v>
      </c>
      <c r="AC56" s="27">
        <v>26107</v>
      </c>
      <c r="AD56" s="36"/>
      <c r="AE56" s="36"/>
      <c r="AF56" s="36"/>
      <c r="AG56" s="44"/>
      <c r="AH56" s="44"/>
      <c r="AI56" s="44"/>
      <c r="AJ56" s="106"/>
      <c r="AK56" s="106"/>
      <c r="AL56" s="106"/>
      <c r="AM56" s="36">
        <v>-1123</v>
      </c>
      <c r="AN56" s="36">
        <v>332</v>
      </c>
      <c r="AO56" s="36">
        <v>23430</v>
      </c>
      <c r="AP56" s="26" t="s">
        <v>613</v>
      </c>
      <c r="AQ56" s="54">
        <v>3</v>
      </c>
      <c r="AW56" s="54"/>
      <c r="AX56" s="54"/>
      <c r="BC56">
        <f t="shared" si="0"/>
        <v>107</v>
      </c>
      <c r="BD56">
        <f t="shared" si="1"/>
        <v>830</v>
      </c>
      <c r="BE56">
        <f t="shared" si="2"/>
        <v>-715</v>
      </c>
      <c r="BF56"/>
      <c r="BG56">
        <f t="shared" si="3"/>
        <v>9717</v>
      </c>
      <c r="BH56">
        <f t="shared" si="4"/>
        <v>84</v>
      </c>
      <c r="BI56">
        <f t="shared" si="5"/>
        <v>-2677</v>
      </c>
    </row>
    <row r="57" spans="2:61">
      <c r="B57" s="4" t="s">
        <v>614</v>
      </c>
      <c r="C57" s="4" t="s">
        <v>542</v>
      </c>
      <c r="H57" t="s">
        <v>590</v>
      </c>
      <c r="I57" s="15" t="str">
        <f>INDEX('Mold Directory'!E:E, MATCH(C57, 'Mold Directory'!A:A, 0))</f>
        <v>75 right</v>
      </c>
      <c r="J57" s="4">
        <v>590</v>
      </c>
      <c r="K57" s="4">
        <v>1470</v>
      </c>
      <c r="L57" s="4">
        <v>25910</v>
      </c>
      <c r="M57" s="36"/>
      <c r="N57" s="36"/>
      <c r="O57" s="36"/>
      <c r="P57" s="44"/>
      <c r="Q57" s="44"/>
      <c r="R57" s="44"/>
      <c r="S57" s="106"/>
      <c r="T57" s="106"/>
      <c r="U57" s="106"/>
      <c r="V57" s="36">
        <v>1850</v>
      </c>
      <c r="W57" s="36">
        <v>1030</v>
      </c>
      <c r="X57" s="36">
        <v>23060</v>
      </c>
      <c r="Z57" s="19" t="str">
        <f>INDEX('Mold Directory'!D:D, MATCH(C56, 'Mold Directory'!A:A, 0))</f>
        <v>150 right</v>
      </c>
      <c r="AA57" s="4">
        <v>-838</v>
      </c>
      <c r="AB57" s="4">
        <v>1099</v>
      </c>
      <c r="AC57" s="4">
        <v>27254</v>
      </c>
      <c r="AD57" s="36"/>
      <c r="AE57" s="36"/>
      <c r="AF57" s="36"/>
      <c r="AG57" s="44"/>
      <c r="AH57" s="44"/>
      <c r="AI57" s="44"/>
      <c r="AJ57" s="106"/>
      <c r="AK57" s="106"/>
      <c r="AL57" s="106"/>
      <c r="AM57" s="36">
        <v>-1170</v>
      </c>
      <c r="AN57" s="36">
        <v>590</v>
      </c>
      <c r="AO57" s="36">
        <v>26943</v>
      </c>
      <c r="AP57" t="s">
        <v>613</v>
      </c>
      <c r="AQ57" s="36">
        <v>1</v>
      </c>
      <c r="BC57">
        <f t="shared" si="0"/>
        <v>1260</v>
      </c>
      <c r="BD57">
        <f t="shared" si="1"/>
        <v>440</v>
      </c>
      <c r="BE57">
        <f t="shared" si="2"/>
        <v>-2850</v>
      </c>
      <c r="BG57">
        <f t="shared" si="3"/>
        <v>332</v>
      </c>
      <c r="BH57">
        <f t="shared" si="4"/>
        <v>509</v>
      </c>
      <c r="BI57">
        <f t="shared" si="5"/>
        <v>-311</v>
      </c>
    </row>
    <row r="58" spans="2:61">
      <c r="B58" s="4" t="s">
        <v>615</v>
      </c>
      <c r="C58" s="4" t="s">
        <v>562</v>
      </c>
      <c r="H58" t="s">
        <v>590</v>
      </c>
      <c r="I58" s="15" t="str">
        <f>INDEX('Mold Directory'!E:E, MATCH(C58, 'Mold Directory'!A:A, 0))</f>
        <v>75 right</v>
      </c>
      <c r="J58" s="4">
        <v>260</v>
      </c>
      <c r="K58" s="4">
        <v>-550</v>
      </c>
      <c r="L58" s="4">
        <v>24180</v>
      </c>
      <c r="M58" s="36"/>
      <c r="N58" s="36"/>
      <c r="O58" s="36"/>
      <c r="P58" s="44"/>
      <c r="Q58" s="44"/>
      <c r="R58" s="44"/>
      <c r="S58" s="106"/>
      <c r="T58" s="106"/>
      <c r="U58" s="106"/>
      <c r="V58" s="36">
        <v>1170</v>
      </c>
      <c r="W58" s="36">
        <v>-940</v>
      </c>
      <c r="X58" s="36">
        <v>22113</v>
      </c>
      <c r="Z58" s="19" t="str">
        <f>INDEX('Mold Directory'!D:D, MATCH(C57, 'Mold Directory'!A:A, 0))</f>
        <v>150 right</v>
      </c>
      <c r="AA58" s="4">
        <v>-729</v>
      </c>
      <c r="AB58" s="4">
        <v>-2800</v>
      </c>
      <c r="AC58" s="4">
        <v>25180</v>
      </c>
      <c r="AD58" s="36"/>
      <c r="AE58" s="36"/>
      <c r="AF58" s="36"/>
      <c r="AG58" s="44"/>
      <c r="AH58" s="44"/>
      <c r="AI58" s="44"/>
      <c r="AJ58" s="106"/>
      <c r="AK58" s="106"/>
      <c r="AL58" s="106"/>
      <c r="AM58" s="36">
        <v>-730</v>
      </c>
      <c r="AN58" s="36">
        <v>-2311</v>
      </c>
      <c r="AO58" s="36">
        <v>22930</v>
      </c>
      <c r="AP58" t="s">
        <v>613</v>
      </c>
      <c r="AQ58" s="36">
        <v>4</v>
      </c>
      <c r="BC58">
        <f t="shared" si="0"/>
        <v>910</v>
      </c>
      <c r="BD58">
        <f t="shared" si="1"/>
        <v>390</v>
      </c>
      <c r="BE58">
        <f t="shared" si="2"/>
        <v>-2067</v>
      </c>
      <c r="BG58">
        <f t="shared" si="3"/>
        <v>1</v>
      </c>
      <c r="BH58">
        <f t="shared" si="4"/>
        <v>489</v>
      </c>
      <c r="BI58">
        <f t="shared" si="5"/>
        <v>-2250</v>
      </c>
    </row>
    <row r="59" spans="2:61" s="31" customFormat="1">
      <c r="B59" s="32" t="s">
        <v>616</v>
      </c>
      <c r="C59" s="32" t="s">
        <v>555</v>
      </c>
      <c r="D59" s="32"/>
      <c r="E59" s="32"/>
      <c r="F59" s="32"/>
      <c r="H59" s="31" t="s">
        <v>590</v>
      </c>
      <c r="I59" s="32" t="str">
        <f>INDEX('Mold Directory'!E:E, MATCH(C59, 'Mold Directory'!A:A, 0))</f>
        <v>75 right</v>
      </c>
      <c r="J59" s="32">
        <v>604</v>
      </c>
      <c r="K59" s="32">
        <v>1989</v>
      </c>
      <c r="L59" s="32">
        <v>25856</v>
      </c>
      <c r="M59" s="41"/>
      <c r="N59" s="41"/>
      <c r="O59" s="41"/>
      <c r="P59" s="49"/>
      <c r="Q59" s="49"/>
      <c r="R59" s="49"/>
      <c r="S59" s="108"/>
      <c r="T59" s="108"/>
      <c r="U59" s="108"/>
      <c r="V59" s="41">
        <v>1000</v>
      </c>
      <c r="W59" s="41">
        <v>3000</v>
      </c>
      <c r="X59" s="41">
        <v>24600</v>
      </c>
      <c r="Y59" s="33"/>
      <c r="Z59" s="34" t="str">
        <f>INDEX('Mold Directory'!D:D, MATCH(C58, 'Mold Directory'!A:A, 0))</f>
        <v>150 right</v>
      </c>
      <c r="AA59" s="32">
        <v>-1555</v>
      </c>
      <c r="AB59" s="32">
        <v>516</v>
      </c>
      <c r="AC59" s="32">
        <v>25025</v>
      </c>
      <c r="AD59" s="41"/>
      <c r="AE59" s="41"/>
      <c r="AF59" s="41"/>
      <c r="AG59" s="49"/>
      <c r="AH59" s="49"/>
      <c r="AI59" s="49"/>
      <c r="AJ59" s="108"/>
      <c r="AK59" s="108"/>
      <c r="AL59" s="108"/>
      <c r="AM59" s="41">
        <v>-1460</v>
      </c>
      <c r="AN59" s="41">
        <v>1366</v>
      </c>
      <c r="AO59" s="41">
        <v>22160</v>
      </c>
      <c r="AP59" s="31" t="s">
        <v>613</v>
      </c>
      <c r="AQ59" s="42">
        <v>2</v>
      </c>
      <c r="AW59" s="42"/>
      <c r="AX59" s="42"/>
      <c r="BC59">
        <f t="shared" si="0"/>
        <v>396</v>
      </c>
      <c r="BD59">
        <f t="shared" si="1"/>
        <v>1011</v>
      </c>
      <c r="BE59">
        <f t="shared" si="2"/>
        <v>-1256</v>
      </c>
      <c r="BF59"/>
      <c r="BG59">
        <f t="shared" si="3"/>
        <v>95</v>
      </c>
      <c r="BH59">
        <f t="shared" si="4"/>
        <v>850</v>
      </c>
      <c r="BI59">
        <f t="shared" si="5"/>
        <v>-2865</v>
      </c>
    </row>
    <row r="60" spans="2:61">
      <c r="B60" s="4" t="s">
        <v>617</v>
      </c>
      <c r="C60" s="4" t="s">
        <v>51</v>
      </c>
      <c r="H60" s="31" t="s">
        <v>590</v>
      </c>
      <c r="I60" s="32" t="str">
        <f>INDEX('Mold Directory'!E:E, MATCH(C60, 'Mold Directory'!A:A, 0))</f>
        <v>75 right</v>
      </c>
      <c r="J60" s="4">
        <v>912</v>
      </c>
      <c r="K60" s="4">
        <v>-825</v>
      </c>
      <c r="L60" s="4">
        <v>26678</v>
      </c>
      <c r="Z60" s="34" t="str">
        <f>INDEX('Mold Directory'!D:D, MATCH(C59, 'Mold Directory'!A:A, 0))</f>
        <v>150 right</v>
      </c>
      <c r="AA60" s="4">
        <v>628</v>
      </c>
      <c r="AB60" s="4">
        <v>-1609</v>
      </c>
      <c r="AC60" s="4">
        <v>26305</v>
      </c>
      <c r="AP60" t="s">
        <v>618</v>
      </c>
    </row>
    <row r="61" spans="2:61">
      <c r="B61" s="4" t="s">
        <v>619</v>
      </c>
      <c r="C61" s="4" t="s">
        <v>539</v>
      </c>
      <c r="H61" s="31" t="s">
        <v>590</v>
      </c>
      <c r="I61" s="32" t="str">
        <f>INDEX('Mold Directory'!E:E, MATCH(C61, 'Mold Directory'!A:A, 0))</f>
        <v>75 right</v>
      </c>
      <c r="J61" s="4">
        <v>117</v>
      </c>
      <c r="K61" s="4">
        <v>1846</v>
      </c>
      <c r="L61" s="4">
        <v>26690</v>
      </c>
      <c r="Z61" s="34" t="str">
        <f>INDEX('Mold Directory'!D:D, MATCH(C60, 'Mold Directory'!A:A, 0))</f>
        <v>150 right</v>
      </c>
      <c r="AA61" s="4">
        <v>-615</v>
      </c>
      <c r="AB61" s="4">
        <v>-829</v>
      </c>
      <c r="AC61" s="4">
        <v>26670</v>
      </c>
      <c r="AP61" t="s">
        <v>618</v>
      </c>
    </row>
    <row r="62" spans="2:61">
      <c r="B62" s="4" t="s">
        <v>620</v>
      </c>
      <c r="C62" s="4" t="s">
        <v>565</v>
      </c>
      <c r="H62" s="31" t="s">
        <v>590</v>
      </c>
      <c r="I62" s="32" t="str">
        <f>INDEX('Mold Directory'!E:E, MATCH(C62, 'Mold Directory'!A:A, 0))</f>
        <v>75 right</v>
      </c>
      <c r="J62" s="4">
        <v>415</v>
      </c>
      <c r="K62" s="4">
        <v>-296</v>
      </c>
      <c r="L62" s="4">
        <v>26412</v>
      </c>
      <c r="Z62" s="34" t="str">
        <f>INDEX('Mold Directory'!D:D, MATCH(C61, 'Mold Directory'!A:A, 0))</f>
        <v>150 right</v>
      </c>
      <c r="AA62" s="4">
        <v>-595</v>
      </c>
      <c r="AB62" s="4">
        <v>-1721</v>
      </c>
      <c r="AC62" s="4">
        <v>26143</v>
      </c>
      <c r="AP62" t="s">
        <v>618</v>
      </c>
    </row>
    <row r="63" spans="2:61" s="31" customFormat="1">
      <c r="B63" s="32" t="s">
        <v>621</v>
      </c>
      <c r="C63" s="32" t="s">
        <v>539</v>
      </c>
      <c r="D63" s="32"/>
      <c r="E63" s="32"/>
      <c r="F63" s="32"/>
      <c r="H63" s="31" t="s">
        <v>590</v>
      </c>
      <c r="I63" s="32" t="str">
        <f>INDEX('Mold Directory'!E:E, MATCH(C63, 'Mold Directory'!A:A, 0))</f>
        <v>75 right</v>
      </c>
      <c r="J63" s="32">
        <v>785</v>
      </c>
      <c r="K63" s="32">
        <v>1142</v>
      </c>
      <c r="L63" s="32">
        <v>23683</v>
      </c>
      <c r="M63" s="42"/>
      <c r="N63" s="42"/>
      <c r="O63" s="42"/>
      <c r="P63" s="50"/>
      <c r="Q63" s="50"/>
      <c r="R63" s="50"/>
      <c r="S63" s="110"/>
      <c r="T63" s="110"/>
      <c r="U63" s="110"/>
      <c r="V63" s="42"/>
      <c r="W63" s="42"/>
      <c r="X63" s="42"/>
      <c r="Y63" s="33"/>
      <c r="Z63" s="34" t="str">
        <f>INDEX('Mold Directory'!D:D, MATCH(C62, 'Mold Directory'!A:A, 0))</f>
        <v>150 right</v>
      </c>
      <c r="AA63" s="32">
        <v>-1448</v>
      </c>
      <c r="AB63" s="32">
        <v>-938</v>
      </c>
      <c r="AC63" s="32">
        <v>24981</v>
      </c>
      <c r="AD63" s="42"/>
      <c r="AE63" s="42"/>
      <c r="AF63" s="42"/>
      <c r="AG63" s="50"/>
      <c r="AH63" s="50"/>
      <c r="AI63" s="50"/>
      <c r="AJ63" s="110"/>
      <c r="AK63" s="110"/>
      <c r="AL63" s="110"/>
      <c r="AM63" s="42"/>
      <c r="AN63" s="42"/>
      <c r="AO63" s="42"/>
      <c r="AP63" t="s">
        <v>618</v>
      </c>
      <c r="AQ63" s="42"/>
      <c r="AW63" s="42"/>
      <c r="AX63" s="42"/>
      <c r="BC63"/>
      <c r="BD63"/>
      <c r="BE63"/>
      <c r="BF63"/>
      <c r="BG63"/>
      <c r="BH63"/>
      <c r="BI63"/>
    </row>
    <row r="64" spans="2:61">
      <c r="B64" s="4" t="s">
        <v>622</v>
      </c>
      <c r="C64" s="4" t="s">
        <v>565</v>
      </c>
      <c r="H64" s="31" t="s">
        <v>590</v>
      </c>
      <c r="I64" s="32" t="str">
        <f>INDEX('Mold Directory'!E:E, MATCH(C64, 'Mold Directory'!A:A, 0))</f>
        <v>75 right</v>
      </c>
      <c r="J64" s="4">
        <v>1091</v>
      </c>
      <c r="K64" s="4">
        <v>1283</v>
      </c>
      <c r="L64" s="4">
        <v>26391</v>
      </c>
      <c r="M64" s="43">
        <v>732</v>
      </c>
      <c r="N64" s="43">
        <v>1454</v>
      </c>
      <c r="O64" s="43">
        <v>24515</v>
      </c>
      <c r="P64" s="51">
        <v>805</v>
      </c>
      <c r="Q64" s="51">
        <v>1525</v>
      </c>
      <c r="R64" s="51">
        <v>24630</v>
      </c>
      <c r="S64" s="115"/>
      <c r="T64" s="115"/>
      <c r="U64" s="115"/>
      <c r="V64" s="43">
        <v>2040</v>
      </c>
      <c r="W64" s="43">
        <v>3050</v>
      </c>
      <c r="X64" s="43">
        <v>24190</v>
      </c>
      <c r="Z64" s="34" t="str">
        <f>INDEX('Mold Directory'!D:D, MATCH(C63, 'Mold Directory'!A:A, 0))</f>
        <v>150 right</v>
      </c>
      <c r="AA64" s="4">
        <v>1150</v>
      </c>
      <c r="AB64" s="4">
        <v>-695</v>
      </c>
      <c r="AC64" s="4">
        <v>26168</v>
      </c>
      <c r="AD64" s="36">
        <v>578</v>
      </c>
      <c r="AE64" s="36">
        <v>-380</v>
      </c>
      <c r="AF64" s="36">
        <v>25880</v>
      </c>
      <c r="AG64" s="44">
        <v>453</v>
      </c>
      <c r="AH64" s="44">
        <v>-495</v>
      </c>
      <c r="AI64" s="44">
        <v>26000</v>
      </c>
      <c r="AJ64" s="106"/>
      <c r="AK64" s="106"/>
      <c r="AL64" s="106"/>
      <c r="AM64" s="37">
        <v>-970</v>
      </c>
      <c r="AN64" s="37">
        <v>-2280</v>
      </c>
      <c r="AO64" s="37">
        <v>26059</v>
      </c>
      <c r="AQ64" s="37">
        <v>4</v>
      </c>
      <c r="AR64" t="s">
        <v>623</v>
      </c>
      <c r="AV64">
        <f>0.574-0.186*2</f>
        <v>0.20199999999999996</v>
      </c>
      <c r="AW64" s="37">
        <v>-12</v>
      </c>
      <c r="AX64" s="37">
        <v>-11</v>
      </c>
      <c r="BC64">
        <f t="shared" si="0"/>
        <v>949</v>
      </c>
      <c r="BD64">
        <f t="shared" si="1"/>
        <v>1767</v>
      </c>
      <c r="BE64">
        <f t="shared" si="2"/>
        <v>-2201</v>
      </c>
      <c r="BG64">
        <f t="shared" si="3"/>
        <v>2120</v>
      </c>
      <c r="BH64">
        <f t="shared" si="4"/>
        <v>1585</v>
      </c>
      <c r="BI64">
        <f t="shared" si="5"/>
        <v>-109</v>
      </c>
    </row>
    <row r="65" spans="2:61">
      <c r="B65" s="4" t="s">
        <v>624</v>
      </c>
      <c r="C65" s="4" t="s">
        <v>562</v>
      </c>
      <c r="H65" s="31" t="s">
        <v>590</v>
      </c>
      <c r="I65" s="32" t="str">
        <f>INDEX('Mold Directory'!E:E, MATCH(C65, 'Mold Directory'!A:A, 0))</f>
        <v>75 right</v>
      </c>
      <c r="J65" s="4">
        <v>1475</v>
      </c>
      <c r="K65" s="4">
        <v>726</v>
      </c>
      <c r="L65" s="4">
        <v>25157</v>
      </c>
      <c r="M65" s="43">
        <v>1880</v>
      </c>
      <c r="N65" s="43">
        <v>182</v>
      </c>
      <c r="O65" s="43">
        <v>25927</v>
      </c>
      <c r="P65" s="45">
        <v>2042</v>
      </c>
      <c r="Q65" s="45">
        <v>309</v>
      </c>
      <c r="R65" s="45">
        <v>26000</v>
      </c>
      <c r="V65" s="37">
        <v>2600</v>
      </c>
      <c r="W65" s="37">
        <v>1020</v>
      </c>
      <c r="X65" s="37">
        <v>25639</v>
      </c>
      <c r="Z65" s="34" t="str">
        <f>INDEX('Mold Directory'!D:D, MATCH(C64, 'Mold Directory'!A:A, 0))</f>
        <v>150 right</v>
      </c>
      <c r="AA65" s="4">
        <v>-124</v>
      </c>
      <c r="AB65" s="4">
        <v>-784</v>
      </c>
      <c r="AC65" s="4">
        <v>29698</v>
      </c>
      <c r="AD65" s="36">
        <v>-633</v>
      </c>
      <c r="AE65" s="36">
        <v>-1350</v>
      </c>
      <c r="AF65" s="36">
        <v>28869</v>
      </c>
      <c r="AG65" s="45">
        <v>-700</v>
      </c>
      <c r="AH65" s="45">
        <v>-1372</v>
      </c>
      <c r="AI65" s="45">
        <v>28920</v>
      </c>
      <c r="AM65" s="37">
        <v>-1293</v>
      </c>
      <c r="AN65" s="37">
        <v>-1936</v>
      </c>
      <c r="AO65" s="37">
        <v>28600</v>
      </c>
      <c r="AQ65" s="37">
        <v>2</v>
      </c>
      <c r="AR65" t="s">
        <v>623</v>
      </c>
      <c r="AU65">
        <f>0.574-0.186*2</f>
        <v>0.20199999999999996</v>
      </c>
      <c r="AV65">
        <f>0.577-0.186*2</f>
        <v>0.20499999999999996</v>
      </c>
      <c r="AW65" s="37">
        <v>-20</v>
      </c>
      <c r="AX65" s="37">
        <v>-15</v>
      </c>
      <c r="BC65">
        <f t="shared" si="0"/>
        <v>1125</v>
      </c>
      <c r="BD65">
        <f t="shared" si="1"/>
        <v>294</v>
      </c>
      <c r="BE65">
        <f t="shared" si="2"/>
        <v>482</v>
      </c>
      <c r="BG65">
        <f t="shared" si="3"/>
        <v>1169</v>
      </c>
      <c r="BH65">
        <f t="shared" si="4"/>
        <v>1152</v>
      </c>
      <c r="BI65">
        <f t="shared" si="5"/>
        <v>-1098</v>
      </c>
    </row>
    <row r="66" spans="2:61">
      <c r="B66" s="4" t="s">
        <v>625</v>
      </c>
      <c r="C66" s="4" t="s">
        <v>555</v>
      </c>
      <c r="H66" s="31" t="s">
        <v>590</v>
      </c>
      <c r="I66" s="32" t="str">
        <f>INDEX('Mold Directory'!E:E, MATCH(C66, 'Mold Directory'!A:A, 0))</f>
        <v>75 right</v>
      </c>
      <c r="J66" s="4">
        <v>-250</v>
      </c>
      <c r="K66" s="4">
        <v>275</v>
      </c>
      <c r="L66" s="4">
        <v>24970</v>
      </c>
      <c r="M66" s="43">
        <v>-347</v>
      </c>
      <c r="N66" s="43">
        <v>13</v>
      </c>
      <c r="O66" s="43">
        <v>23524</v>
      </c>
      <c r="P66" s="51">
        <v>-216</v>
      </c>
      <c r="Q66" s="51">
        <v>164</v>
      </c>
      <c r="R66" s="51">
        <v>23669</v>
      </c>
      <c r="S66" s="115"/>
      <c r="T66" s="115"/>
      <c r="U66" s="115"/>
      <c r="V66" s="43">
        <v>760</v>
      </c>
      <c r="W66" s="43">
        <v>1290</v>
      </c>
      <c r="X66" s="43">
        <v>23815</v>
      </c>
      <c r="Z66" s="34" t="str">
        <f>INDEX('Mold Directory'!D:D, MATCH(C65, 'Mold Directory'!A:A, 0))</f>
        <v>150 right</v>
      </c>
      <c r="AA66" s="4">
        <v>-1370</v>
      </c>
      <c r="AB66" s="4">
        <v>-1254</v>
      </c>
      <c r="AC66" s="4">
        <v>26849</v>
      </c>
      <c r="AD66" s="36">
        <v>-1239</v>
      </c>
      <c r="AE66" s="36">
        <v>-1994</v>
      </c>
      <c r="AF66" s="36">
        <v>25295</v>
      </c>
      <c r="AG66" s="44">
        <v>-1413</v>
      </c>
      <c r="AH66" s="44">
        <v>-2214</v>
      </c>
      <c r="AI66" s="44">
        <v>25403</v>
      </c>
      <c r="AJ66" s="106"/>
      <c r="AK66" s="106"/>
      <c r="AL66" s="106"/>
      <c r="AM66" s="37">
        <v>-2156</v>
      </c>
      <c r="AN66" s="37">
        <v>-3244</v>
      </c>
      <c r="AO66" s="37">
        <v>24880</v>
      </c>
      <c r="AQ66" s="37">
        <v>3</v>
      </c>
      <c r="AR66" t="s">
        <v>626</v>
      </c>
      <c r="AU66">
        <f>0.57-0.186*2</f>
        <v>0.19799999999999995</v>
      </c>
      <c r="AV66">
        <f>0.571-0.186*2</f>
        <v>0.19899999999999995</v>
      </c>
      <c r="AW66" s="37">
        <v>-17</v>
      </c>
      <c r="AX66" s="37">
        <v>-10</v>
      </c>
      <c r="BC66">
        <f t="shared" si="0"/>
        <v>1010</v>
      </c>
      <c r="BD66">
        <f t="shared" si="1"/>
        <v>1015</v>
      </c>
      <c r="BE66">
        <f t="shared" si="2"/>
        <v>-1155</v>
      </c>
      <c r="BG66">
        <f t="shared" si="3"/>
        <v>786</v>
      </c>
      <c r="BH66">
        <f t="shared" si="4"/>
        <v>1990</v>
      </c>
      <c r="BI66">
        <f t="shared" si="5"/>
        <v>-1969</v>
      </c>
    </row>
    <row r="67" spans="2:61" s="31" customFormat="1">
      <c r="B67" s="32" t="s">
        <v>627</v>
      </c>
      <c r="C67" s="32" t="s">
        <v>557</v>
      </c>
      <c r="D67" s="32"/>
      <c r="E67" s="32"/>
      <c r="F67" s="32"/>
      <c r="H67" s="31" t="s">
        <v>590</v>
      </c>
      <c r="I67" s="32" t="str">
        <f>INDEX('Mold Directory'!E:E, MATCH(C67, 'Mold Directory'!A:A, 0))</f>
        <v>75 right</v>
      </c>
      <c r="J67" s="32">
        <v>625</v>
      </c>
      <c r="K67" s="32">
        <v>80</v>
      </c>
      <c r="L67" s="32">
        <v>24674</v>
      </c>
      <c r="M67" s="55">
        <v>833</v>
      </c>
      <c r="N67" s="55">
        <v>277</v>
      </c>
      <c r="O67" s="55">
        <v>23757</v>
      </c>
      <c r="P67" s="56">
        <v>920</v>
      </c>
      <c r="Q67" s="56">
        <v>515</v>
      </c>
      <c r="R67" s="56">
        <v>23938</v>
      </c>
      <c r="S67" s="116"/>
      <c r="T67" s="116"/>
      <c r="U67" s="116"/>
      <c r="V67" s="55">
        <v>1928</v>
      </c>
      <c r="W67" s="55">
        <v>1498</v>
      </c>
      <c r="X67" s="55">
        <v>23960</v>
      </c>
      <c r="Y67" s="33"/>
      <c r="Z67" s="34" t="str">
        <f>INDEX('Mold Directory'!D:D, MATCH(C66, 'Mold Directory'!A:A, 0))</f>
        <v>150 right</v>
      </c>
      <c r="AA67" s="32">
        <v>99</v>
      </c>
      <c r="AB67" s="32">
        <v>-1559</v>
      </c>
      <c r="AC67" s="32">
        <v>25834</v>
      </c>
      <c r="AD67" s="42">
        <v>366</v>
      </c>
      <c r="AE67" s="42">
        <v>-1275</v>
      </c>
      <c r="AF67" s="42">
        <v>24842</v>
      </c>
      <c r="AG67" s="50">
        <v>239</v>
      </c>
      <c r="AH67" s="50">
        <v>-1418</v>
      </c>
      <c r="AI67" s="50">
        <v>24868</v>
      </c>
      <c r="AJ67" s="110"/>
      <c r="AK67" s="110"/>
      <c r="AL67" s="110"/>
      <c r="AM67" s="42">
        <v>-432</v>
      </c>
      <c r="AN67" s="42">
        <v>-2253</v>
      </c>
      <c r="AO67" s="42">
        <v>24519</v>
      </c>
      <c r="AQ67" s="42">
        <v>1</v>
      </c>
      <c r="AR67" s="31" t="s">
        <v>628</v>
      </c>
      <c r="AU67" s="31">
        <f>0.573-0.186*2</f>
        <v>0.20099999999999996</v>
      </c>
      <c r="AV67" s="31">
        <f>0.573-0.186*2</f>
        <v>0.20099999999999996</v>
      </c>
      <c r="AW67" s="42">
        <v>-19</v>
      </c>
      <c r="AX67" s="42">
        <v>-19</v>
      </c>
      <c r="BC67">
        <f t="shared" si="0"/>
        <v>1303</v>
      </c>
      <c r="BD67">
        <f t="shared" si="1"/>
        <v>1418</v>
      </c>
      <c r="BE67">
        <f t="shared" si="2"/>
        <v>-714</v>
      </c>
      <c r="BF67"/>
      <c r="BG67">
        <f t="shared" si="3"/>
        <v>531</v>
      </c>
      <c r="BH67">
        <f t="shared" si="4"/>
        <v>694</v>
      </c>
      <c r="BI67">
        <f t="shared" si="5"/>
        <v>-1315</v>
      </c>
    </row>
    <row r="68" spans="2:61">
      <c r="B68" s="4" t="s">
        <v>629</v>
      </c>
      <c r="C68" s="4" t="s">
        <v>557</v>
      </c>
      <c r="H68" s="31" t="s">
        <v>590</v>
      </c>
      <c r="I68" s="32" t="str">
        <f>INDEX('Mold Directory'!E:E, MATCH(C68, 'Mold Directory'!A:A, 0))</f>
        <v>75 right</v>
      </c>
      <c r="J68" s="4">
        <v>1167</v>
      </c>
      <c r="K68" s="4">
        <v>152</v>
      </c>
      <c r="L68" s="4">
        <v>27816</v>
      </c>
      <c r="M68" s="37">
        <v>770</v>
      </c>
      <c r="N68" s="37">
        <v>780</v>
      </c>
      <c r="O68" s="37">
        <v>25912</v>
      </c>
      <c r="V68" s="37">
        <v>1659</v>
      </c>
      <c r="W68" s="37">
        <v>1925</v>
      </c>
      <c r="X68" s="37">
        <v>25739</v>
      </c>
      <c r="Z68" s="34" t="str">
        <f>INDEX('Mold Directory'!D:D, MATCH(C67, 'Mold Directory'!A:A, 0))</f>
        <v>150 right</v>
      </c>
      <c r="AA68" s="4">
        <v>-259</v>
      </c>
      <c r="AB68" s="4">
        <v>-878</v>
      </c>
      <c r="AC68" s="4">
        <v>27022</v>
      </c>
      <c r="AD68" s="36">
        <v>610</v>
      </c>
      <c r="AE68" s="36">
        <v>-1440</v>
      </c>
      <c r="AF68" s="36">
        <v>26290</v>
      </c>
      <c r="AM68" s="37">
        <v>-326</v>
      </c>
      <c r="AN68" s="37">
        <v>-2589</v>
      </c>
      <c r="AO68" s="37">
        <v>26026</v>
      </c>
      <c r="AV68">
        <f>0.572-0.186*2</f>
        <v>0.19999999999999996</v>
      </c>
      <c r="AW68" s="37">
        <f>25762-25766</f>
        <v>-4</v>
      </c>
      <c r="AX68" s="37">
        <f>26035-26040</f>
        <v>-5</v>
      </c>
      <c r="BC68">
        <f t="shared" si="0"/>
        <v>492</v>
      </c>
      <c r="BD68">
        <f t="shared" si="1"/>
        <v>1773</v>
      </c>
      <c r="BE68">
        <f t="shared" si="2"/>
        <v>-2077</v>
      </c>
      <c r="BG68">
        <f t="shared" si="3"/>
        <v>67</v>
      </c>
      <c r="BH68">
        <f t="shared" si="4"/>
        <v>1711</v>
      </c>
      <c r="BI68">
        <f t="shared" si="5"/>
        <v>-996</v>
      </c>
    </row>
    <row r="69" spans="2:61">
      <c r="B69" s="4" t="s">
        <v>630</v>
      </c>
      <c r="C69" s="4" t="s">
        <v>565</v>
      </c>
      <c r="H69" s="31" t="s">
        <v>590</v>
      </c>
      <c r="I69" s="32" t="str">
        <f>INDEX('Mold Directory'!E:E, MATCH(C69, 'Mold Directory'!A:A, 0))</f>
        <v>75 right</v>
      </c>
      <c r="J69" s="4">
        <v>605</v>
      </c>
      <c r="K69" s="4">
        <v>-200</v>
      </c>
      <c r="L69" s="4">
        <v>27802</v>
      </c>
      <c r="M69" s="37">
        <v>1020</v>
      </c>
      <c r="N69" s="37">
        <v>-926</v>
      </c>
      <c r="O69" s="37">
        <v>25780</v>
      </c>
      <c r="V69" s="37">
        <v>2265</v>
      </c>
      <c r="W69" s="37">
        <v>812</v>
      </c>
      <c r="X69" s="37">
        <v>25673</v>
      </c>
      <c r="Z69" s="34" t="str">
        <f>INDEX('Mold Directory'!D:D, MATCH(C68, 'Mold Directory'!A:A, 0))</f>
        <v>150 right</v>
      </c>
      <c r="AA69" s="4">
        <v>273</v>
      </c>
      <c r="AB69" s="4">
        <v>-1820</v>
      </c>
      <c r="AC69" s="4">
        <v>24960</v>
      </c>
      <c r="AD69" s="36">
        <v>-310</v>
      </c>
      <c r="AE69" s="36">
        <v>-1350</v>
      </c>
      <c r="AF69" s="36">
        <v>23330</v>
      </c>
      <c r="AM69" s="37">
        <v>-1403</v>
      </c>
      <c r="AN69" s="37">
        <v>-2583</v>
      </c>
      <c r="AO69" s="37">
        <v>23079</v>
      </c>
      <c r="AP69" t="s">
        <v>631</v>
      </c>
      <c r="AV69">
        <f>0.573-0.186*2</f>
        <v>0.20099999999999996</v>
      </c>
      <c r="AW69" s="37">
        <f>25677-25680</f>
        <v>-3</v>
      </c>
      <c r="AX69" s="37">
        <v>-8</v>
      </c>
      <c r="BC69">
        <f t="shared" ref="BC69:BC132" si="10">ABS(V69-J69)</f>
        <v>1660</v>
      </c>
      <c r="BD69">
        <f t="shared" ref="BD69:BD132" si="11">ABS(W69-K69)</f>
        <v>1012</v>
      </c>
      <c r="BE69">
        <f t="shared" ref="BE69:BE132" si="12">(X69-L69)</f>
        <v>-2129</v>
      </c>
      <c r="BG69">
        <f t="shared" ref="BG69:BG132" si="13">ABS(AM69-AA69)</f>
        <v>1676</v>
      </c>
      <c r="BH69">
        <f t="shared" ref="BH69:BH132" si="14">ABS(AN69-AB69)</f>
        <v>763</v>
      </c>
      <c r="BI69">
        <f t="shared" ref="BI69:BI132" si="15">(AO69-AC69)</f>
        <v>-1881</v>
      </c>
    </row>
    <row r="70" spans="2:61">
      <c r="B70" s="4" t="s">
        <v>632</v>
      </c>
      <c r="C70" s="4" t="s">
        <v>555</v>
      </c>
      <c r="H70" s="31" t="s">
        <v>590</v>
      </c>
      <c r="I70" s="32" t="str">
        <f>INDEX('Mold Directory'!E:E, MATCH(C70, 'Mold Directory'!A:A, 0))</f>
        <v>75 right</v>
      </c>
      <c r="J70" s="4">
        <v>-150</v>
      </c>
      <c r="K70" s="4">
        <v>3250</v>
      </c>
      <c r="L70" s="4">
        <v>23383</v>
      </c>
      <c r="M70" s="37">
        <v>1660</v>
      </c>
      <c r="N70" s="37">
        <v>2840</v>
      </c>
      <c r="O70" s="37">
        <v>23029</v>
      </c>
      <c r="V70" s="37">
        <v>2675</v>
      </c>
      <c r="W70" s="37">
        <v>4053</v>
      </c>
      <c r="X70" s="37">
        <v>22749</v>
      </c>
      <c r="Z70" s="34" t="str">
        <f>INDEX('Mold Directory'!D:D, MATCH(C69, 'Mold Directory'!A:A, 0))</f>
        <v>150 right</v>
      </c>
      <c r="AA70" s="4">
        <v>-773</v>
      </c>
      <c r="AB70" s="4">
        <v>360</v>
      </c>
      <c r="AC70" s="4">
        <v>26830</v>
      </c>
      <c r="AD70" s="36">
        <v>-80</v>
      </c>
      <c r="AE70" s="36">
        <v>526</v>
      </c>
      <c r="AF70" s="36">
        <v>26250</v>
      </c>
      <c r="AM70" s="37">
        <v>-965</v>
      </c>
      <c r="AN70" s="37">
        <v>-539</v>
      </c>
      <c r="AO70" s="37">
        <v>26499</v>
      </c>
      <c r="AV70">
        <f>0.574-0.186*2</f>
        <v>0.20199999999999996</v>
      </c>
      <c r="AW70" s="37">
        <f>22748-22753</f>
        <v>-5</v>
      </c>
      <c r="AX70" s="37">
        <f>26503-26511</f>
        <v>-8</v>
      </c>
      <c r="BC70">
        <f t="shared" si="10"/>
        <v>2825</v>
      </c>
      <c r="BD70">
        <f t="shared" si="11"/>
        <v>803</v>
      </c>
      <c r="BE70">
        <f t="shared" si="12"/>
        <v>-634</v>
      </c>
      <c r="BG70">
        <f t="shared" si="13"/>
        <v>192</v>
      </c>
      <c r="BH70">
        <f t="shared" si="14"/>
        <v>899</v>
      </c>
      <c r="BI70">
        <f t="shared" si="15"/>
        <v>-331</v>
      </c>
    </row>
    <row r="71" spans="2:61" s="31" customFormat="1">
      <c r="B71" s="32" t="s">
        <v>633</v>
      </c>
      <c r="C71" s="32" t="s">
        <v>51</v>
      </c>
      <c r="D71" s="32"/>
      <c r="E71" s="32"/>
      <c r="F71" s="32"/>
      <c r="H71" s="31" t="s">
        <v>590</v>
      </c>
      <c r="I71" s="32" t="str">
        <f>INDEX('Mold Directory'!E:E, MATCH(C71, 'Mold Directory'!A:A, 0))</f>
        <v>75 right</v>
      </c>
      <c r="J71" s="32">
        <v>80</v>
      </c>
      <c r="K71" s="32">
        <v>685</v>
      </c>
      <c r="L71" s="32">
        <v>22550</v>
      </c>
      <c r="M71" s="42">
        <v>-75</v>
      </c>
      <c r="N71" s="42">
        <v>790</v>
      </c>
      <c r="O71" s="42">
        <v>23190</v>
      </c>
      <c r="P71" s="50"/>
      <c r="Q71" s="50"/>
      <c r="R71" s="50"/>
      <c r="S71" s="110"/>
      <c r="T71" s="110"/>
      <c r="U71" s="110"/>
      <c r="V71" s="42">
        <v>1183</v>
      </c>
      <c r="W71" s="42">
        <v>2225</v>
      </c>
      <c r="X71" s="42">
        <v>23568</v>
      </c>
      <c r="Y71" s="33"/>
      <c r="Z71" s="34" t="str">
        <f>INDEX('Mold Directory'!D:D, MATCH(C70, 'Mold Directory'!A:A, 0))</f>
        <v>150 right</v>
      </c>
      <c r="AA71" s="32">
        <v>-850</v>
      </c>
      <c r="AB71" s="32">
        <v>-629</v>
      </c>
      <c r="AC71" s="32">
        <v>22439</v>
      </c>
      <c r="AD71" s="41">
        <v>-989</v>
      </c>
      <c r="AE71" s="41">
        <v>-620</v>
      </c>
      <c r="AF71" s="41">
        <v>23530</v>
      </c>
      <c r="AG71" s="50"/>
      <c r="AH71" s="50"/>
      <c r="AI71" s="50"/>
      <c r="AJ71" s="110"/>
      <c r="AK71" s="110"/>
      <c r="AL71" s="110"/>
      <c r="AM71" s="42">
        <v>-1946</v>
      </c>
      <c r="AN71" s="42">
        <v>-1887</v>
      </c>
      <c r="AO71" s="42">
        <v>23589</v>
      </c>
      <c r="AQ71" s="42"/>
      <c r="AV71" s="31">
        <f>0.575-0.186*2</f>
        <v>0.20299999999999996</v>
      </c>
      <c r="AW71" s="42">
        <f>23568-23573</f>
        <v>-5</v>
      </c>
      <c r="AX71" s="42">
        <f>23576-23581</f>
        <v>-5</v>
      </c>
      <c r="BC71">
        <f t="shared" si="10"/>
        <v>1103</v>
      </c>
      <c r="BD71">
        <f t="shared" si="11"/>
        <v>1540</v>
      </c>
      <c r="BE71">
        <f t="shared" si="12"/>
        <v>1018</v>
      </c>
      <c r="BF71"/>
      <c r="BG71">
        <f t="shared" si="13"/>
        <v>1096</v>
      </c>
      <c r="BH71">
        <f t="shared" si="14"/>
        <v>1258</v>
      </c>
      <c r="BI71">
        <f t="shared" si="15"/>
        <v>1150</v>
      </c>
    </row>
    <row r="72" spans="2:61">
      <c r="B72" s="4" t="s">
        <v>634</v>
      </c>
      <c r="C72" s="4" t="s">
        <v>51</v>
      </c>
      <c r="H72" s="31" t="s">
        <v>590</v>
      </c>
      <c r="I72" s="32" t="str">
        <f>INDEX('Mold Directory'!E:E, MATCH(C72, 'Mold Directory'!A:A, 0))</f>
        <v>75 right</v>
      </c>
      <c r="J72" s="4">
        <v>736</v>
      </c>
      <c r="K72" s="4">
        <v>1463</v>
      </c>
      <c r="L72" s="4">
        <v>25517</v>
      </c>
      <c r="M72" s="37">
        <v>896</v>
      </c>
      <c r="N72" s="37">
        <v>1143</v>
      </c>
      <c r="O72" s="37">
        <v>25728</v>
      </c>
      <c r="Z72" s="34" t="str">
        <f>INDEX('Mold Directory'!D:D, MATCH(C71, 'Mold Directory'!A:A, 0))</f>
        <v>150 right</v>
      </c>
      <c r="AA72" s="4">
        <v>-1420</v>
      </c>
      <c r="AB72" s="4">
        <v>1554</v>
      </c>
      <c r="AC72" s="4">
        <v>23705</v>
      </c>
      <c r="AD72" s="37">
        <v>-1371</v>
      </c>
      <c r="AE72" s="37">
        <v>1248</v>
      </c>
      <c r="AF72" s="37">
        <v>24469</v>
      </c>
    </row>
    <row r="73" spans="2:61">
      <c r="B73" s="4" t="s">
        <v>635</v>
      </c>
      <c r="C73" s="4" t="s">
        <v>539</v>
      </c>
      <c r="H73" s="31" t="s">
        <v>590</v>
      </c>
      <c r="I73" s="32" t="str">
        <f>INDEX('Mold Directory'!E:E, MATCH(C73, 'Mold Directory'!A:A, 0))</f>
        <v>75 right</v>
      </c>
      <c r="J73" s="4">
        <v>2120</v>
      </c>
      <c r="K73" s="4">
        <v>729</v>
      </c>
      <c r="L73" s="4">
        <v>22328</v>
      </c>
      <c r="M73" s="37">
        <v>1789</v>
      </c>
      <c r="N73" s="37">
        <v>799</v>
      </c>
      <c r="O73" s="37">
        <v>22369</v>
      </c>
      <c r="Z73" s="34" t="str">
        <f>INDEX('Mold Directory'!D:D, MATCH(C72, 'Mold Directory'!A:A, 0))</f>
        <v>150 right</v>
      </c>
      <c r="AA73" s="4">
        <v>742</v>
      </c>
      <c r="AB73" s="4">
        <v>-980</v>
      </c>
      <c r="AC73" s="4">
        <v>26120</v>
      </c>
      <c r="AD73" s="37">
        <v>510</v>
      </c>
      <c r="AE73" s="37">
        <v>-1123</v>
      </c>
      <c r="AF73" s="37">
        <v>25786</v>
      </c>
      <c r="AP73" t="s">
        <v>631</v>
      </c>
    </row>
    <row r="74" spans="2:61">
      <c r="B74" s="4" t="s">
        <v>636</v>
      </c>
      <c r="C74" s="4" t="s">
        <v>562</v>
      </c>
      <c r="H74" s="31" t="s">
        <v>590</v>
      </c>
      <c r="I74" s="32" t="str">
        <f>INDEX('Mold Directory'!E:E, MATCH(C74, 'Mold Directory'!A:A, 0))</f>
        <v>75 right</v>
      </c>
      <c r="J74" s="4">
        <v>950</v>
      </c>
      <c r="K74" s="4">
        <v>1896</v>
      </c>
      <c r="L74" s="4">
        <v>23816</v>
      </c>
      <c r="M74" s="37">
        <v>1454</v>
      </c>
      <c r="N74" s="37">
        <v>1053</v>
      </c>
      <c r="O74" s="37">
        <v>24839</v>
      </c>
      <c r="Z74" s="34" t="str">
        <f>INDEX('Mold Directory'!D:D, MATCH(C73, 'Mold Directory'!A:A, 0))</f>
        <v>150 right</v>
      </c>
      <c r="AA74" s="4">
        <v>1043</v>
      </c>
      <c r="AB74" s="4">
        <v>-267</v>
      </c>
      <c r="AC74" s="4">
        <v>27163</v>
      </c>
      <c r="AD74" s="37">
        <v>-682</v>
      </c>
      <c r="AE74" s="37">
        <v>425</v>
      </c>
      <c r="AF74" s="37">
        <v>25727</v>
      </c>
    </row>
    <row r="75" spans="2:61" s="31" customFormat="1">
      <c r="B75" s="32" t="s">
        <v>637</v>
      </c>
      <c r="C75" s="32" t="s">
        <v>545</v>
      </c>
      <c r="D75" s="32"/>
      <c r="E75" s="32"/>
      <c r="F75" s="32"/>
      <c r="H75" s="31" t="s">
        <v>590</v>
      </c>
      <c r="I75" s="32" t="str">
        <f>INDEX('Mold Directory'!E:E, MATCH(C75, 'Mold Directory'!A:A, 0))</f>
        <v>75 right</v>
      </c>
      <c r="J75" s="32">
        <v>1352</v>
      </c>
      <c r="K75" s="32">
        <v>-986</v>
      </c>
      <c r="L75" s="32">
        <v>22776</v>
      </c>
      <c r="M75" s="42">
        <v>880</v>
      </c>
      <c r="N75" s="42">
        <v>-1145</v>
      </c>
      <c r="O75" s="42">
        <v>23918</v>
      </c>
      <c r="P75" s="50"/>
      <c r="Q75" s="50"/>
      <c r="R75" s="50"/>
      <c r="S75" s="110"/>
      <c r="T75" s="110"/>
      <c r="U75" s="110"/>
      <c r="V75" s="42"/>
      <c r="W75" s="42"/>
      <c r="X75" s="42"/>
      <c r="Y75" s="33"/>
      <c r="Z75" s="34" t="str">
        <f>INDEX('Mold Directory'!D:D, MATCH(C74, 'Mold Directory'!A:A, 0))</f>
        <v>150 right</v>
      </c>
      <c r="AA75" s="32">
        <v>-236</v>
      </c>
      <c r="AB75" s="32">
        <v>-160</v>
      </c>
      <c r="AC75" s="32">
        <v>23072</v>
      </c>
      <c r="AD75" s="42">
        <v>-1018</v>
      </c>
      <c r="AE75" s="42">
        <v>-975</v>
      </c>
      <c r="AF75" s="42">
        <v>23258</v>
      </c>
      <c r="AG75" s="50"/>
      <c r="AH75" s="50"/>
      <c r="AI75" s="50"/>
      <c r="AJ75" s="110"/>
      <c r="AK75" s="110"/>
      <c r="AL75" s="110"/>
      <c r="AM75" s="42"/>
      <c r="AN75" s="42"/>
      <c r="AO75" s="42"/>
      <c r="AQ75" s="42"/>
      <c r="AW75" s="42"/>
      <c r="AX75" s="42"/>
      <c r="BC75"/>
      <c r="BD75"/>
      <c r="BE75"/>
      <c r="BF75"/>
      <c r="BG75"/>
      <c r="BH75"/>
      <c r="BI75"/>
    </row>
    <row r="76" spans="2:61">
      <c r="B76" s="4" t="s">
        <v>638</v>
      </c>
      <c r="C76" s="4" t="s">
        <v>562</v>
      </c>
      <c r="H76" s="31" t="s">
        <v>590</v>
      </c>
      <c r="I76" s="32" t="str">
        <f>INDEX('Mold Directory'!E:E, MATCH(C76, 'Mold Directory'!A:A, 0))</f>
        <v>75 right</v>
      </c>
      <c r="J76" s="4">
        <v>1799</v>
      </c>
      <c r="K76" s="4">
        <v>280</v>
      </c>
      <c r="L76" s="4">
        <v>24139</v>
      </c>
      <c r="M76" s="37">
        <v>1783</v>
      </c>
      <c r="N76" s="37">
        <v>272</v>
      </c>
      <c r="O76" s="37">
        <v>21785</v>
      </c>
      <c r="P76" s="45">
        <v>1900</v>
      </c>
      <c r="Q76" s="45">
        <v>426</v>
      </c>
      <c r="R76" s="45">
        <v>21856</v>
      </c>
      <c r="V76" s="37">
        <v>2346</v>
      </c>
      <c r="W76" s="37">
        <v>886</v>
      </c>
      <c r="X76" s="37">
        <v>21739</v>
      </c>
      <c r="Z76" s="34" t="str">
        <f>INDEX('Mold Directory'!D:D, MATCH(C75, 'Mold Directory'!A:A, 0))</f>
        <v>150 right</v>
      </c>
      <c r="AA76" s="4">
        <v>48</v>
      </c>
      <c r="AB76" s="4">
        <v>-1734</v>
      </c>
      <c r="AC76" s="4">
        <v>22723</v>
      </c>
      <c r="AD76" s="37">
        <v>95</v>
      </c>
      <c r="AE76" s="37">
        <v>-1815</v>
      </c>
      <c r="AF76" s="37">
        <v>22985</v>
      </c>
      <c r="AG76" s="45">
        <v>95</v>
      </c>
      <c r="AH76" s="45">
        <v>-1938</v>
      </c>
      <c r="AI76" s="45">
        <v>23050</v>
      </c>
      <c r="AM76" s="37">
        <v>-180</v>
      </c>
      <c r="AN76" s="37">
        <v>-2349</v>
      </c>
      <c r="AO76" s="37">
        <v>23044</v>
      </c>
      <c r="AP76" t="s">
        <v>639</v>
      </c>
      <c r="AQ76" s="37">
        <v>1</v>
      </c>
      <c r="AV76">
        <f>0.579-0.186*2</f>
        <v>0.20699999999999996</v>
      </c>
      <c r="AW76" s="37">
        <f>21660-21668</f>
        <v>-8</v>
      </c>
      <c r="AX76" s="37">
        <f>22983-22991</f>
        <v>-8</v>
      </c>
      <c r="BC76">
        <f t="shared" si="10"/>
        <v>547</v>
      </c>
      <c r="BD76">
        <f t="shared" si="11"/>
        <v>606</v>
      </c>
      <c r="BE76">
        <f t="shared" si="12"/>
        <v>-2400</v>
      </c>
      <c r="BG76">
        <f t="shared" si="13"/>
        <v>228</v>
      </c>
      <c r="BH76">
        <f t="shared" si="14"/>
        <v>615</v>
      </c>
      <c r="BI76">
        <f t="shared" si="15"/>
        <v>321</v>
      </c>
    </row>
    <row r="77" spans="2:61">
      <c r="B77" s="4" t="s">
        <v>640</v>
      </c>
      <c r="C77" s="4" t="s">
        <v>539</v>
      </c>
      <c r="H77" s="31" t="s">
        <v>590</v>
      </c>
      <c r="I77" s="32" t="str">
        <f>INDEX('Mold Directory'!E:E, MATCH(C77, 'Mold Directory'!A:A, 0))</f>
        <v>75 right</v>
      </c>
      <c r="J77" s="4">
        <v>1220</v>
      </c>
      <c r="K77" s="4">
        <v>-1290</v>
      </c>
      <c r="L77" s="4">
        <v>22483</v>
      </c>
      <c r="M77" s="37">
        <v>999</v>
      </c>
      <c r="N77" s="37">
        <v>-539</v>
      </c>
      <c r="O77" s="37">
        <v>21885</v>
      </c>
      <c r="P77" s="45">
        <v>1030</v>
      </c>
      <c r="Q77" s="45">
        <v>-518</v>
      </c>
      <c r="R77" s="45">
        <v>22012</v>
      </c>
      <c r="V77" s="37">
        <v>1259</v>
      </c>
      <c r="W77" s="37">
        <v>-218</v>
      </c>
      <c r="X77" s="37">
        <v>22015</v>
      </c>
      <c r="Z77" s="34" t="str">
        <f>INDEX('Mold Directory'!D:D, MATCH(C76, 'Mold Directory'!A:A, 0))</f>
        <v>150 right</v>
      </c>
      <c r="AA77" s="4">
        <v>-11513</v>
      </c>
      <c r="AB77" s="4">
        <v>-1753</v>
      </c>
      <c r="AC77" s="4">
        <v>24260</v>
      </c>
      <c r="AD77" s="37">
        <v>-1030</v>
      </c>
      <c r="AE77" s="37">
        <v>-1836</v>
      </c>
      <c r="AF77" s="37">
        <v>22984</v>
      </c>
      <c r="AG77" s="45">
        <v>-1099</v>
      </c>
      <c r="AH77" s="45">
        <v>-1935</v>
      </c>
      <c r="AI77" s="45">
        <v>23250</v>
      </c>
      <c r="AM77" s="37">
        <v>-1306</v>
      </c>
      <c r="AN77" s="37">
        <v>-2238</v>
      </c>
      <c r="AO77" s="37">
        <v>23135</v>
      </c>
      <c r="AP77" t="s">
        <v>639</v>
      </c>
      <c r="AQ77" s="37">
        <v>4</v>
      </c>
      <c r="AV77">
        <f>0.577-0.186*2</f>
        <v>0.20499999999999996</v>
      </c>
      <c r="AW77" s="37">
        <f>21905-21912</f>
        <v>-7</v>
      </c>
      <c r="AX77" s="37">
        <f>23018-23026</f>
        <v>-8</v>
      </c>
      <c r="BC77">
        <f t="shared" si="10"/>
        <v>39</v>
      </c>
      <c r="BD77">
        <f t="shared" si="11"/>
        <v>1072</v>
      </c>
      <c r="BE77">
        <f t="shared" si="12"/>
        <v>-468</v>
      </c>
      <c r="BG77">
        <f t="shared" si="13"/>
        <v>10207</v>
      </c>
      <c r="BH77">
        <f t="shared" si="14"/>
        <v>485</v>
      </c>
      <c r="BI77">
        <f t="shared" si="15"/>
        <v>-1125</v>
      </c>
    </row>
    <row r="78" spans="2:61">
      <c r="B78" s="4" t="s">
        <v>641</v>
      </c>
      <c r="C78" s="4" t="s">
        <v>51</v>
      </c>
      <c r="H78" s="31" t="s">
        <v>590</v>
      </c>
      <c r="I78" s="32" t="str">
        <f>INDEX('Mold Directory'!E:E, MATCH(C78, 'Mold Directory'!A:A, 0))</f>
        <v>75 right</v>
      </c>
      <c r="J78" s="4">
        <v>-556</v>
      </c>
      <c r="K78" s="4">
        <v>-190</v>
      </c>
      <c r="L78" s="4">
        <v>24080</v>
      </c>
      <c r="M78" s="37">
        <v>197</v>
      </c>
      <c r="N78" s="37">
        <v>-485</v>
      </c>
      <c r="O78" s="37">
        <v>23115</v>
      </c>
      <c r="P78" s="45">
        <v>596</v>
      </c>
      <c r="Q78" s="45">
        <v>-113</v>
      </c>
      <c r="R78" s="45">
        <v>23270</v>
      </c>
      <c r="V78" s="37">
        <v>887</v>
      </c>
      <c r="W78" s="37">
        <v>336</v>
      </c>
      <c r="X78" s="37">
        <v>23277</v>
      </c>
      <c r="Z78" s="34" t="str">
        <f>INDEX('Mold Directory'!D:D, MATCH(C77, 'Mold Directory'!A:A, 0))</f>
        <v>150 right</v>
      </c>
      <c r="AA78" s="4">
        <v>-1202</v>
      </c>
      <c r="AB78" s="4">
        <v>-1140</v>
      </c>
      <c r="AC78" s="4">
        <v>20199</v>
      </c>
      <c r="AD78" s="37">
        <v>-1384</v>
      </c>
      <c r="AE78" s="37">
        <v>-1176</v>
      </c>
      <c r="AF78" s="37">
        <v>21180</v>
      </c>
      <c r="AG78" s="45">
        <v>-1445</v>
      </c>
      <c r="AH78" s="45">
        <v>-1299</v>
      </c>
      <c r="AI78" s="45">
        <v>21269</v>
      </c>
      <c r="AM78" s="37">
        <v>-1843</v>
      </c>
      <c r="AN78" s="37">
        <v>-1756</v>
      </c>
      <c r="AO78" s="37">
        <v>21157</v>
      </c>
      <c r="AP78" t="s">
        <v>639</v>
      </c>
      <c r="AQ78" s="37">
        <v>3</v>
      </c>
      <c r="AV78">
        <f>0.575-0.186*2</f>
        <v>0.20299999999999996</v>
      </c>
      <c r="AW78" s="37">
        <f>23268-23276</f>
        <v>-8</v>
      </c>
      <c r="AX78" s="37">
        <f>21146-21150</f>
        <v>-4</v>
      </c>
      <c r="BC78">
        <f t="shared" si="10"/>
        <v>1443</v>
      </c>
      <c r="BD78">
        <f t="shared" si="11"/>
        <v>526</v>
      </c>
      <c r="BE78">
        <f t="shared" si="12"/>
        <v>-803</v>
      </c>
      <c r="BG78">
        <f t="shared" si="13"/>
        <v>641</v>
      </c>
      <c r="BH78">
        <f t="shared" si="14"/>
        <v>616</v>
      </c>
      <c r="BI78">
        <f t="shared" si="15"/>
        <v>958</v>
      </c>
    </row>
    <row r="79" spans="2:61" s="31" customFormat="1">
      <c r="B79" s="32" t="s">
        <v>642</v>
      </c>
      <c r="C79" s="32" t="s">
        <v>562</v>
      </c>
      <c r="D79" s="32"/>
      <c r="E79" s="32"/>
      <c r="F79" s="32"/>
      <c r="H79" s="31" t="s">
        <v>590</v>
      </c>
      <c r="I79" s="32" t="str">
        <f>INDEX('Mold Directory'!E:E, MATCH(C79, 'Mold Directory'!A:A, 0))</f>
        <v>75 right</v>
      </c>
      <c r="J79" s="32">
        <v>850</v>
      </c>
      <c r="K79" s="32">
        <v>230</v>
      </c>
      <c r="L79" s="32">
        <v>22286</v>
      </c>
      <c r="M79" s="42">
        <v>1723</v>
      </c>
      <c r="N79" s="42">
        <v>-512</v>
      </c>
      <c r="O79" s="42">
        <v>21005</v>
      </c>
      <c r="P79" s="50">
        <v>1780</v>
      </c>
      <c r="Q79" s="50">
        <v>-369</v>
      </c>
      <c r="R79" s="50">
        <v>21076</v>
      </c>
      <c r="S79" s="110"/>
      <c r="T79" s="110"/>
      <c r="U79" s="110"/>
      <c r="V79" s="42">
        <v>2245</v>
      </c>
      <c r="W79" s="42">
        <v>232</v>
      </c>
      <c r="X79" s="42">
        <v>20986</v>
      </c>
      <c r="Y79" s="33"/>
      <c r="Z79" s="34" t="str">
        <f>INDEX('Mold Directory'!D:D, MATCH(C78, 'Mold Directory'!A:A, 0))</f>
        <v>150 right</v>
      </c>
      <c r="AA79" s="32">
        <v>560</v>
      </c>
      <c r="AB79" s="32">
        <v>-3700</v>
      </c>
      <c r="AC79" s="32">
        <v>23669</v>
      </c>
      <c r="AD79" s="42">
        <v>-1260</v>
      </c>
      <c r="AE79" s="42">
        <v>-2259</v>
      </c>
      <c r="AF79" s="42">
        <v>22846</v>
      </c>
      <c r="AG79" s="50">
        <v>-1336</v>
      </c>
      <c r="AH79" s="50">
        <v>-2395</v>
      </c>
      <c r="AI79" s="50">
        <v>22956</v>
      </c>
      <c r="AJ79" s="110"/>
      <c r="AK79" s="110"/>
      <c r="AL79" s="110"/>
      <c r="AM79" s="42">
        <v>-1683</v>
      </c>
      <c r="AN79" s="42">
        <v>-2969</v>
      </c>
      <c r="AO79" s="42">
        <v>22624</v>
      </c>
      <c r="AP79" t="s">
        <v>639</v>
      </c>
      <c r="AQ79" s="42">
        <v>2</v>
      </c>
      <c r="AV79" s="31">
        <f>0.576-0.186*2</f>
        <v>0.20399999999999996</v>
      </c>
      <c r="AW79" s="42">
        <f>20960-20966</f>
        <v>-6</v>
      </c>
      <c r="AX79" s="42">
        <f>22624-22630</f>
        <v>-6</v>
      </c>
      <c r="BC79">
        <f t="shared" si="10"/>
        <v>1395</v>
      </c>
      <c r="BD79">
        <f t="shared" si="11"/>
        <v>2</v>
      </c>
      <c r="BE79">
        <f t="shared" si="12"/>
        <v>-1300</v>
      </c>
      <c r="BF79"/>
      <c r="BG79">
        <f t="shared" si="13"/>
        <v>2243</v>
      </c>
      <c r="BH79">
        <f t="shared" si="14"/>
        <v>731</v>
      </c>
      <c r="BI79">
        <f t="shared" si="15"/>
        <v>-1045</v>
      </c>
    </row>
    <row r="80" spans="2:61">
      <c r="B80" s="4" t="s">
        <v>643</v>
      </c>
      <c r="C80" s="4" t="s">
        <v>539</v>
      </c>
      <c r="H80" s="31" t="s">
        <v>590</v>
      </c>
      <c r="I80" s="32" t="str">
        <f>INDEX('Mold Directory'!E:E, MATCH(C80, 'Mold Directory'!A:A, 0))</f>
        <v>75 right</v>
      </c>
      <c r="J80" s="4">
        <v>1640</v>
      </c>
      <c r="K80" s="4">
        <v>1189</v>
      </c>
      <c r="L80" s="4">
        <v>22782</v>
      </c>
      <c r="M80" s="37">
        <v>1094</v>
      </c>
      <c r="N80" s="37">
        <v>1493</v>
      </c>
      <c r="O80" s="37">
        <v>20890</v>
      </c>
      <c r="Z80" s="34" t="str">
        <f>INDEX('Mold Directory'!D:D, MATCH(C79, 'Mold Directory'!A:A, 0))</f>
        <v>150 right</v>
      </c>
      <c r="AA80" s="4">
        <v>264</v>
      </c>
      <c r="AB80" s="4">
        <v>-584</v>
      </c>
      <c r="AC80" s="4">
        <v>23520</v>
      </c>
      <c r="AD80" s="37">
        <v>312</v>
      </c>
      <c r="AE80" s="37">
        <v>-724</v>
      </c>
      <c r="AF80" s="37">
        <v>21343</v>
      </c>
    </row>
    <row r="81" spans="1:61">
      <c r="B81" s="4" t="s">
        <v>644</v>
      </c>
      <c r="C81" s="4" t="s">
        <v>542</v>
      </c>
      <c r="H81" s="31" t="s">
        <v>590</v>
      </c>
      <c r="I81" s="32" t="str">
        <f>INDEX('Mold Directory'!E:E, MATCH(C81, 'Mold Directory'!A:A, 0))</f>
        <v>75 right</v>
      </c>
      <c r="J81" s="4">
        <v>694</v>
      </c>
      <c r="K81" s="4">
        <v>-514</v>
      </c>
      <c r="L81" s="4">
        <v>24175</v>
      </c>
      <c r="M81" s="37">
        <v>326</v>
      </c>
      <c r="N81" s="37">
        <v>-258</v>
      </c>
      <c r="O81" s="37">
        <v>23964</v>
      </c>
      <c r="Z81" s="34" t="str">
        <f>INDEX('Mold Directory'!D:D, MATCH(C80, 'Mold Directory'!A:A, 0))</f>
        <v>150 right</v>
      </c>
      <c r="AA81" s="4">
        <v>-670</v>
      </c>
      <c r="AB81" s="4">
        <v>-1502</v>
      </c>
      <c r="AC81" s="4">
        <v>26018</v>
      </c>
      <c r="AD81" s="37">
        <v>-521</v>
      </c>
      <c r="AE81" s="37">
        <v>-1684</v>
      </c>
      <c r="AF81" s="37">
        <v>25495</v>
      </c>
    </row>
    <row r="82" spans="1:61">
      <c r="B82" s="4" t="s">
        <v>645</v>
      </c>
      <c r="C82" s="4" t="s">
        <v>542</v>
      </c>
      <c r="H82" s="31" t="s">
        <v>590</v>
      </c>
      <c r="I82" s="32" t="str">
        <f>INDEX('Mold Directory'!E:E, MATCH(C82, 'Mold Directory'!A:A, 0))</f>
        <v>75 right</v>
      </c>
      <c r="J82" s="4">
        <v>566</v>
      </c>
      <c r="K82" s="4">
        <v>-353</v>
      </c>
      <c r="L82" s="4">
        <v>26745</v>
      </c>
      <c r="M82" s="37">
        <v>-882</v>
      </c>
      <c r="N82" s="37">
        <v>1168</v>
      </c>
      <c r="O82" s="37">
        <v>25834</v>
      </c>
      <c r="Z82" s="34" t="str">
        <f>INDEX('Mold Directory'!D:D, MATCH(C81, 'Mold Directory'!A:A, 0))</f>
        <v>150 right</v>
      </c>
      <c r="AA82" s="4">
        <v>-251</v>
      </c>
      <c r="AB82" s="4">
        <v>-1115</v>
      </c>
      <c r="AC82" s="4">
        <v>27981</v>
      </c>
      <c r="AD82" s="37">
        <v>89</v>
      </c>
      <c r="AE82" s="37">
        <v>-1073</v>
      </c>
      <c r="AF82" s="37">
        <v>25268</v>
      </c>
    </row>
    <row r="83" spans="1:61" s="31" customFormat="1">
      <c r="B83" s="32" t="s">
        <v>646</v>
      </c>
      <c r="C83" s="32" t="s">
        <v>555</v>
      </c>
      <c r="D83" s="32"/>
      <c r="E83" s="32"/>
      <c r="F83" s="32"/>
      <c r="H83" s="31" t="s">
        <v>590</v>
      </c>
      <c r="I83" s="32" t="str">
        <f>INDEX('Mold Directory'!E:E, MATCH(C83, 'Mold Directory'!A:A, 0))</f>
        <v>75 right</v>
      </c>
      <c r="J83" s="32">
        <v>771</v>
      </c>
      <c r="K83" s="32">
        <v>-196</v>
      </c>
      <c r="L83" s="32">
        <v>23906</v>
      </c>
      <c r="M83" s="42">
        <v>965</v>
      </c>
      <c r="N83" s="42">
        <v>189</v>
      </c>
      <c r="O83" s="42">
        <v>21530</v>
      </c>
      <c r="P83" s="50"/>
      <c r="Q83" s="50"/>
      <c r="R83" s="50"/>
      <c r="S83" s="110"/>
      <c r="T83" s="110"/>
      <c r="U83" s="110"/>
      <c r="V83" s="42"/>
      <c r="W83" s="42"/>
      <c r="X83" s="42"/>
      <c r="Y83" s="33"/>
      <c r="Z83" s="34" t="str">
        <f>INDEX('Mold Directory'!D:D, MATCH(C82, 'Mold Directory'!A:A, 0))</f>
        <v>150 right</v>
      </c>
      <c r="AA83" s="32">
        <v>-455</v>
      </c>
      <c r="AB83" s="32">
        <v>-1287</v>
      </c>
      <c r="AC83" s="32">
        <v>24480</v>
      </c>
      <c r="AD83" s="42">
        <v>637</v>
      </c>
      <c r="AE83" s="42">
        <v>-1916</v>
      </c>
      <c r="AF83" s="42">
        <v>22607</v>
      </c>
      <c r="AG83" s="50"/>
      <c r="AH83" s="50"/>
      <c r="AI83" s="50"/>
      <c r="AJ83" s="110"/>
      <c r="AK83" s="110"/>
      <c r="AL83" s="110"/>
      <c r="AM83" s="42"/>
      <c r="AN83" s="42"/>
      <c r="AO83" s="42"/>
      <c r="AQ83" s="42"/>
      <c r="AW83" s="42"/>
      <c r="AX83" s="42"/>
      <c r="BC83"/>
      <c r="BD83"/>
      <c r="BE83"/>
      <c r="BF83"/>
      <c r="BG83"/>
      <c r="BH83"/>
      <c r="BI83"/>
    </row>
    <row r="84" spans="1:61">
      <c r="A84" t="s">
        <v>647</v>
      </c>
      <c r="B84" s="4" t="s">
        <v>648</v>
      </c>
      <c r="C84" s="4" t="s">
        <v>565</v>
      </c>
      <c r="H84" s="31" t="s">
        <v>590</v>
      </c>
      <c r="I84" s="32" t="str">
        <f>INDEX('Mold Directory'!E:E, MATCH(C84, 'Mold Directory'!A:A, 0))</f>
        <v>75 right</v>
      </c>
      <c r="J84" s="4">
        <v>-426</v>
      </c>
      <c r="K84" s="4">
        <v>1372</v>
      </c>
      <c r="L84" s="4">
        <v>25670</v>
      </c>
      <c r="M84" s="37">
        <v>-650</v>
      </c>
      <c r="N84" s="37">
        <v>1405</v>
      </c>
      <c r="O84" s="37">
        <v>24079</v>
      </c>
      <c r="V84" s="37">
        <v>-162</v>
      </c>
      <c r="W84" s="37">
        <v>2096</v>
      </c>
      <c r="X84" s="37">
        <v>23428</v>
      </c>
      <c r="Z84" s="34" t="str">
        <f>INDEX('Mold Directory'!D:D, MATCH(C83, 'Mold Directory'!A:A, 0))</f>
        <v>150 right</v>
      </c>
      <c r="AA84" s="4">
        <v>-1066</v>
      </c>
      <c r="AB84" s="4">
        <v>-860</v>
      </c>
      <c r="AC84" s="4">
        <v>25031</v>
      </c>
      <c r="AD84" s="37">
        <v>-1540</v>
      </c>
      <c r="AE84" s="37">
        <v>-1695</v>
      </c>
      <c r="AF84" s="37">
        <v>23976</v>
      </c>
      <c r="AM84" s="37">
        <v>-2125</v>
      </c>
      <c r="AN84" s="37">
        <v>-2619</v>
      </c>
      <c r="AO84" s="37">
        <v>23187</v>
      </c>
      <c r="BC84">
        <f t="shared" si="10"/>
        <v>264</v>
      </c>
      <c r="BD84">
        <f t="shared" si="11"/>
        <v>724</v>
      </c>
      <c r="BE84">
        <f t="shared" si="12"/>
        <v>-2242</v>
      </c>
      <c r="BG84">
        <f t="shared" si="13"/>
        <v>1059</v>
      </c>
      <c r="BH84">
        <f t="shared" si="14"/>
        <v>1759</v>
      </c>
      <c r="BI84">
        <f t="shared" si="15"/>
        <v>-1844</v>
      </c>
    </row>
    <row r="85" spans="1:61">
      <c r="A85" t="s">
        <v>647</v>
      </c>
      <c r="B85" s="4" t="s">
        <v>649</v>
      </c>
      <c r="C85" s="4" t="s">
        <v>542</v>
      </c>
      <c r="H85" s="31" t="s">
        <v>590</v>
      </c>
      <c r="I85" s="32" t="str">
        <f>INDEX('Mold Directory'!E:E, MATCH(C85, 'Mold Directory'!A:A, 0))</f>
        <v>75 right</v>
      </c>
      <c r="J85" s="4">
        <v>2261</v>
      </c>
      <c r="K85" s="4">
        <v>-138</v>
      </c>
      <c r="L85" s="4">
        <v>28205</v>
      </c>
      <c r="M85" s="37">
        <v>1860</v>
      </c>
      <c r="N85" s="37">
        <v>379</v>
      </c>
      <c r="O85" s="37">
        <v>23943</v>
      </c>
      <c r="V85" s="37">
        <v>2395</v>
      </c>
      <c r="W85" s="37">
        <v>837</v>
      </c>
      <c r="X85" s="37">
        <v>23140</v>
      </c>
      <c r="Z85" s="34" t="str">
        <f>INDEX('Mold Directory'!D:D, MATCH(C84, 'Mold Directory'!A:A, 0))</f>
        <v>150 right</v>
      </c>
      <c r="AA85" s="4">
        <v>40</v>
      </c>
      <c r="AB85" s="4">
        <v>-1617</v>
      </c>
      <c r="AC85" s="4">
        <v>23136</v>
      </c>
      <c r="AD85" s="37">
        <v>-584</v>
      </c>
      <c r="AE85" s="37">
        <v>-2197</v>
      </c>
      <c r="AF85" s="37">
        <v>23769</v>
      </c>
      <c r="AM85" s="37">
        <v>-1087</v>
      </c>
      <c r="AN85" s="37">
        <v>-3053</v>
      </c>
      <c r="AO85" s="37">
        <v>23279</v>
      </c>
      <c r="BC85">
        <f t="shared" si="10"/>
        <v>134</v>
      </c>
      <c r="BD85">
        <f t="shared" si="11"/>
        <v>975</v>
      </c>
      <c r="BE85">
        <f t="shared" si="12"/>
        <v>-5065</v>
      </c>
      <c r="BG85">
        <f t="shared" si="13"/>
        <v>1127</v>
      </c>
      <c r="BH85">
        <f t="shared" si="14"/>
        <v>1436</v>
      </c>
      <c r="BI85">
        <f t="shared" si="15"/>
        <v>143</v>
      </c>
    </row>
    <row r="86" spans="1:61">
      <c r="A86" t="s">
        <v>647</v>
      </c>
      <c r="B86" s="4" t="s">
        <v>650</v>
      </c>
      <c r="C86" s="4" t="s">
        <v>565</v>
      </c>
      <c r="H86" s="31" t="s">
        <v>590</v>
      </c>
      <c r="I86" s="32" t="str">
        <f>INDEX('Mold Directory'!E:E, MATCH(C86, 'Mold Directory'!A:A, 0))</f>
        <v>75 right</v>
      </c>
      <c r="J86" s="4">
        <v>1290</v>
      </c>
      <c r="K86" s="4">
        <v>-846</v>
      </c>
      <c r="L86" s="4">
        <v>25120</v>
      </c>
      <c r="M86" s="37">
        <v>1912</v>
      </c>
      <c r="N86" s="37">
        <v>-1405</v>
      </c>
      <c r="O86" s="37">
        <v>23592</v>
      </c>
      <c r="V86" s="37">
        <v>2392</v>
      </c>
      <c r="W86" s="37">
        <v>-850</v>
      </c>
      <c r="X86" s="37">
        <v>23129</v>
      </c>
      <c r="Z86" s="34" t="str">
        <f>INDEX('Mold Directory'!D:D, MATCH(C85, 'Mold Directory'!A:A, 0))</f>
        <v>150 right</v>
      </c>
      <c r="AA86" s="4">
        <v>-139</v>
      </c>
      <c r="AB86" s="4">
        <v>-2776</v>
      </c>
      <c r="AC86" s="4">
        <v>21768</v>
      </c>
      <c r="AD86" s="37">
        <v>-1198</v>
      </c>
      <c r="AE86" s="37">
        <v>-1779</v>
      </c>
      <c r="AF86" s="37">
        <v>20796</v>
      </c>
      <c r="AM86" s="37">
        <v>-1609</v>
      </c>
      <c r="AN86" s="37">
        <v>-2344</v>
      </c>
      <c r="AO86" s="37">
        <v>20399</v>
      </c>
      <c r="BC86">
        <f t="shared" si="10"/>
        <v>1102</v>
      </c>
      <c r="BD86">
        <f t="shared" si="11"/>
        <v>4</v>
      </c>
      <c r="BE86">
        <f t="shared" si="12"/>
        <v>-1991</v>
      </c>
      <c r="BG86">
        <f t="shared" si="13"/>
        <v>1470</v>
      </c>
      <c r="BH86">
        <f t="shared" si="14"/>
        <v>432</v>
      </c>
      <c r="BI86">
        <f t="shared" si="15"/>
        <v>-1369</v>
      </c>
    </row>
    <row r="87" spans="1:61" s="31" customFormat="1">
      <c r="A87" t="s">
        <v>647</v>
      </c>
      <c r="B87" s="32" t="s">
        <v>651</v>
      </c>
      <c r="C87" s="32" t="s">
        <v>562</v>
      </c>
      <c r="D87" s="32"/>
      <c r="E87" s="32"/>
      <c r="F87" s="32"/>
      <c r="H87" s="31" t="s">
        <v>590</v>
      </c>
      <c r="I87" s="32" t="str">
        <f>INDEX('Mold Directory'!E:E, MATCH(C87, 'Mold Directory'!A:A, 0))</f>
        <v>75 right</v>
      </c>
      <c r="J87" s="32">
        <v>496</v>
      </c>
      <c r="K87" s="32">
        <v>1506</v>
      </c>
      <c r="L87" s="32">
        <v>22162</v>
      </c>
      <c r="M87" s="42">
        <v>1849</v>
      </c>
      <c r="N87" s="42">
        <v>1129</v>
      </c>
      <c r="O87" s="42">
        <v>23155</v>
      </c>
      <c r="P87" s="50"/>
      <c r="Q87" s="50"/>
      <c r="R87" s="50"/>
      <c r="S87" s="110"/>
      <c r="T87" s="110"/>
      <c r="U87" s="110"/>
      <c r="V87" s="42">
        <v>2109</v>
      </c>
      <c r="W87" s="42">
        <v>1560</v>
      </c>
      <c r="X87" s="42">
        <v>22139</v>
      </c>
      <c r="Y87" s="33"/>
      <c r="Z87" s="34" t="str">
        <f>INDEX('Mold Directory'!D:D, MATCH(C86, 'Mold Directory'!A:A, 0))</f>
        <v>150 right</v>
      </c>
      <c r="AA87" s="32">
        <v>-673</v>
      </c>
      <c r="AB87" s="32">
        <v>-2476</v>
      </c>
      <c r="AC87" s="32">
        <v>24293</v>
      </c>
      <c r="AD87" s="42">
        <v>-1235</v>
      </c>
      <c r="AE87" s="42">
        <v>-2520</v>
      </c>
      <c r="AF87" s="42">
        <v>24882</v>
      </c>
      <c r="AG87" s="50"/>
      <c r="AH87" s="50"/>
      <c r="AI87" s="50"/>
      <c r="AJ87" s="110"/>
      <c r="AK87" s="110"/>
      <c r="AL87" s="110"/>
      <c r="AM87" s="42">
        <v>-1598</v>
      </c>
      <c r="AN87" s="42">
        <v>-2952</v>
      </c>
      <c r="AO87" s="42">
        <v>24223</v>
      </c>
      <c r="AQ87" s="42"/>
      <c r="AW87" s="42"/>
      <c r="AX87" s="42"/>
      <c r="BC87">
        <f t="shared" si="10"/>
        <v>1613</v>
      </c>
      <c r="BD87">
        <f t="shared" si="11"/>
        <v>54</v>
      </c>
      <c r="BE87">
        <f t="shared" si="12"/>
        <v>-23</v>
      </c>
      <c r="BF87"/>
      <c r="BG87">
        <f t="shared" si="13"/>
        <v>925</v>
      </c>
      <c r="BH87">
        <f t="shared" si="14"/>
        <v>476</v>
      </c>
      <c r="BI87">
        <f t="shared" si="15"/>
        <v>-70</v>
      </c>
    </row>
    <row r="88" spans="1:61">
      <c r="A88" t="s">
        <v>647</v>
      </c>
      <c r="B88" s="4" t="s">
        <v>652</v>
      </c>
      <c r="C88" s="4" t="s">
        <v>545</v>
      </c>
      <c r="H88" s="31" t="s">
        <v>590</v>
      </c>
      <c r="I88" s="32" t="str">
        <f>INDEX('Mold Directory'!E:E, MATCH(C88, 'Mold Directory'!A:A, 0))</f>
        <v>75 right</v>
      </c>
      <c r="J88" s="4">
        <v>515</v>
      </c>
      <c r="K88" s="4">
        <v>1507</v>
      </c>
      <c r="L88" s="4">
        <v>21312</v>
      </c>
      <c r="M88" s="37">
        <v>1675</v>
      </c>
      <c r="N88" s="37">
        <v>992</v>
      </c>
      <c r="O88" s="37">
        <v>21015</v>
      </c>
      <c r="V88" s="37">
        <v>2123</v>
      </c>
      <c r="W88" s="37">
        <v>1398</v>
      </c>
      <c r="X88" s="37">
        <v>20782</v>
      </c>
      <c r="Z88" s="34" t="str">
        <f>INDEX('Mold Directory'!D:D, MATCH(C87, 'Mold Directory'!A:A, 0))</f>
        <v>150 right</v>
      </c>
      <c r="AA88" s="4">
        <v>-321</v>
      </c>
      <c r="AB88" s="4">
        <v>-430</v>
      </c>
      <c r="AC88" s="4">
        <v>21498</v>
      </c>
      <c r="AD88" s="37">
        <v>-972</v>
      </c>
      <c r="AE88" s="37">
        <v>-337</v>
      </c>
      <c r="AF88" s="37">
        <v>25063</v>
      </c>
      <c r="AM88" s="37">
        <v>-1367</v>
      </c>
      <c r="AN88" s="37">
        <v>-978</v>
      </c>
      <c r="AO88" s="37">
        <v>24769</v>
      </c>
      <c r="AP88" s="62" t="s">
        <v>653</v>
      </c>
      <c r="BC88">
        <f t="shared" si="10"/>
        <v>1608</v>
      </c>
      <c r="BD88">
        <f t="shared" si="11"/>
        <v>109</v>
      </c>
      <c r="BE88">
        <f t="shared" si="12"/>
        <v>-530</v>
      </c>
      <c r="BG88">
        <f t="shared" si="13"/>
        <v>1046</v>
      </c>
      <c r="BH88">
        <f t="shared" si="14"/>
        <v>548</v>
      </c>
      <c r="BI88">
        <f t="shared" si="15"/>
        <v>3271</v>
      </c>
    </row>
    <row r="89" spans="1:61">
      <c r="A89" t="s">
        <v>647</v>
      </c>
      <c r="B89" s="4" t="s">
        <v>654</v>
      </c>
      <c r="C89" s="4" t="s">
        <v>565</v>
      </c>
      <c r="H89" s="31" t="s">
        <v>590</v>
      </c>
      <c r="I89" s="32" t="str">
        <f>INDEX('Mold Directory'!E:E, MATCH(C89, 'Mold Directory'!A:A, 0))</f>
        <v>75 right</v>
      </c>
      <c r="J89" s="4">
        <v>343</v>
      </c>
      <c r="K89" s="4">
        <v>1840</v>
      </c>
      <c r="L89" s="4">
        <v>22649</v>
      </c>
      <c r="M89" s="37">
        <v>260</v>
      </c>
      <c r="N89" s="37">
        <v>1460</v>
      </c>
      <c r="O89" s="37">
        <v>21768</v>
      </c>
      <c r="V89" s="37">
        <v>826</v>
      </c>
      <c r="W89" s="37">
        <v>2050</v>
      </c>
      <c r="X89" s="37">
        <v>21653</v>
      </c>
      <c r="Z89" s="34" t="str">
        <f>INDEX('Mold Directory'!D:D, MATCH(C88, 'Mold Directory'!A:A, 0))</f>
        <v>150 right</v>
      </c>
      <c r="AA89" s="4">
        <v>10</v>
      </c>
      <c r="AB89" s="4">
        <v>-569</v>
      </c>
      <c r="AC89" s="4">
        <v>24226</v>
      </c>
      <c r="AD89" s="37">
        <v>-712</v>
      </c>
      <c r="AE89" s="37">
        <v>-838</v>
      </c>
      <c r="AF89" s="37">
        <v>23762</v>
      </c>
      <c r="AM89" s="37">
        <v>-1241</v>
      </c>
      <c r="AN89" s="37">
        <v>-1526</v>
      </c>
      <c r="AO89" s="37">
        <v>23429</v>
      </c>
      <c r="AP89" s="62" t="s">
        <v>653</v>
      </c>
      <c r="BC89">
        <f t="shared" si="10"/>
        <v>483</v>
      </c>
      <c r="BD89">
        <f t="shared" si="11"/>
        <v>210</v>
      </c>
      <c r="BE89">
        <f t="shared" si="12"/>
        <v>-996</v>
      </c>
      <c r="BG89">
        <f t="shared" si="13"/>
        <v>1251</v>
      </c>
      <c r="BH89">
        <f t="shared" si="14"/>
        <v>957</v>
      </c>
      <c r="BI89">
        <f t="shared" si="15"/>
        <v>-797</v>
      </c>
    </row>
    <row r="90" spans="1:61">
      <c r="A90" t="s">
        <v>647</v>
      </c>
      <c r="B90" s="4" t="s">
        <v>655</v>
      </c>
      <c r="C90" s="4" t="s">
        <v>539</v>
      </c>
      <c r="H90" s="31" t="s">
        <v>590</v>
      </c>
      <c r="I90" s="32" t="str">
        <f>INDEX('Mold Directory'!E:E, MATCH(C90, 'Mold Directory'!A:A, 0))</f>
        <v>75 right</v>
      </c>
      <c r="J90" s="4">
        <v>2034</v>
      </c>
      <c r="K90" s="4">
        <v>416</v>
      </c>
      <c r="L90" s="4">
        <v>23663</v>
      </c>
      <c r="M90" s="37">
        <v>1423</v>
      </c>
      <c r="N90" s="37">
        <v>932</v>
      </c>
      <c r="O90" s="37">
        <v>22753</v>
      </c>
      <c r="V90" s="37">
        <v>1960</v>
      </c>
      <c r="W90" s="37">
        <v>1481</v>
      </c>
      <c r="X90" s="37">
        <v>22590</v>
      </c>
      <c r="Z90" s="34" t="str">
        <f>INDEX('Mold Directory'!D:D, MATCH(C89, 'Mold Directory'!A:A, 0))</f>
        <v>150 right</v>
      </c>
      <c r="AA90" s="4">
        <v>16</v>
      </c>
      <c r="AB90" s="4">
        <v>1565</v>
      </c>
      <c r="AC90" s="4">
        <v>22647</v>
      </c>
      <c r="AD90" s="37">
        <v>-173</v>
      </c>
      <c r="AE90" s="37">
        <v>1126</v>
      </c>
      <c r="AF90" s="37">
        <v>23383</v>
      </c>
      <c r="AM90" s="37">
        <v>-646</v>
      </c>
      <c r="AN90" s="37">
        <v>397</v>
      </c>
      <c r="AO90" s="37">
        <v>23180</v>
      </c>
      <c r="AP90" s="62" t="s">
        <v>653</v>
      </c>
      <c r="BC90">
        <f t="shared" si="10"/>
        <v>74</v>
      </c>
      <c r="BD90">
        <f t="shared" si="11"/>
        <v>1065</v>
      </c>
      <c r="BE90">
        <f t="shared" si="12"/>
        <v>-1073</v>
      </c>
      <c r="BG90">
        <f t="shared" si="13"/>
        <v>662</v>
      </c>
      <c r="BH90">
        <f t="shared" si="14"/>
        <v>1168</v>
      </c>
      <c r="BI90">
        <f t="shared" si="15"/>
        <v>533</v>
      </c>
    </row>
    <row r="91" spans="1:61" s="31" customFormat="1">
      <c r="A91" t="s">
        <v>647</v>
      </c>
      <c r="B91" s="32" t="s">
        <v>656</v>
      </c>
      <c r="C91" s="32" t="s">
        <v>555</v>
      </c>
      <c r="D91" s="32"/>
      <c r="E91" s="32"/>
      <c r="F91" s="32"/>
      <c r="H91" s="31" t="s">
        <v>590</v>
      </c>
      <c r="I91" s="32" t="str">
        <f>INDEX('Mold Directory'!E:E, MATCH(C91, 'Mold Directory'!A:A, 0))</f>
        <v>75 right</v>
      </c>
      <c r="J91" s="32">
        <v>1082</v>
      </c>
      <c r="K91" s="32">
        <v>-1134</v>
      </c>
      <c r="L91" s="32">
        <v>23356</v>
      </c>
      <c r="M91" s="42">
        <v>65</v>
      </c>
      <c r="N91" s="42">
        <v>-65</v>
      </c>
      <c r="O91" s="42">
        <v>21899</v>
      </c>
      <c r="P91" s="50"/>
      <c r="Q91" s="50"/>
      <c r="R91" s="50"/>
      <c r="S91" s="110"/>
      <c r="T91" s="110"/>
      <c r="U91" s="110"/>
      <c r="V91" s="42">
        <v>589</v>
      </c>
      <c r="W91" s="42">
        <v>825</v>
      </c>
      <c r="X91" s="42">
        <v>22072</v>
      </c>
      <c r="Y91" s="33"/>
      <c r="Z91" s="34" t="str">
        <f>INDEX('Mold Directory'!D:D, MATCH(C90, 'Mold Directory'!A:A, 0))</f>
        <v>150 right</v>
      </c>
      <c r="AA91" s="32">
        <v>143</v>
      </c>
      <c r="AB91" s="32">
        <v>82</v>
      </c>
      <c r="AC91" s="32">
        <v>21624</v>
      </c>
      <c r="AD91" s="42">
        <v>-377</v>
      </c>
      <c r="AE91" s="42">
        <v>-293</v>
      </c>
      <c r="AF91" s="42">
        <v>23155</v>
      </c>
      <c r="AG91" s="50"/>
      <c r="AH91" s="50"/>
      <c r="AI91" s="50"/>
      <c r="AJ91" s="110"/>
      <c r="AK91" s="110"/>
      <c r="AL91" s="110"/>
      <c r="AM91" s="42">
        <v>-990</v>
      </c>
      <c r="AN91" s="42">
        <v>-1037</v>
      </c>
      <c r="AO91" s="42">
        <v>23310</v>
      </c>
      <c r="AP91" s="62" t="s">
        <v>653</v>
      </c>
      <c r="AQ91" s="42"/>
      <c r="AW91" s="42"/>
      <c r="AX91" s="42"/>
      <c r="BC91">
        <f t="shared" si="10"/>
        <v>493</v>
      </c>
      <c r="BD91">
        <f t="shared" si="11"/>
        <v>1959</v>
      </c>
      <c r="BE91">
        <f t="shared" si="12"/>
        <v>-1284</v>
      </c>
      <c r="BF91"/>
      <c r="BG91">
        <f t="shared" si="13"/>
        <v>1133</v>
      </c>
      <c r="BH91">
        <f t="shared" si="14"/>
        <v>1119</v>
      </c>
      <c r="BI91">
        <f t="shared" si="15"/>
        <v>1686</v>
      </c>
    </row>
    <row r="92" spans="1:61">
      <c r="A92" s="3">
        <v>45519</v>
      </c>
      <c r="B92" s="4" t="s">
        <v>657</v>
      </c>
      <c r="C92" s="4" t="s">
        <v>539</v>
      </c>
      <c r="H92" s="31" t="s">
        <v>590</v>
      </c>
      <c r="I92" s="32" t="str">
        <f>INDEX('Mold Directory'!E:E, MATCH(C92, 'Mold Directory'!A:A, 0))</f>
        <v>75 right</v>
      </c>
      <c r="J92" s="4">
        <v>-80</v>
      </c>
      <c r="K92" s="4">
        <v>850</v>
      </c>
      <c r="L92" s="4">
        <v>28389</v>
      </c>
      <c r="M92" s="37">
        <v>827</v>
      </c>
      <c r="N92" s="37">
        <v>235</v>
      </c>
      <c r="O92" s="37">
        <v>25019</v>
      </c>
      <c r="V92" s="37">
        <v>1380</v>
      </c>
      <c r="W92" s="37">
        <v>870</v>
      </c>
      <c r="X92" s="37">
        <v>24640</v>
      </c>
      <c r="Z92" s="34" t="str">
        <f>INDEX('Mold Directory'!D:D, MATCH(C91, 'Mold Directory'!A:A, 0))</f>
        <v>150 right</v>
      </c>
      <c r="AA92" s="4">
        <v>426</v>
      </c>
      <c r="AB92" s="4">
        <v>-5</v>
      </c>
      <c r="AC92" s="4">
        <v>24768</v>
      </c>
      <c r="AD92" s="37">
        <v>-735</v>
      </c>
      <c r="AE92" s="37">
        <v>128</v>
      </c>
      <c r="AF92" s="37">
        <v>25175</v>
      </c>
      <c r="AM92" s="37">
        <v>-1690</v>
      </c>
      <c r="AN92" s="37">
        <v>-1150</v>
      </c>
      <c r="AO92" s="37">
        <v>25050</v>
      </c>
      <c r="AP92" s="25" t="s">
        <v>658</v>
      </c>
      <c r="AQ92" s="37" t="s">
        <v>600</v>
      </c>
      <c r="AR92" t="s">
        <v>659</v>
      </c>
      <c r="AY92">
        <v>0.57299999999999995</v>
      </c>
      <c r="BC92">
        <f t="shared" si="10"/>
        <v>1460</v>
      </c>
      <c r="BD92">
        <f t="shared" si="11"/>
        <v>20</v>
      </c>
      <c r="BE92">
        <f t="shared" si="12"/>
        <v>-3749</v>
      </c>
      <c r="BG92">
        <f t="shared" si="13"/>
        <v>2116</v>
      </c>
      <c r="BH92">
        <f t="shared" si="14"/>
        <v>1145</v>
      </c>
      <c r="BI92">
        <f t="shared" si="15"/>
        <v>282</v>
      </c>
    </row>
    <row r="93" spans="1:61">
      <c r="A93" s="3">
        <v>45519</v>
      </c>
      <c r="B93" s="4" t="s">
        <v>660</v>
      </c>
      <c r="C93" s="4" t="s">
        <v>539</v>
      </c>
      <c r="H93" s="31" t="s">
        <v>590</v>
      </c>
      <c r="I93" s="32" t="str">
        <f>INDEX('Mold Directory'!E:E, MATCH(C93, 'Mold Directory'!A:A, 0))</f>
        <v>75 right</v>
      </c>
      <c r="J93" s="4">
        <v>1738</v>
      </c>
      <c r="K93" s="4">
        <v>1578</v>
      </c>
      <c r="L93" s="4">
        <v>24660</v>
      </c>
      <c r="M93" s="37">
        <v>1815</v>
      </c>
      <c r="N93" s="37">
        <v>1623</v>
      </c>
      <c r="O93" s="37">
        <v>23573</v>
      </c>
      <c r="V93" s="37">
        <v>2770</v>
      </c>
      <c r="W93" s="37">
        <v>2630</v>
      </c>
      <c r="X93" s="37">
        <v>22980</v>
      </c>
      <c r="Z93" s="34" t="str">
        <f>INDEX('Mold Directory'!D:D, MATCH(C92, 'Mold Directory'!A:A, 0))</f>
        <v>150 right</v>
      </c>
      <c r="AA93" s="4">
        <v>-566</v>
      </c>
      <c r="AB93" s="4">
        <v>-857</v>
      </c>
      <c r="AC93" s="4">
        <v>22753</v>
      </c>
      <c r="AD93" s="37">
        <v>-1500</v>
      </c>
      <c r="AE93" s="37">
        <v>-738</v>
      </c>
      <c r="AF93" s="37">
        <v>23067</v>
      </c>
      <c r="AM93" s="37">
        <v>-2920</v>
      </c>
      <c r="AN93" s="37">
        <v>-2470</v>
      </c>
      <c r="AO93" s="37">
        <v>22500</v>
      </c>
      <c r="AP93" s="25" t="s">
        <v>658</v>
      </c>
      <c r="AQ93" s="37" t="s">
        <v>596</v>
      </c>
      <c r="AR93" t="s">
        <v>659</v>
      </c>
      <c r="AY93">
        <v>0.57250000000000001</v>
      </c>
      <c r="BC93">
        <f t="shared" si="10"/>
        <v>1032</v>
      </c>
      <c r="BD93">
        <f t="shared" si="11"/>
        <v>1052</v>
      </c>
      <c r="BE93">
        <f t="shared" si="12"/>
        <v>-1680</v>
      </c>
      <c r="BG93">
        <f t="shared" si="13"/>
        <v>2354</v>
      </c>
      <c r="BH93">
        <f t="shared" si="14"/>
        <v>1613</v>
      </c>
      <c r="BI93">
        <f t="shared" si="15"/>
        <v>-253</v>
      </c>
    </row>
    <row r="94" spans="1:61">
      <c r="A94" s="3">
        <v>45519</v>
      </c>
      <c r="B94" s="4" t="s">
        <v>661</v>
      </c>
      <c r="C94" s="4" t="s">
        <v>565</v>
      </c>
      <c r="H94" s="31" t="s">
        <v>590</v>
      </c>
      <c r="I94" s="32" t="str">
        <f>INDEX('Mold Directory'!E:E, MATCH(C94, 'Mold Directory'!A:A, 0))</f>
        <v>75 right</v>
      </c>
      <c r="J94" s="4">
        <v>-243</v>
      </c>
      <c r="K94" s="4">
        <v>1339</v>
      </c>
      <c r="L94" s="4">
        <v>23106</v>
      </c>
      <c r="M94" s="37">
        <v>-175</v>
      </c>
      <c r="N94" s="37">
        <v>1388</v>
      </c>
      <c r="O94" s="37">
        <v>22685</v>
      </c>
      <c r="V94" s="37">
        <v>600</v>
      </c>
      <c r="W94" s="37">
        <v>2280</v>
      </c>
      <c r="X94" s="37">
        <v>23120</v>
      </c>
      <c r="Z94" s="34" t="str">
        <f>INDEX('Mold Directory'!D:D, MATCH(C93, 'Mold Directory'!A:A, 0))</f>
        <v>150 right</v>
      </c>
      <c r="AA94" s="4">
        <v>37</v>
      </c>
      <c r="AB94" s="4">
        <v>-970</v>
      </c>
      <c r="AC94" s="4">
        <v>22970</v>
      </c>
      <c r="AD94" s="37">
        <v>-1083</v>
      </c>
      <c r="AE94" s="37">
        <v>-750</v>
      </c>
      <c r="AF94" s="37">
        <v>22476</v>
      </c>
      <c r="AM94" s="37">
        <v>-1790</v>
      </c>
      <c r="AN94" s="37">
        <v>-1830</v>
      </c>
      <c r="AO94" s="37">
        <v>22780</v>
      </c>
      <c r="AP94" s="25" t="s">
        <v>658</v>
      </c>
      <c r="AQ94" s="37" t="s">
        <v>602</v>
      </c>
      <c r="AR94" t="s">
        <v>659</v>
      </c>
      <c r="AY94">
        <v>0.57199999999999995</v>
      </c>
      <c r="BC94">
        <f t="shared" si="10"/>
        <v>843</v>
      </c>
      <c r="BD94">
        <f t="shared" si="11"/>
        <v>941</v>
      </c>
      <c r="BE94">
        <f t="shared" si="12"/>
        <v>14</v>
      </c>
      <c r="BG94">
        <f t="shared" si="13"/>
        <v>1827</v>
      </c>
      <c r="BH94">
        <f t="shared" si="14"/>
        <v>860</v>
      </c>
      <c r="BI94">
        <f t="shared" si="15"/>
        <v>-190</v>
      </c>
    </row>
    <row r="95" spans="1:61" s="31" customFormat="1">
      <c r="A95" s="3">
        <v>45519</v>
      </c>
      <c r="B95" s="32" t="s">
        <v>662</v>
      </c>
      <c r="C95" s="32" t="s">
        <v>542</v>
      </c>
      <c r="D95" s="32"/>
      <c r="E95" s="32"/>
      <c r="F95" s="32"/>
      <c r="H95" s="31" t="s">
        <v>590</v>
      </c>
      <c r="I95" s="32" t="str">
        <f>INDEX('Mold Directory'!E:E, MATCH(C95, 'Mold Directory'!A:A, 0))</f>
        <v>75 right</v>
      </c>
      <c r="J95" s="32">
        <v>510</v>
      </c>
      <c r="K95" s="32">
        <v>1624</v>
      </c>
      <c r="L95" s="32">
        <v>22372</v>
      </c>
      <c r="M95" s="42">
        <v>443</v>
      </c>
      <c r="N95" s="42">
        <v>1777</v>
      </c>
      <c r="O95" s="42">
        <v>21294</v>
      </c>
      <c r="P95" s="50"/>
      <c r="Q95" s="50"/>
      <c r="R95" s="50"/>
      <c r="S95" s="110"/>
      <c r="T95" s="110"/>
      <c r="U95" s="110"/>
      <c r="V95" s="42">
        <v>1240</v>
      </c>
      <c r="W95" s="42">
        <v>2710</v>
      </c>
      <c r="X95" s="42">
        <v>21480</v>
      </c>
      <c r="Y95" s="33"/>
      <c r="Z95" s="34" t="str">
        <f>INDEX('Mold Directory'!D:D, MATCH(C94, 'Mold Directory'!A:A, 0))</f>
        <v>150 right</v>
      </c>
      <c r="AA95" s="32">
        <v>-721</v>
      </c>
      <c r="AB95" s="32">
        <v>-350</v>
      </c>
      <c r="AC95" s="32">
        <v>27346</v>
      </c>
      <c r="AD95" s="42">
        <v>-1367</v>
      </c>
      <c r="AE95" s="42">
        <v>-535</v>
      </c>
      <c r="AF95" s="42">
        <v>25482</v>
      </c>
      <c r="AG95" s="50"/>
      <c r="AH95" s="50"/>
      <c r="AI95" s="50"/>
      <c r="AJ95" s="110"/>
      <c r="AK95" s="110"/>
      <c r="AL95" s="110"/>
      <c r="AM95" s="42">
        <v>-2760</v>
      </c>
      <c r="AN95" s="42">
        <v>-2380</v>
      </c>
      <c r="AO95" s="42">
        <v>25780</v>
      </c>
      <c r="AP95" s="25" t="s">
        <v>658</v>
      </c>
      <c r="AQ95" s="42" t="s">
        <v>598</v>
      </c>
      <c r="AR95" t="s">
        <v>659</v>
      </c>
      <c r="AW95" s="42"/>
      <c r="AX95" s="42"/>
      <c r="AY95" s="31">
        <v>0.56699999999999995</v>
      </c>
      <c r="BC95">
        <f t="shared" si="10"/>
        <v>730</v>
      </c>
      <c r="BD95">
        <f t="shared" si="11"/>
        <v>1086</v>
      </c>
      <c r="BE95">
        <f t="shared" si="12"/>
        <v>-892</v>
      </c>
      <c r="BF95"/>
      <c r="BG95">
        <f t="shared" si="13"/>
        <v>2039</v>
      </c>
      <c r="BH95">
        <f t="shared" si="14"/>
        <v>2030</v>
      </c>
      <c r="BI95">
        <f t="shared" si="15"/>
        <v>-1566</v>
      </c>
    </row>
    <row r="96" spans="1:61">
      <c r="A96" s="3">
        <v>45519</v>
      </c>
      <c r="B96" s="4" t="s">
        <v>663</v>
      </c>
      <c r="C96" s="4" t="s">
        <v>51</v>
      </c>
      <c r="H96" s="31" t="s">
        <v>590</v>
      </c>
      <c r="I96" s="32" t="str">
        <f>INDEX('Mold Directory'!E:E, MATCH(C96, 'Mold Directory'!A:A, 0))</f>
        <v>75 right</v>
      </c>
      <c r="J96" s="4">
        <v>1727</v>
      </c>
      <c r="K96" s="4">
        <v>-530</v>
      </c>
      <c r="L96" s="4">
        <v>23821</v>
      </c>
      <c r="M96" s="37">
        <v>1865</v>
      </c>
      <c r="N96" s="37">
        <v>-73</v>
      </c>
      <c r="O96" s="37">
        <v>22670</v>
      </c>
      <c r="V96" s="37">
        <v>2640</v>
      </c>
      <c r="W96" s="37">
        <v>680</v>
      </c>
      <c r="X96" s="37">
        <v>22040</v>
      </c>
      <c r="Z96" s="34" t="str">
        <f>INDEX('Mold Directory'!D:D, MATCH(C95, 'Mold Directory'!A:A, 0))</f>
        <v>150 right</v>
      </c>
      <c r="AA96" s="4">
        <v>-932</v>
      </c>
      <c r="AB96" s="4">
        <v>-1944</v>
      </c>
      <c r="AC96" s="4">
        <v>23143</v>
      </c>
      <c r="AD96" s="37">
        <v>-1512</v>
      </c>
      <c r="AE96" s="37">
        <v>-2093</v>
      </c>
      <c r="AF96" s="37">
        <v>21308</v>
      </c>
      <c r="AM96" s="37">
        <v>-2640</v>
      </c>
      <c r="AN96" s="37">
        <v>-3360</v>
      </c>
      <c r="AO96" s="37">
        <v>20600</v>
      </c>
      <c r="AP96" s="25" t="s">
        <v>664</v>
      </c>
      <c r="AQ96" s="37" t="s">
        <v>598</v>
      </c>
      <c r="AR96" t="s">
        <v>659</v>
      </c>
      <c r="AY96">
        <v>0.58199999999999996</v>
      </c>
      <c r="BC96">
        <f t="shared" si="10"/>
        <v>913</v>
      </c>
      <c r="BD96">
        <f t="shared" si="11"/>
        <v>1210</v>
      </c>
      <c r="BE96">
        <f t="shared" si="12"/>
        <v>-1781</v>
      </c>
      <c r="BG96">
        <f t="shared" si="13"/>
        <v>1708</v>
      </c>
      <c r="BH96">
        <f t="shared" si="14"/>
        <v>1416</v>
      </c>
      <c r="BI96">
        <f t="shared" si="15"/>
        <v>-2543</v>
      </c>
    </row>
    <row r="97" spans="1:61">
      <c r="A97" s="3">
        <v>45519</v>
      </c>
      <c r="B97" s="4" t="s">
        <v>665</v>
      </c>
      <c r="C97" s="4" t="s">
        <v>557</v>
      </c>
      <c r="H97" s="31" t="s">
        <v>590</v>
      </c>
      <c r="I97" s="32" t="str">
        <f>INDEX('Mold Directory'!E:E, MATCH(C97, 'Mold Directory'!A:A, 0))</f>
        <v>75 right</v>
      </c>
      <c r="J97" s="4">
        <v>1602</v>
      </c>
      <c r="K97" s="4">
        <v>-185</v>
      </c>
      <c r="L97" s="101">
        <v>24030</v>
      </c>
      <c r="M97" s="37">
        <v>1017</v>
      </c>
      <c r="N97" s="37">
        <v>426</v>
      </c>
      <c r="O97" s="37">
        <v>23307</v>
      </c>
      <c r="V97" s="37">
        <v>2050</v>
      </c>
      <c r="W97" s="37">
        <v>1720</v>
      </c>
      <c r="X97" s="37">
        <v>22790</v>
      </c>
      <c r="Z97" s="34" t="str">
        <f>INDEX('Mold Directory'!D:D, MATCH(C96, 'Mold Directory'!A:A, 0))</f>
        <v>150 right</v>
      </c>
      <c r="AA97" s="4">
        <v>-993</v>
      </c>
      <c r="AB97" s="4">
        <v>-2175</v>
      </c>
      <c r="AC97" s="4">
        <v>25380</v>
      </c>
      <c r="AD97" s="37">
        <v>-1578</v>
      </c>
      <c r="AE97" s="37">
        <v>-1756</v>
      </c>
      <c r="AF97" s="37">
        <v>24482</v>
      </c>
      <c r="AM97" s="37">
        <v>-3070</v>
      </c>
      <c r="AN97" s="37">
        <v>-3570</v>
      </c>
      <c r="AO97" s="37">
        <v>23470</v>
      </c>
      <c r="AP97" s="25" t="s">
        <v>664</v>
      </c>
      <c r="AQ97" s="37" t="s">
        <v>602</v>
      </c>
      <c r="AR97" t="s">
        <v>659</v>
      </c>
      <c r="AY97">
        <v>0.57299999999999995</v>
      </c>
      <c r="BC97">
        <f t="shared" si="10"/>
        <v>448</v>
      </c>
      <c r="BD97">
        <f t="shared" si="11"/>
        <v>1905</v>
      </c>
      <c r="BE97">
        <f>(X97-L97)</f>
        <v>-1240</v>
      </c>
      <c r="BG97">
        <f t="shared" si="13"/>
        <v>2077</v>
      </c>
      <c r="BH97">
        <f t="shared" si="14"/>
        <v>1395</v>
      </c>
      <c r="BI97">
        <f t="shared" si="15"/>
        <v>-1910</v>
      </c>
    </row>
    <row r="98" spans="1:61">
      <c r="A98" s="3">
        <v>45519</v>
      </c>
      <c r="B98" s="4" t="s">
        <v>666</v>
      </c>
      <c r="C98" s="4" t="s">
        <v>51</v>
      </c>
      <c r="H98" s="31" t="s">
        <v>590</v>
      </c>
      <c r="I98" s="32" t="str">
        <f>INDEX('Mold Directory'!E:E, MATCH(C98, 'Mold Directory'!A:A, 0))</f>
        <v>75 right</v>
      </c>
      <c r="J98" s="4">
        <v>799</v>
      </c>
      <c r="K98" s="4">
        <v>1896</v>
      </c>
      <c r="L98" s="4">
        <v>22116</v>
      </c>
      <c r="M98" s="37">
        <v>50</v>
      </c>
      <c r="N98" s="37">
        <v>2035</v>
      </c>
      <c r="O98" s="37">
        <v>21067</v>
      </c>
      <c r="V98" s="37">
        <v>1040</v>
      </c>
      <c r="W98" s="37">
        <v>3160</v>
      </c>
      <c r="X98" s="37">
        <v>20820</v>
      </c>
      <c r="Z98" s="34" t="str">
        <f>INDEX('Mold Directory'!D:D, MATCH(C97, 'Mold Directory'!A:A, 0))</f>
        <v>150 right</v>
      </c>
      <c r="AA98" s="4">
        <v>-1802</v>
      </c>
      <c r="AB98" s="4">
        <v>-1167</v>
      </c>
      <c r="AC98" s="4">
        <v>22554</v>
      </c>
      <c r="AD98" s="37">
        <v>-2222</v>
      </c>
      <c r="AE98" s="37">
        <v>-1910</v>
      </c>
      <c r="AF98" s="37">
        <v>20892</v>
      </c>
      <c r="AM98" s="37">
        <v>-3550</v>
      </c>
      <c r="AN98" s="37">
        <v>-3440</v>
      </c>
      <c r="AO98" s="37">
        <v>20140</v>
      </c>
      <c r="AP98" s="25" t="s">
        <v>664</v>
      </c>
      <c r="AQ98" s="37" t="s">
        <v>596</v>
      </c>
      <c r="AR98" t="s">
        <v>659</v>
      </c>
      <c r="AY98">
        <v>0.57799999999999996</v>
      </c>
      <c r="BC98">
        <f t="shared" si="10"/>
        <v>241</v>
      </c>
      <c r="BD98">
        <f t="shared" si="11"/>
        <v>1264</v>
      </c>
      <c r="BE98">
        <f t="shared" si="12"/>
        <v>-1296</v>
      </c>
      <c r="BG98">
        <f t="shared" si="13"/>
        <v>1748</v>
      </c>
      <c r="BH98">
        <f t="shared" si="14"/>
        <v>2273</v>
      </c>
      <c r="BI98">
        <f t="shared" si="15"/>
        <v>-2414</v>
      </c>
    </row>
    <row r="99" spans="1:61" s="31" customFormat="1">
      <c r="A99" s="3">
        <v>45519</v>
      </c>
      <c r="B99" s="32" t="s">
        <v>667</v>
      </c>
      <c r="C99" s="32" t="s">
        <v>557</v>
      </c>
      <c r="D99" s="32"/>
      <c r="E99" s="32"/>
      <c r="F99" s="32"/>
      <c r="H99" s="31" t="s">
        <v>590</v>
      </c>
      <c r="I99" s="32" t="str">
        <f>INDEX('Mold Directory'!E:E, MATCH(C99, 'Mold Directory'!A:A, 0))</f>
        <v>75 right</v>
      </c>
      <c r="J99" s="32">
        <v>30</v>
      </c>
      <c r="K99" s="32">
        <v>838</v>
      </c>
      <c r="L99" s="32">
        <v>22850</v>
      </c>
      <c r="M99" s="42">
        <v>733</v>
      </c>
      <c r="N99" s="42">
        <v>1929</v>
      </c>
      <c r="O99" s="42">
        <v>22302</v>
      </c>
      <c r="P99" s="50"/>
      <c r="Q99" s="50"/>
      <c r="R99" s="50"/>
      <c r="S99" s="110"/>
      <c r="T99" s="110"/>
      <c r="U99" s="110"/>
      <c r="V99" s="42">
        <v>1480</v>
      </c>
      <c r="W99" s="42">
        <v>2980</v>
      </c>
      <c r="X99" s="42">
        <v>21980</v>
      </c>
      <c r="Y99" s="33"/>
      <c r="Z99" s="34" t="str">
        <f>INDEX('Mold Directory'!D:D, MATCH(C98, 'Mold Directory'!A:A, 0))</f>
        <v>150 right</v>
      </c>
      <c r="AA99" s="32">
        <v>-715</v>
      </c>
      <c r="AB99" s="32">
        <v>-1031</v>
      </c>
      <c r="AC99" s="32">
        <v>21749</v>
      </c>
      <c r="AD99" s="42">
        <v>-1065</v>
      </c>
      <c r="AE99" s="42">
        <v>-1125</v>
      </c>
      <c r="AF99" s="42">
        <v>22409</v>
      </c>
      <c r="AG99" s="50"/>
      <c r="AH99" s="50"/>
      <c r="AI99" s="50"/>
      <c r="AJ99" s="110"/>
      <c r="AK99" s="110"/>
      <c r="AL99" s="110"/>
      <c r="AM99" s="42">
        <v>-1860</v>
      </c>
      <c r="AN99" s="42">
        <v>-1900</v>
      </c>
      <c r="AO99" s="42">
        <v>22100</v>
      </c>
      <c r="AP99" s="25" t="s">
        <v>664</v>
      </c>
      <c r="AQ99" s="42" t="s">
        <v>600</v>
      </c>
      <c r="AR99" t="s">
        <v>659</v>
      </c>
      <c r="AW99" s="42"/>
      <c r="AX99" s="42"/>
      <c r="AY99" s="31">
        <v>0.57599999999999996</v>
      </c>
      <c r="BC99">
        <f t="shared" si="10"/>
        <v>1450</v>
      </c>
      <c r="BD99">
        <f t="shared" si="11"/>
        <v>2142</v>
      </c>
      <c r="BE99">
        <f t="shared" si="12"/>
        <v>-870</v>
      </c>
      <c r="BF99"/>
      <c r="BG99">
        <f t="shared" si="13"/>
        <v>1145</v>
      </c>
      <c r="BH99">
        <f t="shared" si="14"/>
        <v>869</v>
      </c>
      <c r="BI99">
        <f t="shared" si="15"/>
        <v>351</v>
      </c>
    </row>
    <row r="100" spans="1:61">
      <c r="B100" s="4" t="s">
        <v>668</v>
      </c>
      <c r="C100" s="4" t="s">
        <v>562</v>
      </c>
      <c r="H100" s="31" t="s">
        <v>590</v>
      </c>
      <c r="I100" s="32" t="str">
        <f>INDEX('Mold Directory'!E:E, MATCH(C100, 'Mold Directory'!A:A, 0))</f>
        <v>75 right</v>
      </c>
      <c r="J100" s="4">
        <v>661</v>
      </c>
      <c r="K100" s="4">
        <v>1450</v>
      </c>
      <c r="L100" s="4">
        <v>23852</v>
      </c>
      <c r="V100" s="37">
        <v>693</v>
      </c>
      <c r="W100" s="37">
        <v>1992</v>
      </c>
      <c r="X100" s="37">
        <v>22036</v>
      </c>
      <c r="Z100" s="34" t="str">
        <f>INDEX('Mold Directory'!D:D, MATCH(C99, 'Mold Directory'!A:A, 0))</f>
        <v>150 right</v>
      </c>
      <c r="AA100" s="4">
        <v>-633</v>
      </c>
      <c r="AB100" s="4">
        <v>-693</v>
      </c>
      <c r="AC100" s="4">
        <v>24662</v>
      </c>
      <c r="AM100" s="37">
        <v>-2773</v>
      </c>
      <c r="AN100" s="37">
        <v>-1489</v>
      </c>
      <c r="AO100" s="37">
        <v>25206</v>
      </c>
      <c r="AP100" s="63" t="s">
        <v>669</v>
      </c>
      <c r="AQ100" s="37" t="s">
        <v>598</v>
      </c>
      <c r="BC100">
        <f t="shared" si="10"/>
        <v>32</v>
      </c>
      <c r="BD100">
        <f t="shared" si="11"/>
        <v>542</v>
      </c>
      <c r="BE100">
        <f t="shared" si="12"/>
        <v>-1816</v>
      </c>
      <c r="BG100">
        <f t="shared" si="13"/>
        <v>2140</v>
      </c>
      <c r="BH100">
        <f t="shared" si="14"/>
        <v>796</v>
      </c>
      <c r="BI100">
        <f t="shared" si="15"/>
        <v>544</v>
      </c>
    </row>
    <row r="101" spans="1:61">
      <c r="B101" s="4" t="s">
        <v>670</v>
      </c>
      <c r="C101" s="4" t="s">
        <v>562</v>
      </c>
      <c r="H101" s="31" t="s">
        <v>590</v>
      </c>
      <c r="I101" s="32" t="str">
        <f>INDEX('Mold Directory'!E:E, MATCH(C101, 'Mold Directory'!A:A, 0))</f>
        <v>75 right</v>
      </c>
      <c r="J101" s="4">
        <v>14</v>
      </c>
      <c r="K101" s="4">
        <v>1682</v>
      </c>
      <c r="L101" s="4">
        <v>24900</v>
      </c>
      <c r="V101" s="37">
        <v>1532</v>
      </c>
      <c r="W101" s="37">
        <v>2036</v>
      </c>
      <c r="X101" s="37">
        <v>22914</v>
      </c>
      <c r="Z101" s="34" t="str">
        <f>INDEX('Mold Directory'!D:D, MATCH(C100, 'Mold Directory'!A:A, 0))</f>
        <v>150 right</v>
      </c>
      <c r="AA101" s="4">
        <v>513</v>
      </c>
      <c r="AB101" s="4">
        <v>-2310</v>
      </c>
      <c r="AC101" s="4">
        <v>26316</v>
      </c>
      <c r="AM101" s="37">
        <v>-1453</v>
      </c>
      <c r="AN101" s="37">
        <v>-1882</v>
      </c>
      <c r="AO101" s="37">
        <v>23819</v>
      </c>
      <c r="AP101" s="25" t="s">
        <v>669</v>
      </c>
      <c r="AQ101" s="37" t="s">
        <v>602</v>
      </c>
      <c r="BC101">
        <f t="shared" si="10"/>
        <v>1518</v>
      </c>
      <c r="BD101">
        <f t="shared" si="11"/>
        <v>354</v>
      </c>
      <c r="BE101">
        <f t="shared" si="12"/>
        <v>-1986</v>
      </c>
      <c r="BG101">
        <f t="shared" si="13"/>
        <v>1966</v>
      </c>
      <c r="BH101">
        <f t="shared" si="14"/>
        <v>428</v>
      </c>
      <c r="BI101">
        <f t="shared" si="15"/>
        <v>-2497</v>
      </c>
    </row>
    <row r="102" spans="1:61">
      <c r="B102" s="4" t="s">
        <v>671</v>
      </c>
      <c r="C102" s="4" t="s">
        <v>555</v>
      </c>
      <c r="H102" s="31" t="s">
        <v>590</v>
      </c>
      <c r="I102" s="32" t="str">
        <f>INDEX('Mold Directory'!E:E, MATCH(C102, 'Mold Directory'!A:A, 0))</f>
        <v>75 right</v>
      </c>
      <c r="J102" s="4">
        <v>1212</v>
      </c>
      <c r="K102" s="4">
        <v>2580</v>
      </c>
      <c r="L102" s="4">
        <v>21553</v>
      </c>
      <c r="V102" s="37">
        <v>1990</v>
      </c>
      <c r="W102" s="37">
        <v>3132</v>
      </c>
      <c r="X102" s="37">
        <v>21310</v>
      </c>
      <c r="Z102" s="34" t="str">
        <f>INDEX('Mold Directory'!D:D, MATCH(C101, 'Mold Directory'!A:A, 0))</f>
        <v>150 right</v>
      </c>
      <c r="AA102" s="4">
        <v>170</v>
      </c>
      <c r="AB102" s="4">
        <v>-296</v>
      </c>
      <c r="AC102" s="4">
        <v>24350</v>
      </c>
      <c r="AM102" s="37">
        <v>-1209</v>
      </c>
      <c r="AN102" s="37">
        <v>-656</v>
      </c>
      <c r="AO102" s="37">
        <v>24038</v>
      </c>
      <c r="AP102" s="25" t="s">
        <v>669</v>
      </c>
      <c r="AQ102" s="37" t="s">
        <v>600</v>
      </c>
      <c r="BC102">
        <f t="shared" si="10"/>
        <v>778</v>
      </c>
      <c r="BD102">
        <f t="shared" si="11"/>
        <v>552</v>
      </c>
      <c r="BE102">
        <f t="shared" si="12"/>
        <v>-243</v>
      </c>
      <c r="BG102">
        <f t="shared" si="13"/>
        <v>1379</v>
      </c>
      <c r="BH102">
        <f t="shared" si="14"/>
        <v>360</v>
      </c>
      <c r="BI102">
        <f t="shared" si="15"/>
        <v>-312</v>
      </c>
    </row>
    <row r="103" spans="1:61" s="31" customFormat="1">
      <c r="B103" s="32" t="s">
        <v>672</v>
      </c>
      <c r="C103" s="32" t="s">
        <v>545</v>
      </c>
      <c r="D103" s="32"/>
      <c r="E103" s="32"/>
      <c r="F103" s="32"/>
      <c r="H103" s="31" t="s">
        <v>590</v>
      </c>
      <c r="I103" s="32" t="str">
        <f>INDEX('Mold Directory'!E:E, MATCH(C103, 'Mold Directory'!A:A, 0))</f>
        <v>75 right</v>
      </c>
      <c r="J103" s="32">
        <v>236</v>
      </c>
      <c r="K103" s="32">
        <v>1773</v>
      </c>
      <c r="L103" s="32">
        <v>21153</v>
      </c>
      <c r="M103" s="42"/>
      <c r="N103" s="42"/>
      <c r="O103" s="42"/>
      <c r="P103" s="50"/>
      <c r="Q103" s="50"/>
      <c r="R103" s="50"/>
      <c r="S103" s="110"/>
      <c r="T103" s="110"/>
      <c r="U103" s="110"/>
      <c r="V103" s="42">
        <v>730</v>
      </c>
      <c r="W103" s="42">
        <v>2429</v>
      </c>
      <c r="X103" s="42">
        <v>21068</v>
      </c>
      <c r="Y103" s="33"/>
      <c r="Z103" s="34" t="str">
        <f>INDEX('Mold Directory'!D:D, MATCH(C102, 'Mold Directory'!A:A, 0))</f>
        <v>150 right</v>
      </c>
      <c r="AA103" s="32">
        <v>193</v>
      </c>
      <c r="AB103" s="32">
        <v>-552</v>
      </c>
      <c r="AC103" s="32">
        <v>20883</v>
      </c>
      <c r="AD103" s="42"/>
      <c r="AE103" s="42"/>
      <c r="AF103" s="42"/>
      <c r="AG103" s="50"/>
      <c r="AH103" s="50"/>
      <c r="AI103" s="50"/>
      <c r="AJ103" s="110"/>
      <c r="AK103" s="110"/>
      <c r="AL103" s="110"/>
      <c r="AM103" s="42">
        <v>-1048</v>
      </c>
      <c r="AN103" s="42">
        <v>-1227</v>
      </c>
      <c r="AO103" s="42">
        <v>20106</v>
      </c>
      <c r="AP103" s="64" t="s">
        <v>669</v>
      </c>
      <c r="AQ103" s="42" t="s">
        <v>600</v>
      </c>
      <c r="AW103" s="42"/>
      <c r="AX103" s="42"/>
      <c r="BC103">
        <f t="shared" si="10"/>
        <v>494</v>
      </c>
      <c r="BD103">
        <f t="shared" si="11"/>
        <v>656</v>
      </c>
      <c r="BE103">
        <f t="shared" si="12"/>
        <v>-85</v>
      </c>
      <c r="BF103"/>
      <c r="BG103">
        <f t="shared" si="13"/>
        <v>1241</v>
      </c>
      <c r="BH103">
        <f t="shared" si="14"/>
        <v>675</v>
      </c>
      <c r="BI103">
        <f t="shared" si="15"/>
        <v>-777</v>
      </c>
    </row>
    <row r="104" spans="1:61">
      <c r="B104" s="4" t="s">
        <v>673</v>
      </c>
      <c r="C104" s="4" t="s">
        <v>542</v>
      </c>
      <c r="H104" s="31" t="s">
        <v>590</v>
      </c>
      <c r="I104" s="32" t="str">
        <f>INDEX('Mold Directory'!E:E, MATCH(C104, 'Mold Directory'!A:A, 0))</f>
        <v>75 right</v>
      </c>
      <c r="J104">
        <v>2240</v>
      </c>
      <c r="K104">
        <v>1320</v>
      </c>
      <c r="L104">
        <v>25400</v>
      </c>
      <c r="V104" s="37">
        <v>2450</v>
      </c>
      <c r="W104" s="37">
        <v>1625</v>
      </c>
      <c r="X104" s="37">
        <v>22603</v>
      </c>
      <c r="Z104" s="34" t="str">
        <f>INDEX('Mold Directory'!D:D, MATCH(C103, 'Mold Directory'!A:A, 0))</f>
        <v>150 right</v>
      </c>
      <c r="AA104">
        <v>1160</v>
      </c>
      <c r="AB104">
        <v>-70</v>
      </c>
      <c r="AC104">
        <v>26700</v>
      </c>
      <c r="AM104" s="37">
        <v>-589</v>
      </c>
      <c r="AN104" s="37">
        <v>-1000</v>
      </c>
      <c r="AO104" s="37">
        <v>24429</v>
      </c>
      <c r="AP104" s="25" t="s">
        <v>674</v>
      </c>
      <c r="AQ104" s="37" t="s">
        <v>596</v>
      </c>
      <c r="BC104">
        <f t="shared" si="10"/>
        <v>210</v>
      </c>
      <c r="BD104">
        <f t="shared" si="11"/>
        <v>305</v>
      </c>
      <c r="BE104">
        <f t="shared" si="12"/>
        <v>-2797</v>
      </c>
      <c r="BG104">
        <f t="shared" si="13"/>
        <v>1749</v>
      </c>
      <c r="BH104">
        <f t="shared" si="14"/>
        <v>930</v>
      </c>
      <c r="BI104">
        <f t="shared" si="15"/>
        <v>-2271</v>
      </c>
    </row>
    <row r="105" spans="1:61" s="66" customFormat="1">
      <c r="B105" s="67" t="s">
        <v>675</v>
      </c>
      <c r="C105" s="67" t="s">
        <v>542</v>
      </c>
      <c r="D105" s="67"/>
      <c r="E105" s="67"/>
      <c r="F105" s="67"/>
      <c r="H105" s="68" t="s">
        <v>590</v>
      </c>
      <c r="I105" s="69" t="str">
        <f>INDEX('Mold Directory'!E:E, MATCH(C105, 'Mold Directory'!A:A, 0))</f>
        <v>75 right</v>
      </c>
      <c r="J105" s="66">
        <v>2020</v>
      </c>
      <c r="K105" s="66">
        <v>1115</v>
      </c>
      <c r="L105" s="66">
        <v>27090</v>
      </c>
      <c r="M105" s="70"/>
      <c r="N105" s="70"/>
      <c r="O105" s="70"/>
      <c r="P105" s="71"/>
      <c r="Q105" s="71"/>
      <c r="R105" s="71"/>
      <c r="S105" s="111"/>
      <c r="T105" s="111"/>
      <c r="U105" s="111"/>
      <c r="V105" s="70">
        <v>1832</v>
      </c>
      <c r="W105" s="70">
        <v>2670</v>
      </c>
      <c r="X105" s="70">
        <v>25117</v>
      </c>
      <c r="Y105" s="72"/>
      <c r="Z105" s="73" t="str">
        <f>INDEX('Mold Directory'!D:D, MATCH(C104, 'Mold Directory'!A:A, 0))</f>
        <v>150 right</v>
      </c>
      <c r="AA105" s="66">
        <v>790</v>
      </c>
      <c r="AB105" s="66">
        <v>-1550</v>
      </c>
      <c r="AC105" s="66">
        <v>23780</v>
      </c>
      <c r="AD105" s="70"/>
      <c r="AE105" s="70"/>
      <c r="AF105" s="70"/>
      <c r="AG105" s="71"/>
      <c r="AH105" s="71"/>
      <c r="AI105" s="71"/>
      <c r="AJ105" s="111"/>
      <c r="AK105" s="111"/>
      <c r="AL105" s="111"/>
      <c r="AM105" s="70">
        <v>-732</v>
      </c>
      <c r="AN105" s="70">
        <v>-2243</v>
      </c>
      <c r="AO105" s="70">
        <v>23316</v>
      </c>
      <c r="AP105" s="74" t="s">
        <v>674</v>
      </c>
      <c r="AQ105" s="70" t="s">
        <v>598</v>
      </c>
      <c r="AR105" s="66" t="s">
        <v>676</v>
      </c>
      <c r="AW105" s="70"/>
      <c r="AX105" s="70"/>
      <c r="BC105">
        <f t="shared" si="10"/>
        <v>188</v>
      </c>
      <c r="BD105">
        <f t="shared" si="11"/>
        <v>1555</v>
      </c>
      <c r="BE105">
        <f t="shared" si="12"/>
        <v>-1973</v>
      </c>
      <c r="BF105"/>
      <c r="BG105">
        <f t="shared" si="13"/>
        <v>1522</v>
      </c>
      <c r="BH105">
        <f t="shared" si="14"/>
        <v>693</v>
      </c>
      <c r="BI105">
        <f t="shared" si="15"/>
        <v>-464</v>
      </c>
    </row>
    <row r="106" spans="1:61">
      <c r="B106" s="4" t="s">
        <v>677</v>
      </c>
      <c r="C106" s="4" t="s">
        <v>51</v>
      </c>
      <c r="H106" t="s">
        <v>590</v>
      </c>
      <c r="I106" s="4" t="str">
        <f>INDEX('Mold Directory'!E:E, MATCH(C106, 'Mold Directory'!A:A, 0))</f>
        <v>75 right</v>
      </c>
      <c r="J106">
        <v>69</v>
      </c>
      <c r="K106">
        <v>2160</v>
      </c>
      <c r="L106">
        <v>21800</v>
      </c>
      <c r="V106" s="37">
        <v>2201</v>
      </c>
      <c r="W106" s="37">
        <v>2983</v>
      </c>
      <c r="X106" s="37">
        <v>20932</v>
      </c>
      <c r="Z106" s="12" t="str">
        <f>INDEX('Mold Directory'!D:D, MATCH(C105, 'Mold Directory'!A:A, 0))</f>
        <v>150 right</v>
      </c>
      <c r="AA106">
        <v>-1070</v>
      </c>
      <c r="AB106">
        <v>-860</v>
      </c>
      <c r="AC106">
        <v>22580</v>
      </c>
      <c r="AM106" s="37">
        <v>-2479</v>
      </c>
      <c r="AN106" s="37">
        <v>-1017</v>
      </c>
      <c r="AO106" s="37">
        <v>21267</v>
      </c>
      <c r="AP106" s="25" t="s">
        <v>674</v>
      </c>
      <c r="AQ106" s="37" t="s">
        <v>600</v>
      </c>
      <c r="BC106">
        <f t="shared" si="10"/>
        <v>2132</v>
      </c>
      <c r="BD106">
        <f t="shared" si="11"/>
        <v>823</v>
      </c>
      <c r="BE106">
        <f t="shared" si="12"/>
        <v>-868</v>
      </c>
      <c r="BG106">
        <f t="shared" si="13"/>
        <v>1409</v>
      </c>
      <c r="BH106">
        <f t="shared" si="14"/>
        <v>157</v>
      </c>
      <c r="BI106">
        <f t="shared" si="15"/>
        <v>-1313</v>
      </c>
    </row>
    <row r="107" spans="1:61">
      <c r="B107" s="4" t="s">
        <v>678</v>
      </c>
      <c r="C107" s="4" t="s">
        <v>542</v>
      </c>
      <c r="H107" t="s">
        <v>590</v>
      </c>
      <c r="I107" s="4" t="str">
        <f>INDEX('Mold Directory'!E:E, MATCH(C107, 'Mold Directory'!A:A, 0))</f>
        <v>75 right</v>
      </c>
      <c r="J107">
        <v>560</v>
      </c>
      <c r="K107">
        <v>1110</v>
      </c>
      <c r="L107">
        <v>24260</v>
      </c>
      <c r="V107" s="37">
        <v>2593</v>
      </c>
      <c r="W107" s="37">
        <v>1719</v>
      </c>
      <c r="X107" s="37">
        <v>22323</v>
      </c>
      <c r="Z107" s="12" t="str">
        <f>INDEX('Mold Directory'!D:D, MATCH(C106, 'Mold Directory'!A:A, 0))</f>
        <v>150 right</v>
      </c>
      <c r="AA107">
        <v>-1170</v>
      </c>
      <c r="AB107">
        <v>1700</v>
      </c>
      <c r="AC107">
        <v>22850</v>
      </c>
      <c r="AM107" s="37">
        <v>-961</v>
      </c>
      <c r="AN107" s="37">
        <v>-492</v>
      </c>
      <c r="AO107" s="37">
        <v>22643</v>
      </c>
      <c r="AP107" s="25" t="s">
        <v>674</v>
      </c>
      <c r="AQ107" s="37" t="s">
        <v>602</v>
      </c>
      <c r="BC107">
        <f t="shared" si="10"/>
        <v>2033</v>
      </c>
      <c r="BD107">
        <f t="shared" si="11"/>
        <v>609</v>
      </c>
      <c r="BE107">
        <f t="shared" si="12"/>
        <v>-1937</v>
      </c>
      <c r="BG107">
        <f t="shared" si="13"/>
        <v>209</v>
      </c>
      <c r="BH107">
        <f t="shared" si="14"/>
        <v>2192</v>
      </c>
      <c r="BI107">
        <f t="shared" si="15"/>
        <v>-207</v>
      </c>
    </row>
    <row r="108" spans="1:61" s="16" customFormat="1">
      <c r="B108" s="15" t="s">
        <v>679</v>
      </c>
      <c r="C108" s="15" t="s">
        <v>565</v>
      </c>
      <c r="D108" s="15"/>
      <c r="E108" s="15"/>
      <c r="F108" s="15"/>
      <c r="H108" s="16" t="s">
        <v>590</v>
      </c>
      <c r="I108" s="15" t="str">
        <f>INDEX('Mold Directory'!E:E, MATCH(C108, 'Mold Directory'!A:A, 0))</f>
        <v>75 right</v>
      </c>
      <c r="J108" s="16">
        <v>1180</v>
      </c>
      <c r="K108" s="16">
        <v>121</v>
      </c>
      <c r="L108" s="16">
        <v>23958</v>
      </c>
      <c r="M108" s="57"/>
      <c r="N108" s="57"/>
      <c r="O108" s="57"/>
      <c r="P108" s="65"/>
      <c r="Q108" s="65"/>
      <c r="R108" s="65"/>
      <c r="S108" s="112"/>
      <c r="T108" s="112"/>
      <c r="U108" s="112"/>
      <c r="V108" s="57"/>
      <c r="W108" s="57"/>
      <c r="X108" s="57"/>
      <c r="Y108" s="23"/>
      <c r="Z108" s="12" t="str">
        <f>INDEX('Mold Directory'!D:D, MATCH(C106, 'Mold Directory'!A:A, 0))</f>
        <v>150 right</v>
      </c>
      <c r="AA108" s="16">
        <v>857</v>
      </c>
      <c r="AB108" s="16">
        <v>-1883</v>
      </c>
      <c r="AC108" s="16">
        <v>22705</v>
      </c>
      <c r="AD108" s="57"/>
      <c r="AE108" s="57"/>
      <c r="AF108" s="57"/>
      <c r="AG108" s="65"/>
      <c r="AH108" s="65"/>
      <c r="AI108" s="65"/>
      <c r="AJ108" s="112"/>
      <c r="AK108" s="112"/>
      <c r="AL108" s="112"/>
      <c r="AM108" s="57"/>
      <c r="AN108" s="57"/>
      <c r="AO108" s="57"/>
      <c r="AQ108" s="57" t="s">
        <v>598</v>
      </c>
      <c r="AR108" s="16" t="s">
        <v>680</v>
      </c>
      <c r="AW108" s="57"/>
      <c r="AX108" s="57"/>
      <c r="BC108"/>
      <c r="BD108"/>
      <c r="BE108"/>
      <c r="BF108"/>
      <c r="BG108"/>
      <c r="BH108"/>
      <c r="BI108"/>
    </row>
    <row r="109" spans="1:61">
      <c r="B109" s="4" t="s">
        <v>681</v>
      </c>
      <c r="C109" s="4" t="s">
        <v>51</v>
      </c>
      <c r="H109" t="s">
        <v>590</v>
      </c>
      <c r="I109" s="4" t="str">
        <f>INDEX('Mold Directory'!E:E, MATCH(C109, 'Mold Directory'!A:A, 0))</f>
        <v>75 right</v>
      </c>
      <c r="J109">
        <v>2320</v>
      </c>
      <c r="K109">
        <v>476</v>
      </c>
      <c r="L109">
        <v>22500</v>
      </c>
      <c r="V109" s="37">
        <v>2200</v>
      </c>
      <c r="W109" s="37">
        <v>-25</v>
      </c>
      <c r="X109" s="37">
        <v>22370</v>
      </c>
      <c r="Z109" s="12" t="str">
        <f>INDEX('Mold Directory'!D:D, MATCH(C107, 'Mold Directory'!A:A, 0))</f>
        <v>150 right</v>
      </c>
      <c r="AA109">
        <v>-680</v>
      </c>
      <c r="AB109">
        <v>-2930</v>
      </c>
      <c r="AC109">
        <v>22360</v>
      </c>
      <c r="AM109" s="37">
        <v>-1190</v>
      </c>
      <c r="AN109" s="37">
        <v>-2710</v>
      </c>
      <c r="AO109" s="37">
        <v>22500</v>
      </c>
      <c r="AP109" s="25" t="s">
        <v>682</v>
      </c>
      <c r="BC109">
        <f t="shared" si="10"/>
        <v>120</v>
      </c>
      <c r="BD109">
        <f t="shared" si="11"/>
        <v>501</v>
      </c>
      <c r="BE109">
        <f t="shared" si="12"/>
        <v>-130</v>
      </c>
      <c r="BG109">
        <f t="shared" si="13"/>
        <v>510</v>
      </c>
      <c r="BH109">
        <f t="shared" si="14"/>
        <v>220</v>
      </c>
      <c r="BI109">
        <f t="shared" si="15"/>
        <v>140</v>
      </c>
    </row>
    <row r="110" spans="1:61">
      <c r="B110" s="4" t="s">
        <v>683</v>
      </c>
      <c r="C110" s="4" t="s">
        <v>51</v>
      </c>
      <c r="H110" t="s">
        <v>590</v>
      </c>
      <c r="I110" s="4" t="str">
        <f>INDEX('Mold Directory'!E:E, MATCH(C110, 'Mold Directory'!A:A, 0))</f>
        <v>75 right</v>
      </c>
      <c r="J110">
        <v>1492</v>
      </c>
      <c r="K110">
        <v>-1105</v>
      </c>
      <c r="L110">
        <v>23920</v>
      </c>
      <c r="V110" s="37">
        <v>1350</v>
      </c>
      <c r="W110" s="37">
        <v>-40</v>
      </c>
      <c r="X110" s="37">
        <v>22380</v>
      </c>
      <c r="Z110" s="12" t="str">
        <f>INDEX('Mold Directory'!D:D, MATCH(C109, 'Mold Directory'!A:A, 0))</f>
        <v>150 right</v>
      </c>
      <c r="AA110">
        <v>-1022</v>
      </c>
      <c r="AB110">
        <v>-1865</v>
      </c>
      <c r="AC110">
        <v>21593</v>
      </c>
      <c r="AM110" s="37">
        <v>-1920</v>
      </c>
      <c r="AN110" s="37">
        <v>-3360</v>
      </c>
      <c r="AO110" s="37">
        <v>20780</v>
      </c>
      <c r="AP110" s="25" t="s">
        <v>684</v>
      </c>
      <c r="BC110">
        <f t="shared" si="10"/>
        <v>142</v>
      </c>
      <c r="BD110">
        <f t="shared" si="11"/>
        <v>1065</v>
      </c>
      <c r="BE110">
        <f t="shared" si="12"/>
        <v>-1540</v>
      </c>
      <c r="BG110">
        <f t="shared" si="13"/>
        <v>898</v>
      </c>
      <c r="BH110">
        <f t="shared" si="14"/>
        <v>1495</v>
      </c>
      <c r="BI110">
        <f t="shared" si="15"/>
        <v>-813</v>
      </c>
    </row>
    <row r="111" spans="1:61">
      <c r="B111" s="4" t="s">
        <v>685</v>
      </c>
      <c r="C111" s="4" t="s">
        <v>565</v>
      </c>
      <c r="H111" t="s">
        <v>590</v>
      </c>
      <c r="I111" s="4" t="str">
        <f>INDEX('Mold Directory'!E:E, MATCH(C111, 'Mold Directory'!A:A, 0))</f>
        <v>75 right</v>
      </c>
      <c r="J111">
        <v>1412</v>
      </c>
      <c r="K111">
        <v>1742</v>
      </c>
      <c r="L111">
        <v>23287</v>
      </c>
      <c r="V111" s="37">
        <v>1470</v>
      </c>
      <c r="W111" s="37">
        <v>2660</v>
      </c>
      <c r="X111" s="37">
        <v>22400</v>
      </c>
      <c r="Z111" s="12" t="str">
        <f>INDEX('Mold Directory'!D:D, MATCH(C110, 'Mold Directory'!A:A, 0))</f>
        <v>150 right</v>
      </c>
      <c r="AA111">
        <v>-1062</v>
      </c>
      <c r="AB111">
        <v>482</v>
      </c>
      <c r="AC111">
        <v>22554</v>
      </c>
      <c r="AM111" s="37">
        <v>-2390</v>
      </c>
      <c r="AN111" s="37">
        <v>-167</v>
      </c>
      <c r="AO111" s="37">
        <v>22700</v>
      </c>
      <c r="AP111" s="25" t="s">
        <v>682</v>
      </c>
      <c r="BC111">
        <f t="shared" si="10"/>
        <v>58</v>
      </c>
      <c r="BD111">
        <f t="shared" si="11"/>
        <v>918</v>
      </c>
      <c r="BE111">
        <f t="shared" si="12"/>
        <v>-887</v>
      </c>
      <c r="BG111">
        <f t="shared" si="13"/>
        <v>1328</v>
      </c>
      <c r="BH111">
        <f t="shared" si="14"/>
        <v>649</v>
      </c>
      <c r="BI111">
        <f t="shared" si="15"/>
        <v>146</v>
      </c>
    </row>
    <row r="112" spans="1:61" s="31" customFormat="1">
      <c r="B112" s="32" t="s">
        <v>686</v>
      </c>
      <c r="C112" s="32" t="s">
        <v>539</v>
      </c>
      <c r="D112" s="4"/>
      <c r="E112" s="4"/>
      <c r="F112" s="4"/>
      <c r="H112" s="16" t="s">
        <v>590</v>
      </c>
      <c r="I112" s="15" t="str">
        <f>INDEX('Mold Directory'!E:E, MATCH(C112, 'Mold Directory'!A:A, 0))</f>
        <v>75 right</v>
      </c>
      <c r="J112" s="31">
        <v>913</v>
      </c>
      <c r="K112" s="31">
        <v>879</v>
      </c>
      <c r="L112" s="31">
        <v>22916</v>
      </c>
      <c r="M112" s="42"/>
      <c r="N112" s="42"/>
      <c r="O112" s="42"/>
      <c r="P112" s="50"/>
      <c r="Q112" s="50"/>
      <c r="R112" s="50"/>
      <c r="S112" s="110"/>
      <c r="T112" s="110"/>
      <c r="U112" s="110"/>
      <c r="V112" s="42">
        <v>1760</v>
      </c>
      <c r="W112" s="42">
        <v>600</v>
      </c>
      <c r="X112" s="42">
        <v>21900</v>
      </c>
      <c r="Y112" s="33"/>
      <c r="Z112" s="12" t="str">
        <f>INDEX('Mold Directory'!D:D, MATCH(C111, 'Mold Directory'!A:A, 0))</f>
        <v>150 right</v>
      </c>
      <c r="AA112" s="31">
        <v>1989</v>
      </c>
      <c r="AB112" s="31">
        <v>-1243</v>
      </c>
      <c r="AC112" s="31">
        <v>22635</v>
      </c>
      <c r="AD112" s="42"/>
      <c r="AE112" s="42"/>
      <c r="AF112" s="42"/>
      <c r="AG112" s="50"/>
      <c r="AH112" s="50"/>
      <c r="AI112" s="50"/>
      <c r="AJ112" s="110"/>
      <c r="AK112" s="110"/>
      <c r="AL112" s="110"/>
      <c r="AM112" s="42">
        <v>420</v>
      </c>
      <c r="AN112" s="42">
        <v>-2070</v>
      </c>
      <c r="AO112" s="42">
        <v>22040</v>
      </c>
      <c r="AP112" s="64" t="s">
        <v>682</v>
      </c>
      <c r="AQ112" s="42"/>
      <c r="AW112" s="42"/>
      <c r="AX112" s="42"/>
      <c r="BC112">
        <f t="shared" si="10"/>
        <v>847</v>
      </c>
      <c r="BD112">
        <f t="shared" si="11"/>
        <v>279</v>
      </c>
      <c r="BE112">
        <f t="shared" si="12"/>
        <v>-1016</v>
      </c>
      <c r="BF112"/>
      <c r="BG112">
        <f t="shared" si="13"/>
        <v>1569</v>
      </c>
      <c r="BH112">
        <f t="shared" si="14"/>
        <v>827</v>
      </c>
      <c r="BI112">
        <f t="shared" si="15"/>
        <v>-595</v>
      </c>
    </row>
    <row r="113" spans="2:61">
      <c r="B113" s="4" t="s">
        <v>687</v>
      </c>
      <c r="C113" s="4" t="s">
        <v>557</v>
      </c>
      <c r="H113" t="s">
        <v>590</v>
      </c>
      <c r="I113" s="4" t="str">
        <f>INDEX('Mold Directory'!E:E, MATCH(C113, 'Mold Directory'!A:A, 0))</f>
        <v>75 right</v>
      </c>
      <c r="J113">
        <v>945</v>
      </c>
      <c r="K113">
        <v>-754</v>
      </c>
      <c r="L113">
        <v>22053</v>
      </c>
      <c r="V113" s="37">
        <v>-690</v>
      </c>
      <c r="W113" s="37">
        <v>90</v>
      </c>
      <c r="X113" s="37">
        <v>22360</v>
      </c>
      <c r="Z113" s="12" t="str">
        <f>INDEX('Mold Directory'!D:D, MATCH(C112, 'Mold Directory'!A:A, 0))</f>
        <v>150 right</v>
      </c>
      <c r="AA113">
        <v>-12</v>
      </c>
      <c r="AB113">
        <v>-68</v>
      </c>
      <c r="AC113">
        <v>23084</v>
      </c>
      <c r="AM113" s="37">
        <v>-1010</v>
      </c>
      <c r="AN113" s="37">
        <v>-510</v>
      </c>
      <c r="AO113" s="37">
        <v>22350</v>
      </c>
      <c r="AP113" s="25" t="s">
        <v>688</v>
      </c>
      <c r="AQ113" s="37" t="s">
        <v>602</v>
      </c>
      <c r="BC113">
        <f t="shared" si="10"/>
        <v>1635</v>
      </c>
      <c r="BD113">
        <f t="shared" si="11"/>
        <v>844</v>
      </c>
      <c r="BE113">
        <f t="shared" si="12"/>
        <v>307</v>
      </c>
      <c r="BG113">
        <f t="shared" si="13"/>
        <v>998</v>
      </c>
      <c r="BH113">
        <f t="shared" si="14"/>
        <v>442</v>
      </c>
      <c r="BI113">
        <f t="shared" si="15"/>
        <v>-734</v>
      </c>
    </row>
    <row r="114" spans="2:61">
      <c r="B114" s="4" t="s">
        <v>689</v>
      </c>
      <c r="C114" s="4" t="s">
        <v>557</v>
      </c>
      <c r="H114" t="s">
        <v>590</v>
      </c>
      <c r="I114" s="4" t="str">
        <f>INDEX('Mold Directory'!E:E, MATCH(C114, 'Mold Directory'!A:A, 0))</f>
        <v>75 right</v>
      </c>
      <c r="J114">
        <v>589</v>
      </c>
      <c r="K114">
        <v>816</v>
      </c>
      <c r="L114">
        <v>24556</v>
      </c>
      <c r="V114" s="37">
        <v>680</v>
      </c>
      <c r="W114" s="37">
        <v>1030</v>
      </c>
      <c r="X114" s="37">
        <v>23240</v>
      </c>
      <c r="Z114" s="12" t="str">
        <f>INDEX('Mold Directory'!D:D, MATCH(C113, 'Mold Directory'!A:A, 0))</f>
        <v>150 right</v>
      </c>
      <c r="AA114">
        <v>-549</v>
      </c>
      <c r="AB114">
        <v>-2115</v>
      </c>
      <c r="AC114">
        <v>25893</v>
      </c>
      <c r="AM114" s="37">
        <v>-800</v>
      </c>
      <c r="AN114" s="37">
        <v>-1700</v>
      </c>
      <c r="AO114" s="37">
        <v>23240</v>
      </c>
      <c r="AP114" s="25" t="s">
        <v>688</v>
      </c>
      <c r="AQ114" s="37" t="s">
        <v>596</v>
      </c>
      <c r="BC114">
        <f t="shared" si="10"/>
        <v>91</v>
      </c>
      <c r="BD114">
        <f t="shared" si="11"/>
        <v>214</v>
      </c>
      <c r="BE114">
        <f t="shared" si="12"/>
        <v>-1316</v>
      </c>
      <c r="BG114">
        <f t="shared" si="13"/>
        <v>251</v>
      </c>
      <c r="BH114">
        <f t="shared" si="14"/>
        <v>415</v>
      </c>
      <c r="BI114">
        <f t="shared" si="15"/>
        <v>-2653</v>
      </c>
    </row>
    <row r="115" spans="2:61">
      <c r="B115" s="4" t="s">
        <v>690</v>
      </c>
      <c r="C115" s="4" t="s">
        <v>539</v>
      </c>
      <c r="H115" t="s">
        <v>590</v>
      </c>
      <c r="I115" s="4" t="str">
        <f>INDEX('Mold Directory'!E:E, MATCH(C115, 'Mold Directory'!A:A, 0))</f>
        <v>75 right</v>
      </c>
      <c r="J115">
        <v>478</v>
      </c>
      <c r="K115">
        <v>-586</v>
      </c>
      <c r="L115">
        <v>21452</v>
      </c>
      <c r="V115" s="37">
        <v>1720</v>
      </c>
      <c r="W115" s="37">
        <v>800</v>
      </c>
      <c r="X115" s="37">
        <v>20840</v>
      </c>
      <c r="Z115" s="12" t="str">
        <f>INDEX('Mold Directory'!D:D, MATCH(C114, 'Mold Directory'!A:A, 0))</f>
        <v>150 right</v>
      </c>
      <c r="AA115">
        <v>-732</v>
      </c>
      <c r="AB115">
        <v>-737</v>
      </c>
      <c r="AC115">
        <v>21740</v>
      </c>
      <c r="AM115" s="37">
        <v>-10</v>
      </c>
      <c r="AN115" s="37">
        <v>-750</v>
      </c>
      <c r="AO115" s="37">
        <v>21800</v>
      </c>
      <c r="AP115" s="25" t="s">
        <v>688</v>
      </c>
      <c r="AQ115" s="37" t="s">
        <v>600</v>
      </c>
      <c r="BC115">
        <f t="shared" si="10"/>
        <v>1242</v>
      </c>
      <c r="BD115">
        <f t="shared" si="11"/>
        <v>1386</v>
      </c>
      <c r="BE115">
        <f t="shared" si="12"/>
        <v>-612</v>
      </c>
      <c r="BG115">
        <f t="shared" si="13"/>
        <v>722</v>
      </c>
      <c r="BH115">
        <f t="shared" si="14"/>
        <v>13</v>
      </c>
      <c r="BI115">
        <f t="shared" si="15"/>
        <v>60</v>
      </c>
    </row>
    <row r="116" spans="2:61" s="31" customFormat="1">
      <c r="B116" s="32" t="s">
        <v>691</v>
      </c>
      <c r="C116" s="32" t="s">
        <v>555</v>
      </c>
      <c r="D116" s="32"/>
      <c r="E116" s="32"/>
      <c r="F116" s="32"/>
      <c r="H116" s="31" t="s">
        <v>590</v>
      </c>
      <c r="I116" s="32" t="str">
        <f>INDEX('Mold Directory'!E:E, MATCH(C116, 'Mold Directory'!A:A, 0))</f>
        <v>75 right</v>
      </c>
      <c r="J116" s="31">
        <v>795</v>
      </c>
      <c r="K116" s="31">
        <v>-1516</v>
      </c>
      <c r="L116" s="31">
        <v>22556</v>
      </c>
      <c r="M116" s="42"/>
      <c r="N116" s="42"/>
      <c r="O116" s="42"/>
      <c r="P116" s="50"/>
      <c r="Q116" s="50"/>
      <c r="R116" s="50"/>
      <c r="S116" s="110"/>
      <c r="T116" s="110"/>
      <c r="U116" s="110"/>
      <c r="V116" s="42">
        <v>710</v>
      </c>
      <c r="W116" s="42">
        <v>-800</v>
      </c>
      <c r="X116" s="42">
        <v>21980</v>
      </c>
      <c r="Y116" s="33"/>
      <c r="Z116" s="12" t="str">
        <f>INDEX('Mold Directory'!D:D, MATCH(C115, 'Mold Directory'!A:A, 0))</f>
        <v>150 right</v>
      </c>
      <c r="AA116" s="31">
        <v>-1010</v>
      </c>
      <c r="AB116" s="31">
        <v>-1883</v>
      </c>
      <c r="AC116" s="31">
        <v>21276</v>
      </c>
      <c r="AD116" s="42"/>
      <c r="AE116" s="42"/>
      <c r="AF116" s="42"/>
      <c r="AG116" s="50"/>
      <c r="AH116" s="50"/>
      <c r="AI116" s="50"/>
      <c r="AJ116" s="110"/>
      <c r="AK116" s="110"/>
      <c r="AL116" s="110"/>
      <c r="AM116" s="42">
        <v>-1000</v>
      </c>
      <c r="AN116" s="42">
        <v>-2090</v>
      </c>
      <c r="AO116" s="42">
        <v>21270</v>
      </c>
      <c r="AP116" s="64" t="s">
        <v>688</v>
      </c>
      <c r="AQ116" s="42" t="s">
        <v>598</v>
      </c>
      <c r="AW116" s="42"/>
      <c r="AX116" s="42"/>
      <c r="BC116">
        <f t="shared" si="10"/>
        <v>85</v>
      </c>
      <c r="BD116">
        <f t="shared" si="11"/>
        <v>716</v>
      </c>
      <c r="BE116">
        <f t="shared" si="12"/>
        <v>-576</v>
      </c>
      <c r="BF116"/>
      <c r="BG116">
        <f t="shared" si="13"/>
        <v>10</v>
      </c>
      <c r="BH116">
        <f t="shared" si="14"/>
        <v>207</v>
      </c>
      <c r="BI116">
        <f t="shared" si="15"/>
        <v>-6</v>
      </c>
    </row>
    <row r="117" spans="2:61">
      <c r="B117" s="4" t="s">
        <v>692</v>
      </c>
      <c r="C117" s="4" t="s">
        <v>545</v>
      </c>
      <c r="H117" t="s">
        <v>590</v>
      </c>
      <c r="I117" s="4" t="str">
        <f>INDEX('Mold Directory'!E:E, MATCH(C117, 'Mold Directory'!A:A, 0))</f>
        <v>75 right</v>
      </c>
      <c r="J117">
        <v>1808</v>
      </c>
      <c r="K117">
        <v>93</v>
      </c>
      <c r="L117">
        <v>22240</v>
      </c>
      <c r="V117" s="37">
        <v>1058</v>
      </c>
      <c r="W117" s="37">
        <v>118</v>
      </c>
      <c r="X117" s="37">
        <v>21124</v>
      </c>
      <c r="Z117" s="12" t="str">
        <f>INDEX('Mold Directory'!D:D, MATCH(C116, 'Mold Directory'!A:A, 0))</f>
        <v>150 right</v>
      </c>
      <c r="AA117">
        <v>749</v>
      </c>
      <c r="AB117">
        <v>-20</v>
      </c>
      <c r="AC117">
        <v>23260</v>
      </c>
      <c r="AM117" s="37">
        <v>-1170</v>
      </c>
      <c r="AN117" s="37">
        <v>-1400</v>
      </c>
      <c r="AO117" s="37">
        <v>20300</v>
      </c>
      <c r="AP117" s="25" t="s">
        <v>693</v>
      </c>
      <c r="AQ117" s="37" t="s">
        <v>602</v>
      </c>
      <c r="BC117">
        <f t="shared" si="10"/>
        <v>750</v>
      </c>
      <c r="BD117">
        <f t="shared" si="11"/>
        <v>25</v>
      </c>
      <c r="BE117">
        <f t="shared" si="12"/>
        <v>-1116</v>
      </c>
      <c r="BG117">
        <f t="shared" si="13"/>
        <v>1919</v>
      </c>
      <c r="BH117">
        <f t="shared" si="14"/>
        <v>1380</v>
      </c>
      <c r="BI117">
        <f t="shared" si="15"/>
        <v>-2960</v>
      </c>
    </row>
    <row r="118" spans="2:61">
      <c r="B118" s="4" t="s">
        <v>694</v>
      </c>
      <c r="C118" s="4" t="s">
        <v>557</v>
      </c>
      <c r="H118" t="s">
        <v>590</v>
      </c>
      <c r="I118" s="4" t="str">
        <f>INDEX('Mold Directory'!E:E, MATCH(C118, 'Mold Directory'!A:A, 0))</f>
        <v>75 right</v>
      </c>
      <c r="J118">
        <v>1909</v>
      </c>
      <c r="K118">
        <v>400</v>
      </c>
      <c r="L118">
        <v>24274</v>
      </c>
      <c r="V118" s="37">
        <v>2320</v>
      </c>
      <c r="W118" s="37">
        <v>260</v>
      </c>
      <c r="X118" s="37">
        <v>22930</v>
      </c>
      <c r="Z118" s="12" t="str">
        <f>INDEX('Mold Directory'!D:D, MATCH(C117, 'Mold Directory'!A:A, 0))</f>
        <v>150 right</v>
      </c>
      <c r="AA118">
        <v>1185</v>
      </c>
      <c r="AB118">
        <v>-2069</v>
      </c>
      <c r="AC118">
        <v>23403</v>
      </c>
      <c r="AM118" s="37">
        <v>570</v>
      </c>
      <c r="AN118" s="37">
        <v>-1960</v>
      </c>
      <c r="AO118" s="37">
        <v>22360</v>
      </c>
      <c r="AP118" s="25" t="s">
        <v>693</v>
      </c>
      <c r="AQ118" s="37" t="s">
        <v>600</v>
      </c>
      <c r="BC118">
        <f t="shared" si="10"/>
        <v>411</v>
      </c>
      <c r="BD118">
        <f t="shared" si="11"/>
        <v>140</v>
      </c>
      <c r="BE118">
        <f t="shared" si="12"/>
        <v>-1344</v>
      </c>
      <c r="BG118">
        <f t="shared" si="13"/>
        <v>615</v>
      </c>
      <c r="BH118">
        <f t="shared" si="14"/>
        <v>109</v>
      </c>
      <c r="BI118">
        <f t="shared" si="15"/>
        <v>-1043</v>
      </c>
    </row>
    <row r="119" spans="2:61">
      <c r="B119" s="4" t="s">
        <v>695</v>
      </c>
      <c r="C119" s="4" t="s">
        <v>542</v>
      </c>
      <c r="H119" t="s">
        <v>590</v>
      </c>
      <c r="I119" s="4" t="str">
        <f>INDEX('Mold Directory'!E:E, MATCH(C119, 'Mold Directory'!A:A, 0))</f>
        <v>75 right</v>
      </c>
      <c r="J119">
        <v>1917</v>
      </c>
      <c r="K119">
        <v>-1773</v>
      </c>
      <c r="L119">
        <v>22664</v>
      </c>
      <c r="V119" s="37">
        <v>1160</v>
      </c>
      <c r="W119" s="37">
        <v>-250</v>
      </c>
      <c r="X119" s="37">
        <v>21480</v>
      </c>
      <c r="Z119" s="12" t="str">
        <f>INDEX('Mold Directory'!D:D, MATCH(C118, 'Mold Directory'!A:A, 0))</f>
        <v>150 right</v>
      </c>
      <c r="AA119">
        <v>275</v>
      </c>
      <c r="AB119">
        <v>-1898</v>
      </c>
      <c r="AC119">
        <v>21895</v>
      </c>
      <c r="AM119" s="37">
        <v>340</v>
      </c>
      <c r="AN119" s="37">
        <v>-2230</v>
      </c>
      <c r="AO119" s="37">
        <v>21870</v>
      </c>
      <c r="AP119" s="25" t="s">
        <v>693</v>
      </c>
      <c r="AQ119" s="37" t="s">
        <v>596</v>
      </c>
      <c r="BC119">
        <f t="shared" si="10"/>
        <v>757</v>
      </c>
      <c r="BD119">
        <f t="shared" si="11"/>
        <v>1523</v>
      </c>
      <c r="BE119">
        <f t="shared" si="12"/>
        <v>-1184</v>
      </c>
      <c r="BG119">
        <f t="shared" si="13"/>
        <v>65</v>
      </c>
      <c r="BH119">
        <f t="shared" si="14"/>
        <v>332</v>
      </c>
      <c r="BI119">
        <f t="shared" si="15"/>
        <v>-25</v>
      </c>
    </row>
    <row r="120" spans="2:61" s="31" customFormat="1">
      <c r="B120" s="32" t="s">
        <v>696</v>
      </c>
      <c r="C120" s="32" t="s">
        <v>542</v>
      </c>
      <c r="D120" s="32"/>
      <c r="E120" s="32"/>
      <c r="F120" s="32"/>
      <c r="H120" s="31" t="s">
        <v>590</v>
      </c>
      <c r="I120" s="32" t="str">
        <f>INDEX('Mold Directory'!E:E, MATCH(C120, 'Mold Directory'!A:A, 0))</f>
        <v>75 right</v>
      </c>
      <c r="J120" s="31">
        <v>1630</v>
      </c>
      <c r="K120" s="31">
        <v>1836</v>
      </c>
      <c r="L120" s="31">
        <v>25078</v>
      </c>
      <c r="M120" s="42"/>
      <c r="N120" s="42"/>
      <c r="O120" s="42"/>
      <c r="P120" s="50"/>
      <c r="Q120" s="50"/>
      <c r="R120" s="50"/>
      <c r="S120" s="110"/>
      <c r="T120" s="110"/>
      <c r="U120" s="110"/>
      <c r="V120" s="42">
        <v>2100</v>
      </c>
      <c r="W120" s="42">
        <v>2200</v>
      </c>
      <c r="X120" s="42">
        <v>24580</v>
      </c>
      <c r="Y120" s="33"/>
      <c r="Z120" s="12" t="str">
        <f>INDEX('Mold Directory'!D:D, MATCH(C119, 'Mold Directory'!A:A, 0))</f>
        <v>150 right</v>
      </c>
      <c r="AA120" s="31">
        <v>-1136</v>
      </c>
      <c r="AB120" s="31">
        <v>804</v>
      </c>
      <c r="AC120" s="31">
        <v>22715</v>
      </c>
      <c r="AD120" s="42"/>
      <c r="AE120" s="42"/>
      <c r="AF120" s="42"/>
      <c r="AG120" s="50"/>
      <c r="AH120" s="50"/>
      <c r="AI120" s="50"/>
      <c r="AJ120" s="110"/>
      <c r="AK120" s="110"/>
      <c r="AL120" s="110"/>
      <c r="AM120" s="42">
        <v>-1280</v>
      </c>
      <c r="AN120" s="42">
        <v>840</v>
      </c>
      <c r="AO120" s="42">
        <v>22410</v>
      </c>
      <c r="AP120" s="64" t="s">
        <v>693</v>
      </c>
      <c r="AQ120" s="42" t="s">
        <v>598</v>
      </c>
      <c r="AW120" s="42"/>
      <c r="AX120" s="42"/>
      <c r="BC120">
        <f t="shared" si="10"/>
        <v>470</v>
      </c>
      <c r="BD120">
        <f t="shared" si="11"/>
        <v>364</v>
      </c>
      <c r="BE120">
        <f t="shared" si="12"/>
        <v>-498</v>
      </c>
      <c r="BF120"/>
      <c r="BG120">
        <f t="shared" si="13"/>
        <v>144</v>
      </c>
      <c r="BH120">
        <f t="shared" si="14"/>
        <v>36</v>
      </c>
      <c r="BI120">
        <f t="shared" si="15"/>
        <v>-305</v>
      </c>
    </row>
    <row r="121" spans="2:61">
      <c r="B121" s="4" t="s">
        <v>697</v>
      </c>
      <c r="C121" s="4" t="s">
        <v>545</v>
      </c>
      <c r="H121" t="s">
        <v>590</v>
      </c>
      <c r="I121" s="4" t="str">
        <f>INDEX('Mold Directory'!E:E, MATCH(C121, 'Mold Directory'!A:A, 0))</f>
        <v>75 right</v>
      </c>
      <c r="J121">
        <v>1650</v>
      </c>
      <c r="K121">
        <v>-290</v>
      </c>
      <c r="L121">
        <v>21270</v>
      </c>
      <c r="V121" s="37">
        <v>1060</v>
      </c>
      <c r="W121" s="37">
        <v>900</v>
      </c>
      <c r="X121" s="37">
        <v>21530</v>
      </c>
      <c r="Z121" s="12" t="str">
        <f>INDEX('Mold Directory'!D:D, MATCH(C120, 'Mold Directory'!A:A, 0))</f>
        <v>150 right</v>
      </c>
      <c r="AA121">
        <v>-480</v>
      </c>
      <c r="AB121">
        <v>-1</v>
      </c>
      <c r="AC121">
        <v>22380</v>
      </c>
      <c r="AM121" s="37">
        <v>-1230</v>
      </c>
      <c r="AN121" s="37">
        <v>-660</v>
      </c>
      <c r="AO121" s="37">
        <v>21780</v>
      </c>
      <c r="AP121" s="82" t="s">
        <v>698</v>
      </c>
      <c r="AQ121" s="37" t="s">
        <v>600</v>
      </c>
      <c r="BC121">
        <f t="shared" si="10"/>
        <v>590</v>
      </c>
      <c r="BD121">
        <f t="shared" si="11"/>
        <v>1190</v>
      </c>
      <c r="BE121">
        <f t="shared" si="12"/>
        <v>260</v>
      </c>
      <c r="BG121">
        <f t="shared" si="13"/>
        <v>750</v>
      </c>
      <c r="BH121">
        <f t="shared" si="14"/>
        <v>659</v>
      </c>
      <c r="BI121">
        <f t="shared" si="15"/>
        <v>-600</v>
      </c>
    </row>
    <row r="122" spans="2:61">
      <c r="B122" s="4" t="s">
        <v>699</v>
      </c>
      <c r="C122" s="4" t="s">
        <v>555</v>
      </c>
      <c r="H122" t="s">
        <v>590</v>
      </c>
      <c r="I122" s="4" t="str">
        <f>INDEX('Mold Directory'!E:E, MATCH(C122, 'Mold Directory'!A:A, 0))</f>
        <v>75 right</v>
      </c>
      <c r="J122">
        <v>-720</v>
      </c>
      <c r="K122">
        <v>2270</v>
      </c>
      <c r="L122">
        <v>24100</v>
      </c>
      <c r="V122" s="37">
        <v>880</v>
      </c>
      <c r="W122" s="37">
        <v>4010</v>
      </c>
      <c r="X122" s="37">
        <v>22610</v>
      </c>
      <c r="Z122" s="12" t="str">
        <f>INDEX('Mold Directory'!D:D, MATCH(C121, 'Mold Directory'!A:A, 0))</f>
        <v>150 right</v>
      </c>
      <c r="AA122">
        <v>-1785</v>
      </c>
      <c r="AB122">
        <v>326</v>
      </c>
      <c r="AC122">
        <v>24320</v>
      </c>
      <c r="AM122" s="37">
        <v>-2840</v>
      </c>
      <c r="AN122" s="37">
        <v>-520</v>
      </c>
      <c r="AO122" s="37">
        <v>24530</v>
      </c>
      <c r="AP122" s="82" t="s">
        <v>698</v>
      </c>
      <c r="AQ122" s="37" t="s">
        <v>596</v>
      </c>
      <c r="BC122">
        <f t="shared" si="10"/>
        <v>1600</v>
      </c>
      <c r="BD122">
        <f t="shared" si="11"/>
        <v>1740</v>
      </c>
      <c r="BE122">
        <f t="shared" si="12"/>
        <v>-1490</v>
      </c>
      <c r="BG122">
        <f t="shared" si="13"/>
        <v>1055</v>
      </c>
      <c r="BH122">
        <f t="shared" si="14"/>
        <v>846</v>
      </c>
      <c r="BI122">
        <f t="shared" si="15"/>
        <v>210</v>
      </c>
    </row>
    <row r="123" spans="2:61">
      <c r="B123" s="4" t="s">
        <v>700</v>
      </c>
      <c r="C123" s="4" t="s">
        <v>542</v>
      </c>
      <c r="H123" s="31" t="s">
        <v>590</v>
      </c>
      <c r="I123" s="4" t="str">
        <f>INDEX('Mold Directory'!E:E, MATCH(C123, 'Mold Directory'!A:A, 0))</f>
        <v>75 right</v>
      </c>
      <c r="J123">
        <v>1940</v>
      </c>
      <c r="K123">
        <v>880</v>
      </c>
      <c r="L123">
        <v>25000</v>
      </c>
      <c r="V123" s="37">
        <v>2610</v>
      </c>
      <c r="W123" s="37">
        <v>2390</v>
      </c>
      <c r="X123" s="37">
        <v>24140</v>
      </c>
      <c r="Z123" s="12" t="str">
        <f>INDEX('Mold Directory'!D:D, MATCH(C122, 'Mold Directory'!A:A, 0))</f>
        <v>150 right</v>
      </c>
      <c r="AA123">
        <v>-260</v>
      </c>
      <c r="AB123">
        <v>-60</v>
      </c>
      <c r="AC123">
        <v>25800</v>
      </c>
      <c r="AM123" s="37">
        <v>-1340</v>
      </c>
      <c r="AN123" s="37">
        <v>-480</v>
      </c>
      <c r="AO123" s="37">
        <v>24590</v>
      </c>
      <c r="AP123" s="82" t="s">
        <v>698</v>
      </c>
      <c r="AQ123" s="37" t="s">
        <v>602</v>
      </c>
      <c r="BC123">
        <f t="shared" si="10"/>
        <v>670</v>
      </c>
      <c r="BD123">
        <f t="shared" si="11"/>
        <v>1510</v>
      </c>
      <c r="BE123">
        <f t="shared" si="12"/>
        <v>-860</v>
      </c>
      <c r="BG123">
        <f t="shared" si="13"/>
        <v>1080</v>
      </c>
      <c r="BH123">
        <f t="shared" si="14"/>
        <v>420</v>
      </c>
      <c r="BI123">
        <f t="shared" si="15"/>
        <v>-1210</v>
      </c>
    </row>
    <row r="124" spans="2:61" s="16" customFormat="1">
      <c r="B124" s="15" t="s">
        <v>701</v>
      </c>
      <c r="C124" s="15" t="s">
        <v>555</v>
      </c>
      <c r="D124" s="15"/>
      <c r="E124" s="15"/>
      <c r="F124" s="15"/>
      <c r="I124" s="4" t="str">
        <f>INDEX('Mold Directory'!E:E, MATCH(C124, 'Mold Directory'!A:A, 0))</f>
        <v>75 right</v>
      </c>
      <c r="J124" s="16">
        <v>1270</v>
      </c>
      <c r="K124" s="16">
        <v>-150</v>
      </c>
      <c r="L124" s="16">
        <v>24350</v>
      </c>
      <c r="M124" s="57"/>
      <c r="N124" s="57"/>
      <c r="O124" s="57"/>
      <c r="P124" s="65"/>
      <c r="Q124" s="65"/>
      <c r="R124" s="65"/>
      <c r="S124" s="112"/>
      <c r="T124" s="112"/>
      <c r="U124" s="112"/>
      <c r="V124" s="57">
        <v>2620</v>
      </c>
      <c r="W124" s="57">
        <v>1000</v>
      </c>
      <c r="X124" s="57">
        <v>22860</v>
      </c>
      <c r="Y124" s="23"/>
      <c r="Z124" s="12" t="str">
        <f>INDEX('Mold Directory'!D:D, MATCH(C123, 'Mold Directory'!A:A, 0))</f>
        <v>150 right</v>
      </c>
      <c r="AA124" s="16">
        <v>140</v>
      </c>
      <c r="AB124" s="16">
        <v>-2300</v>
      </c>
      <c r="AC124" s="16">
        <v>23500</v>
      </c>
      <c r="AD124" s="57"/>
      <c r="AE124" s="57"/>
      <c r="AF124" s="57"/>
      <c r="AG124" s="65"/>
      <c r="AH124" s="65"/>
      <c r="AI124" s="65"/>
      <c r="AJ124" s="112"/>
      <c r="AK124" s="112"/>
      <c r="AL124" s="112"/>
      <c r="AM124" s="57">
        <v>-520</v>
      </c>
      <c r="AN124" s="57">
        <v>-3380</v>
      </c>
      <c r="AO124" s="57">
        <v>23210</v>
      </c>
      <c r="AP124" s="82" t="s">
        <v>698</v>
      </c>
      <c r="AQ124" s="57" t="s">
        <v>598</v>
      </c>
      <c r="AW124" s="57"/>
      <c r="AX124" s="57"/>
      <c r="BC124">
        <f t="shared" si="10"/>
        <v>1350</v>
      </c>
      <c r="BD124">
        <f t="shared" si="11"/>
        <v>1150</v>
      </c>
      <c r="BE124">
        <f t="shared" si="12"/>
        <v>-1490</v>
      </c>
      <c r="BF124"/>
      <c r="BG124">
        <f t="shared" si="13"/>
        <v>660</v>
      </c>
      <c r="BH124">
        <f t="shared" si="14"/>
        <v>1080</v>
      </c>
      <c r="BI124">
        <f t="shared" si="15"/>
        <v>-290</v>
      </c>
    </row>
    <row r="125" spans="2:61">
      <c r="B125" s="4" t="s">
        <v>702</v>
      </c>
      <c r="C125" s="4" t="s">
        <v>545</v>
      </c>
      <c r="H125" t="s">
        <v>590</v>
      </c>
      <c r="I125" s="4" t="str">
        <f>INDEX('Mold Directory'!E:E, MATCH(C125, 'Mold Directory'!A:A, 0))</f>
        <v>75 right</v>
      </c>
      <c r="J125">
        <v>760</v>
      </c>
      <c r="K125">
        <v>810</v>
      </c>
      <c r="L125">
        <v>21750</v>
      </c>
      <c r="V125" s="37">
        <v>790</v>
      </c>
      <c r="W125" s="37">
        <v>2110</v>
      </c>
      <c r="X125" s="37">
        <v>21600</v>
      </c>
      <c r="Z125" s="12" t="str">
        <f>INDEX('Mold Directory'!D:D, MATCH(C124, 'Mold Directory'!A:A, 0))</f>
        <v>150 right</v>
      </c>
      <c r="AA125">
        <v>260</v>
      </c>
      <c r="AB125">
        <v>-1550</v>
      </c>
      <c r="AC125">
        <v>24100</v>
      </c>
      <c r="AM125" s="37">
        <v>-450</v>
      </c>
      <c r="AN125" s="37">
        <v>-2670</v>
      </c>
      <c r="AO125" s="37">
        <v>23140</v>
      </c>
      <c r="AP125" s="25" t="s">
        <v>703</v>
      </c>
      <c r="AQ125" s="37" t="s">
        <v>600</v>
      </c>
      <c r="BC125">
        <f t="shared" si="10"/>
        <v>30</v>
      </c>
      <c r="BD125">
        <f t="shared" si="11"/>
        <v>1300</v>
      </c>
      <c r="BE125">
        <f t="shared" si="12"/>
        <v>-150</v>
      </c>
      <c r="BG125">
        <f t="shared" si="13"/>
        <v>710</v>
      </c>
      <c r="BH125">
        <f t="shared" si="14"/>
        <v>1120</v>
      </c>
      <c r="BI125">
        <f t="shared" si="15"/>
        <v>-960</v>
      </c>
    </row>
    <row r="126" spans="2:61">
      <c r="B126" s="4" t="s">
        <v>704</v>
      </c>
      <c r="C126" s="4" t="s">
        <v>565</v>
      </c>
      <c r="H126" t="s">
        <v>590</v>
      </c>
      <c r="I126" s="4" t="str">
        <f>INDEX('Mold Directory'!E:E, MATCH(C126, 'Mold Directory'!A:A, 0))</f>
        <v>75 right</v>
      </c>
      <c r="J126">
        <v>830</v>
      </c>
      <c r="K126">
        <v>100</v>
      </c>
      <c r="L126">
        <v>23800</v>
      </c>
      <c r="V126" s="37">
        <v>880</v>
      </c>
      <c r="W126" s="37">
        <v>1160</v>
      </c>
      <c r="X126" s="37">
        <v>21615</v>
      </c>
      <c r="Z126" s="12" t="str">
        <f>INDEX('Mold Directory'!D:D, MATCH(C125, 'Mold Directory'!A:A, 0))</f>
        <v>150 right</v>
      </c>
      <c r="AA126">
        <v>-350</v>
      </c>
      <c r="AB126">
        <v>60</v>
      </c>
      <c r="AC126">
        <v>23160</v>
      </c>
      <c r="AM126" s="37">
        <v>-1280</v>
      </c>
      <c r="AN126" s="37">
        <v>-970</v>
      </c>
      <c r="AO126" s="37">
        <v>22640</v>
      </c>
      <c r="AP126" s="25" t="s">
        <v>703</v>
      </c>
      <c r="AQ126" s="37" t="s">
        <v>602</v>
      </c>
      <c r="BC126">
        <f t="shared" si="10"/>
        <v>50</v>
      </c>
      <c r="BD126">
        <f t="shared" si="11"/>
        <v>1060</v>
      </c>
      <c r="BE126">
        <f t="shared" si="12"/>
        <v>-2185</v>
      </c>
      <c r="BG126">
        <f t="shared" si="13"/>
        <v>930</v>
      </c>
      <c r="BH126">
        <f t="shared" si="14"/>
        <v>1030</v>
      </c>
      <c r="BI126">
        <f t="shared" si="15"/>
        <v>-520</v>
      </c>
    </row>
    <row r="127" spans="2:61">
      <c r="B127" s="4" t="s">
        <v>705</v>
      </c>
      <c r="C127" s="4" t="s">
        <v>51</v>
      </c>
      <c r="H127" t="s">
        <v>590</v>
      </c>
      <c r="I127" s="4" t="str">
        <f>INDEX('Mold Directory'!E:E, MATCH(C127, 'Mold Directory'!A:A, 0))</f>
        <v>75 right</v>
      </c>
      <c r="J127">
        <v>1500</v>
      </c>
      <c r="K127">
        <v>-380</v>
      </c>
      <c r="L127">
        <v>23670</v>
      </c>
      <c r="V127" s="37">
        <v>1250</v>
      </c>
      <c r="W127" s="37">
        <v>700</v>
      </c>
      <c r="X127" s="37">
        <v>22600</v>
      </c>
      <c r="Z127" s="12" t="str">
        <f>INDEX('Mold Directory'!D:D, MATCH(C126, 'Mold Directory'!A:A, 0))</f>
        <v>150 right</v>
      </c>
      <c r="AA127">
        <v>-980</v>
      </c>
      <c r="AB127">
        <v>-1200</v>
      </c>
      <c r="AC127">
        <v>21750</v>
      </c>
      <c r="AM127" s="37">
        <v>-1730</v>
      </c>
      <c r="AN127" s="37">
        <v>-2530</v>
      </c>
      <c r="AO127" s="37">
        <v>22600</v>
      </c>
      <c r="AP127" s="25" t="s">
        <v>703</v>
      </c>
      <c r="AQ127" s="37" t="s">
        <v>598</v>
      </c>
      <c r="BC127">
        <f t="shared" si="10"/>
        <v>250</v>
      </c>
      <c r="BD127">
        <f t="shared" si="11"/>
        <v>1080</v>
      </c>
      <c r="BE127">
        <f t="shared" si="12"/>
        <v>-1070</v>
      </c>
      <c r="BG127">
        <f t="shared" si="13"/>
        <v>750</v>
      </c>
      <c r="BH127">
        <f t="shared" si="14"/>
        <v>1330</v>
      </c>
      <c r="BI127">
        <f t="shared" si="15"/>
        <v>850</v>
      </c>
    </row>
    <row r="128" spans="2:61" s="16" customFormat="1">
      <c r="B128" s="15" t="s">
        <v>706</v>
      </c>
      <c r="C128" s="4" t="s">
        <v>539</v>
      </c>
      <c r="D128" s="4"/>
      <c r="E128" s="4"/>
      <c r="F128" s="4"/>
      <c r="H128" s="31" t="s">
        <v>590</v>
      </c>
      <c r="I128" s="4" t="str">
        <f>INDEX('Mold Directory'!E:E, MATCH(C128, 'Mold Directory'!A:A, 0))</f>
        <v>75 right</v>
      </c>
      <c r="J128" s="16">
        <v>1650</v>
      </c>
      <c r="K128" s="16">
        <v>-910</v>
      </c>
      <c r="L128" s="16">
        <v>20740</v>
      </c>
      <c r="M128" s="57"/>
      <c r="N128" s="57"/>
      <c r="O128" s="57"/>
      <c r="P128" s="65"/>
      <c r="Q128" s="65"/>
      <c r="R128" s="65"/>
      <c r="S128" s="112"/>
      <c r="T128" s="112"/>
      <c r="U128" s="112"/>
      <c r="V128" s="57">
        <v>910</v>
      </c>
      <c r="W128" s="57">
        <v>430</v>
      </c>
      <c r="X128" s="57">
        <v>21010</v>
      </c>
      <c r="Y128" s="23"/>
      <c r="Z128" s="12" t="str">
        <f>INDEX('Mold Directory'!D:D, MATCH(C127, 'Mold Directory'!A:A, 0))</f>
        <v>150 right</v>
      </c>
      <c r="AA128" s="16">
        <v>80</v>
      </c>
      <c r="AB128" s="16">
        <v>-830</v>
      </c>
      <c r="AC128" s="16">
        <v>20550</v>
      </c>
      <c r="AD128" s="57"/>
      <c r="AE128" s="57"/>
      <c r="AF128" s="57"/>
      <c r="AG128" s="65"/>
      <c r="AH128" s="65"/>
      <c r="AI128" s="65"/>
      <c r="AJ128" s="112"/>
      <c r="AK128" s="112"/>
      <c r="AL128" s="112"/>
      <c r="AM128" s="57">
        <v>-950</v>
      </c>
      <c r="AN128" s="57">
        <v>-1950</v>
      </c>
      <c r="AO128" s="57">
        <v>21870</v>
      </c>
      <c r="AP128" s="89" t="s">
        <v>703</v>
      </c>
      <c r="AQ128" s="57" t="s">
        <v>596</v>
      </c>
      <c r="AW128" s="57"/>
      <c r="AX128" s="57"/>
      <c r="BC128">
        <f t="shared" si="10"/>
        <v>740</v>
      </c>
      <c r="BD128">
        <f t="shared" si="11"/>
        <v>1340</v>
      </c>
      <c r="BE128">
        <f t="shared" si="12"/>
        <v>270</v>
      </c>
      <c r="BF128"/>
      <c r="BG128">
        <f t="shared" si="13"/>
        <v>1030</v>
      </c>
      <c r="BH128">
        <f t="shared" si="14"/>
        <v>1120</v>
      </c>
      <c r="BI128">
        <f t="shared" si="15"/>
        <v>1320</v>
      </c>
    </row>
    <row r="129" spans="2:61">
      <c r="B129" s="4" t="s">
        <v>707</v>
      </c>
      <c r="C129" s="4" t="s">
        <v>557</v>
      </c>
      <c r="H129" t="s">
        <v>590</v>
      </c>
      <c r="I129" s="4" t="str">
        <f>INDEX('Mold Directory'!E:E, MATCH(C129, 'Mold Directory'!A:A, 0))</f>
        <v>75 right</v>
      </c>
      <c r="J129">
        <v>1620</v>
      </c>
      <c r="K129">
        <v>-435</v>
      </c>
      <c r="L129">
        <v>24530</v>
      </c>
      <c r="V129" s="37">
        <v>2080</v>
      </c>
      <c r="W129" s="37">
        <v>432</v>
      </c>
      <c r="X129" s="37">
        <v>23320</v>
      </c>
      <c r="Z129" s="12" t="str">
        <f>INDEX('Mold Directory'!D:D, MATCH(C128, 'Mold Directory'!A:A, 0))</f>
        <v>150 right</v>
      </c>
      <c r="AA129">
        <v>1250</v>
      </c>
      <c r="AB129">
        <v>-575</v>
      </c>
      <c r="AC129">
        <v>25470</v>
      </c>
      <c r="AM129" s="37">
        <v>-136</v>
      </c>
      <c r="AN129" s="37">
        <v>-1260</v>
      </c>
      <c r="AO129" s="37">
        <v>24020</v>
      </c>
      <c r="AP129" s="25" t="s">
        <v>708</v>
      </c>
      <c r="AR129" t="s">
        <v>709</v>
      </c>
      <c r="BC129">
        <f t="shared" si="10"/>
        <v>460</v>
      </c>
      <c r="BD129">
        <f t="shared" si="11"/>
        <v>867</v>
      </c>
      <c r="BE129">
        <f t="shared" si="12"/>
        <v>-1210</v>
      </c>
      <c r="BG129">
        <f t="shared" si="13"/>
        <v>1386</v>
      </c>
      <c r="BH129">
        <f t="shared" si="14"/>
        <v>685</v>
      </c>
      <c r="BI129">
        <f t="shared" si="15"/>
        <v>-1450</v>
      </c>
    </row>
    <row r="130" spans="2:61">
      <c r="B130" s="4" t="s">
        <v>710</v>
      </c>
      <c r="C130" s="4" t="s">
        <v>565</v>
      </c>
      <c r="H130" t="s">
        <v>590</v>
      </c>
      <c r="I130" s="4" t="str">
        <f>INDEX('Mold Directory'!E:E, MATCH(C130, 'Mold Directory'!A:A, 0))</f>
        <v>75 right</v>
      </c>
      <c r="J130">
        <v>-300</v>
      </c>
      <c r="K130">
        <v>-1180</v>
      </c>
      <c r="L130">
        <v>22440</v>
      </c>
      <c r="V130" s="37">
        <v>65</v>
      </c>
      <c r="W130" s="37">
        <v>2136</v>
      </c>
      <c r="X130" s="37">
        <v>22420</v>
      </c>
      <c r="Z130" s="12" t="str">
        <f>INDEX('Mold Directory'!D:D, MATCH(C129, 'Mold Directory'!A:A, 0))</f>
        <v>150 right</v>
      </c>
      <c r="AA130">
        <v>-1955</v>
      </c>
      <c r="AB130">
        <v>1100</v>
      </c>
      <c r="AC130">
        <v>23400</v>
      </c>
      <c r="AM130" s="37">
        <v>-2514</v>
      </c>
      <c r="AN130" s="37">
        <v>-170</v>
      </c>
      <c r="AO130" s="37">
        <v>23340</v>
      </c>
      <c r="AP130" s="25" t="s">
        <v>708</v>
      </c>
      <c r="AR130" t="s">
        <v>711</v>
      </c>
      <c r="BC130">
        <f t="shared" si="10"/>
        <v>365</v>
      </c>
      <c r="BD130">
        <f t="shared" si="11"/>
        <v>3316</v>
      </c>
      <c r="BE130">
        <f t="shared" si="12"/>
        <v>-20</v>
      </c>
      <c r="BG130">
        <f t="shared" si="13"/>
        <v>559</v>
      </c>
      <c r="BH130">
        <f t="shared" si="14"/>
        <v>1270</v>
      </c>
      <c r="BI130">
        <f t="shared" si="15"/>
        <v>-60</v>
      </c>
    </row>
    <row r="131" spans="2:61">
      <c r="B131" s="4" t="s">
        <v>712</v>
      </c>
      <c r="C131" s="4" t="s">
        <v>542</v>
      </c>
      <c r="H131" t="s">
        <v>590</v>
      </c>
      <c r="I131" s="4" t="str">
        <f>INDEX('Mold Directory'!E:E, MATCH(C131, 'Mold Directory'!A:A, 0))</f>
        <v>75 right</v>
      </c>
      <c r="J131">
        <v>1770</v>
      </c>
      <c r="K131">
        <v>1920</v>
      </c>
      <c r="L131">
        <v>25900</v>
      </c>
      <c r="V131" s="37">
        <v>2360</v>
      </c>
      <c r="W131" s="37">
        <v>2730</v>
      </c>
      <c r="X131" s="37">
        <v>25200</v>
      </c>
      <c r="Z131" s="12" t="str">
        <f>INDEX('Mold Directory'!D:D, MATCH(C130, 'Mold Directory'!A:A, 0))</f>
        <v>150 right</v>
      </c>
      <c r="AA131">
        <v>-1000</v>
      </c>
      <c r="AB131">
        <v>360</v>
      </c>
      <c r="AC131">
        <v>25970</v>
      </c>
      <c r="AM131" s="37">
        <v>-2180</v>
      </c>
      <c r="AN131" s="37">
        <v>-1590</v>
      </c>
      <c r="AO131" s="37">
        <v>25980</v>
      </c>
      <c r="AP131" s="25" t="s">
        <v>708</v>
      </c>
      <c r="AR131" t="s">
        <v>713</v>
      </c>
      <c r="BC131">
        <f t="shared" si="10"/>
        <v>590</v>
      </c>
      <c r="BD131">
        <f t="shared" si="11"/>
        <v>810</v>
      </c>
      <c r="BE131">
        <f t="shared" si="12"/>
        <v>-700</v>
      </c>
      <c r="BG131">
        <f t="shared" si="13"/>
        <v>1180</v>
      </c>
      <c r="BH131">
        <f t="shared" si="14"/>
        <v>1950</v>
      </c>
      <c r="BI131">
        <f t="shared" si="15"/>
        <v>10</v>
      </c>
    </row>
    <row r="132" spans="2:61" s="16" customFormat="1">
      <c r="B132" s="15" t="s">
        <v>714</v>
      </c>
      <c r="C132" s="4" t="s">
        <v>555</v>
      </c>
      <c r="D132" s="4"/>
      <c r="E132" s="4"/>
      <c r="F132" s="4"/>
      <c r="H132" s="31" t="s">
        <v>590</v>
      </c>
      <c r="I132" s="4" t="str">
        <f>INDEX('Mold Directory'!E:E, MATCH(C132, 'Mold Directory'!A:A, 0))</f>
        <v>75 right</v>
      </c>
      <c r="J132" s="16">
        <v>-150</v>
      </c>
      <c r="K132" s="16">
        <v>-370</v>
      </c>
      <c r="L132" s="16">
        <v>23990</v>
      </c>
      <c r="M132" s="57"/>
      <c r="N132" s="57"/>
      <c r="O132" s="57"/>
      <c r="P132" s="65"/>
      <c r="Q132" s="65"/>
      <c r="R132" s="65"/>
      <c r="S132" s="112"/>
      <c r="T132" s="112"/>
      <c r="U132" s="112"/>
      <c r="V132" s="57">
        <v>815</v>
      </c>
      <c r="W132" s="57">
        <v>590</v>
      </c>
      <c r="X132" s="57">
        <v>23690</v>
      </c>
      <c r="Y132" s="23"/>
      <c r="Z132" s="12" t="str">
        <f>INDEX('Mold Directory'!D:D, MATCH(C131, 'Mold Directory'!A:A, 0))</f>
        <v>150 right</v>
      </c>
      <c r="AA132" s="16">
        <v>-290</v>
      </c>
      <c r="AB132" s="16">
        <v>-1370</v>
      </c>
      <c r="AC132" s="16">
        <v>23270</v>
      </c>
      <c r="AD132" s="57"/>
      <c r="AE132" s="57"/>
      <c r="AF132" s="57"/>
      <c r="AG132" s="65"/>
      <c r="AH132" s="65"/>
      <c r="AI132" s="65"/>
      <c r="AJ132" s="112"/>
      <c r="AK132" s="112"/>
      <c r="AL132" s="112"/>
      <c r="AM132" s="57">
        <v>-1820</v>
      </c>
      <c r="AN132" s="57">
        <v>-2240</v>
      </c>
      <c r="AO132" s="57">
        <v>24060</v>
      </c>
      <c r="AP132" s="25" t="s">
        <v>708</v>
      </c>
      <c r="AQ132" s="57"/>
      <c r="AR132" s="16" t="s">
        <v>715</v>
      </c>
      <c r="AW132" s="57"/>
      <c r="AX132" s="57"/>
      <c r="BC132">
        <f t="shared" si="10"/>
        <v>965</v>
      </c>
      <c r="BD132">
        <f t="shared" si="11"/>
        <v>960</v>
      </c>
      <c r="BE132">
        <f t="shared" si="12"/>
        <v>-300</v>
      </c>
      <c r="BF132"/>
      <c r="BG132">
        <f t="shared" si="13"/>
        <v>1530</v>
      </c>
      <c r="BH132">
        <f t="shared" si="14"/>
        <v>870</v>
      </c>
      <c r="BI132">
        <f t="shared" si="15"/>
        <v>790</v>
      </c>
    </row>
    <row r="133" spans="2:61">
      <c r="B133" s="4" t="s">
        <v>716</v>
      </c>
      <c r="C133" s="4" t="s">
        <v>565</v>
      </c>
      <c r="H133" t="s">
        <v>590</v>
      </c>
      <c r="I133" s="4" t="str">
        <f>INDEX('Mold Directory'!E:E, MATCH(C133, 'Mold Directory'!A:A, 0))</f>
        <v>75 right</v>
      </c>
      <c r="J133">
        <v>630</v>
      </c>
      <c r="K133">
        <v>1800</v>
      </c>
      <c r="L133">
        <v>22700</v>
      </c>
      <c r="V133" s="37">
        <v>2166</v>
      </c>
      <c r="W133" s="37">
        <v>2013</v>
      </c>
      <c r="X133" s="37">
        <v>22096</v>
      </c>
      <c r="Z133" s="12" t="str">
        <f>INDEX('Mold Directory'!D:D, MATCH(C132, 'Mold Directory'!A:A, 0))</f>
        <v>150 right</v>
      </c>
      <c r="AA133">
        <v>-1020</v>
      </c>
      <c r="AB133">
        <v>-80</v>
      </c>
      <c r="AC133">
        <v>22140</v>
      </c>
      <c r="AM133" s="37">
        <v>-1766</v>
      </c>
      <c r="AN133" s="37">
        <v>-511</v>
      </c>
      <c r="AO133" s="37">
        <v>22640</v>
      </c>
      <c r="AP133" s="25" t="s">
        <v>717</v>
      </c>
      <c r="AQ133" s="37" t="s">
        <v>598</v>
      </c>
      <c r="BC133">
        <f t="shared" ref="BC133:BC196" si="16">ABS(V133-J133)</f>
        <v>1536</v>
      </c>
      <c r="BD133">
        <f t="shared" ref="BD133:BD196" si="17">ABS(W133-K133)</f>
        <v>213</v>
      </c>
      <c r="BE133">
        <f t="shared" ref="BE133:BE196" si="18">(X133-L133)</f>
        <v>-604</v>
      </c>
      <c r="BG133">
        <f t="shared" ref="BG133:BG196" si="19">ABS(AM133-AA133)</f>
        <v>746</v>
      </c>
      <c r="BH133">
        <f t="shared" ref="BH133:BH196" si="20">ABS(AN133-AB133)</f>
        <v>431</v>
      </c>
      <c r="BI133">
        <f t="shared" ref="BI133:BI152" si="21">(AO133-AC133)</f>
        <v>500</v>
      </c>
    </row>
    <row r="134" spans="2:61">
      <c r="B134" s="4" t="s">
        <v>718</v>
      </c>
      <c r="C134" s="4" t="s">
        <v>539</v>
      </c>
      <c r="H134" t="s">
        <v>590</v>
      </c>
      <c r="I134" s="4" t="str">
        <f>INDEX('Mold Directory'!E:E, MATCH(C134, 'Mold Directory'!A:A, 0))</f>
        <v>75 right</v>
      </c>
      <c r="J134" s="4">
        <v>1310</v>
      </c>
      <c r="K134">
        <v>-240</v>
      </c>
      <c r="L134">
        <v>22000</v>
      </c>
      <c r="V134" s="37">
        <v>1875</v>
      </c>
      <c r="W134" s="37">
        <v>372</v>
      </c>
      <c r="X134" s="37">
        <v>22915</v>
      </c>
      <c r="Z134" s="12" t="str">
        <f>INDEX('Mold Directory'!D:D, MATCH(C133, 'Mold Directory'!A:A, 0))</f>
        <v>150 right</v>
      </c>
      <c r="AA134">
        <v>610</v>
      </c>
      <c r="AB134">
        <v>-220</v>
      </c>
      <c r="AC134">
        <v>21580</v>
      </c>
      <c r="AM134" s="37">
        <v>-760</v>
      </c>
      <c r="AN134" s="37">
        <v>-1342</v>
      </c>
      <c r="AO134" s="37">
        <v>22900</v>
      </c>
      <c r="AP134" s="25" t="s">
        <v>717</v>
      </c>
      <c r="AQ134" s="37" t="s">
        <v>596</v>
      </c>
      <c r="BC134">
        <f t="shared" si="16"/>
        <v>565</v>
      </c>
      <c r="BD134">
        <f t="shared" si="17"/>
        <v>612</v>
      </c>
      <c r="BE134">
        <f t="shared" si="18"/>
        <v>915</v>
      </c>
      <c r="BG134">
        <f t="shared" si="19"/>
        <v>1370</v>
      </c>
      <c r="BH134">
        <f t="shared" si="20"/>
        <v>1122</v>
      </c>
      <c r="BI134">
        <f t="shared" si="21"/>
        <v>1320</v>
      </c>
    </row>
    <row r="135" spans="2:61">
      <c r="B135" s="4" t="s">
        <v>719</v>
      </c>
      <c r="C135" s="4" t="s">
        <v>545</v>
      </c>
      <c r="H135" t="s">
        <v>590</v>
      </c>
      <c r="I135" s="4" t="str">
        <f>INDEX('Mold Directory'!E:E, MATCH(C135, 'Mold Directory'!A:A, 0))</f>
        <v>75 right</v>
      </c>
      <c r="J135">
        <v>1360</v>
      </c>
      <c r="K135">
        <v>-930</v>
      </c>
      <c r="L135">
        <v>21700</v>
      </c>
      <c r="V135" s="37">
        <v>1600</v>
      </c>
      <c r="W135" s="37">
        <v>747</v>
      </c>
      <c r="X135" s="37">
        <v>22333</v>
      </c>
      <c r="Z135" s="12" t="str">
        <f>INDEX('Mold Directory'!D:D, MATCH(C134, 'Mold Directory'!A:A, 0))</f>
        <v>150 right</v>
      </c>
      <c r="AA135">
        <v>-310</v>
      </c>
      <c r="AB135">
        <v>-1490</v>
      </c>
      <c r="AC135">
        <v>23280</v>
      </c>
      <c r="AM135" s="37">
        <v>419</v>
      </c>
      <c r="AN135" s="37">
        <v>-1897</v>
      </c>
      <c r="AO135" s="37">
        <v>22673</v>
      </c>
      <c r="AP135" s="25" t="s">
        <v>717</v>
      </c>
      <c r="AQ135" s="37" t="s">
        <v>600</v>
      </c>
      <c r="BC135">
        <f t="shared" si="16"/>
        <v>240</v>
      </c>
      <c r="BD135">
        <f t="shared" si="17"/>
        <v>1677</v>
      </c>
      <c r="BE135">
        <f t="shared" si="18"/>
        <v>633</v>
      </c>
      <c r="BG135">
        <f t="shared" si="19"/>
        <v>729</v>
      </c>
      <c r="BH135">
        <f t="shared" si="20"/>
        <v>407</v>
      </c>
      <c r="BI135">
        <f t="shared" si="21"/>
        <v>-607</v>
      </c>
    </row>
    <row r="136" spans="2:61" s="31" customFormat="1">
      <c r="B136" s="32" t="s">
        <v>720</v>
      </c>
      <c r="C136" s="4" t="s">
        <v>539</v>
      </c>
      <c r="D136" s="4"/>
      <c r="E136" s="4"/>
      <c r="F136" s="4"/>
      <c r="H136" s="31" t="s">
        <v>590</v>
      </c>
      <c r="I136" s="4" t="str">
        <f>INDEX('Mold Directory'!E:E, MATCH(C136, 'Mold Directory'!A:A, 0))</f>
        <v>75 right</v>
      </c>
      <c r="J136" s="31">
        <v>2000</v>
      </c>
      <c r="K136" s="31">
        <v>-210</v>
      </c>
      <c r="L136" s="31">
        <v>22600</v>
      </c>
      <c r="M136" s="42"/>
      <c r="N136" s="42"/>
      <c r="O136" s="42"/>
      <c r="P136" s="50"/>
      <c r="Q136" s="50"/>
      <c r="R136" s="50"/>
      <c r="S136" s="110"/>
      <c r="T136" s="110"/>
      <c r="U136" s="110"/>
      <c r="V136" s="42">
        <v>1929</v>
      </c>
      <c r="W136" s="42">
        <v>910</v>
      </c>
      <c r="X136" s="42">
        <v>22760</v>
      </c>
      <c r="Y136" s="33"/>
      <c r="Z136" s="12" t="str">
        <f>INDEX('Mold Directory'!D:D, MATCH(C135, 'Mold Directory'!A:A, 0))</f>
        <v>150 right</v>
      </c>
      <c r="AA136" s="31">
        <v>830</v>
      </c>
      <c r="AB136" s="31">
        <v>-1190</v>
      </c>
      <c r="AC136" s="31">
        <v>23510</v>
      </c>
      <c r="AD136" s="42"/>
      <c r="AE136" s="42"/>
      <c r="AF136" s="42"/>
      <c r="AG136" s="50"/>
      <c r="AH136" s="50"/>
      <c r="AI136" s="50"/>
      <c r="AJ136" s="110"/>
      <c r="AK136" s="110"/>
      <c r="AL136" s="110"/>
      <c r="AM136" s="42">
        <v>743</v>
      </c>
      <c r="AN136" s="42">
        <v>-2061</v>
      </c>
      <c r="AO136" s="42">
        <v>23127</v>
      </c>
      <c r="AP136" s="64" t="s">
        <v>717</v>
      </c>
      <c r="AQ136" s="42" t="s">
        <v>602</v>
      </c>
      <c r="AW136" s="42"/>
      <c r="AX136" s="42"/>
      <c r="BC136">
        <f t="shared" si="16"/>
        <v>71</v>
      </c>
      <c r="BD136">
        <f t="shared" si="17"/>
        <v>1120</v>
      </c>
      <c r="BE136">
        <f t="shared" si="18"/>
        <v>160</v>
      </c>
      <c r="BF136"/>
      <c r="BG136">
        <f t="shared" si="19"/>
        <v>87</v>
      </c>
      <c r="BH136">
        <f t="shared" si="20"/>
        <v>871</v>
      </c>
      <c r="BI136">
        <f t="shared" si="21"/>
        <v>-383</v>
      </c>
    </row>
    <row r="137" spans="2:61">
      <c r="B137" s="4" t="s">
        <v>721</v>
      </c>
      <c r="C137" s="4" t="s">
        <v>545</v>
      </c>
      <c r="H137" t="s">
        <v>590</v>
      </c>
      <c r="I137" s="4" t="str">
        <f>INDEX('Mold Directory'!E:E, MATCH(C137, 'Mold Directory'!A:A, 0))</f>
        <v>75 right</v>
      </c>
      <c r="J137">
        <v>1329</v>
      </c>
      <c r="K137">
        <v>20</v>
      </c>
      <c r="L137">
        <v>21550</v>
      </c>
      <c r="Z137" s="12" t="str">
        <f>INDEX('Mold Directory'!D:D, MATCH(C136, 'Mold Directory'!A:A, 0))</f>
        <v>150 right</v>
      </c>
      <c r="AA137">
        <v>-1409</v>
      </c>
      <c r="AB137">
        <v>-1782</v>
      </c>
      <c r="AC137">
        <v>23024</v>
      </c>
    </row>
    <row r="138" spans="2:61">
      <c r="B138" s="4" t="s">
        <v>722</v>
      </c>
      <c r="C138" s="4" t="s">
        <v>545</v>
      </c>
      <c r="H138" t="s">
        <v>590</v>
      </c>
      <c r="I138" s="4" t="str">
        <f>INDEX('Mold Directory'!E:E, MATCH(C138, 'Mold Directory'!A:A, 0))</f>
        <v>75 right</v>
      </c>
      <c r="J138">
        <v>1864</v>
      </c>
      <c r="K138">
        <v>743</v>
      </c>
      <c r="L138">
        <v>21640</v>
      </c>
      <c r="V138" s="83">
        <v>2240</v>
      </c>
      <c r="W138" s="83">
        <v>1126</v>
      </c>
      <c r="X138" s="83">
        <v>21390</v>
      </c>
      <c r="Z138" s="12" t="str">
        <f>INDEX('Mold Directory'!D:D, MATCH(C137, 'Mold Directory'!A:A, 0))</f>
        <v>150 right</v>
      </c>
      <c r="AA138">
        <v>1599</v>
      </c>
      <c r="AB138">
        <v>-2084</v>
      </c>
      <c r="AC138">
        <v>21570</v>
      </c>
      <c r="AM138" s="83">
        <v>1273</v>
      </c>
      <c r="AN138" s="83">
        <v>-2552</v>
      </c>
      <c r="AO138" s="83">
        <v>21510</v>
      </c>
      <c r="AP138" s="25" t="s">
        <v>723</v>
      </c>
      <c r="AQ138" s="37" t="s">
        <v>724</v>
      </c>
      <c r="AR138" t="s">
        <v>725</v>
      </c>
      <c r="BC138">
        <f t="shared" si="16"/>
        <v>376</v>
      </c>
      <c r="BD138">
        <f t="shared" si="17"/>
        <v>383</v>
      </c>
      <c r="BE138">
        <f t="shared" si="18"/>
        <v>-250</v>
      </c>
      <c r="BG138">
        <f t="shared" si="19"/>
        <v>326</v>
      </c>
      <c r="BH138">
        <f t="shared" si="20"/>
        <v>468</v>
      </c>
      <c r="BI138">
        <f t="shared" si="21"/>
        <v>-60</v>
      </c>
    </row>
    <row r="139" spans="2:61">
      <c r="B139" s="4" t="s">
        <v>726</v>
      </c>
      <c r="C139" s="4" t="s">
        <v>557</v>
      </c>
      <c r="H139" t="s">
        <v>590</v>
      </c>
      <c r="I139" s="4" t="str">
        <f>INDEX('Mold Directory'!E:E, MATCH(C139, 'Mold Directory'!A:A, 0))</f>
        <v>75 right</v>
      </c>
      <c r="J139">
        <v>939</v>
      </c>
      <c r="K139">
        <v>1234</v>
      </c>
      <c r="L139">
        <v>22300</v>
      </c>
      <c r="V139" s="83">
        <v>1291</v>
      </c>
      <c r="W139" s="83">
        <v>1659</v>
      </c>
      <c r="X139" s="83">
        <v>22160</v>
      </c>
      <c r="Z139" s="12" t="str">
        <f>INDEX('Mold Directory'!D:D, MATCH(C138, 'Mold Directory'!A:A, 0))</f>
        <v>150 right</v>
      </c>
      <c r="AA139">
        <v>-1052</v>
      </c>
      <c r="AB139">
        <v>-1839</v>
      </c>
      <c r="AC139">
        <v>24390</v>
      </c>
      <c r="AM139" s="83">
        <v>-1562</v>
      </c>
      <c r="AN139" s="83">
        <v>-2511</v>
      </c>
      <c r="AO139" s="83">
        <v>24080</v>
      </c>
      <c r="AP139" s="25" t="s">
        <v>727</v>
      </c>
      <c r="AQ139" s="37" t="s">
        <v>598</v>
      </c>
      <c r="BC139">
        <f t="shared" si="16"/>
        <v>352</v>
      </c>
      <c r="BD139">
        <f t="shared" si="17"/>
        <v>425</v>
      </c>
      <c r="BE139">
        <f t="shared" si="18"/>
        <v>-140</v>
      </c>
      <c r="BG139">
        <f t="shared" si="19"/>
        <v>510</v>
      </c>
      <c r="BH139">
        <f t="shared" si="20"/>
        <v>672</v>
      </c>
      <c r="BI139">
        <f t="shared" si="21"/>
        <v>-310</v>
      </c>
    </row>
    <row r="140" spans="2:61" s="16" customFormat="1">
      <c r="B140" s="15" t="s">
        <v>728</v>
      </c>
      <c r="C140" s="4" t="s">
        <v>562</v>
      </c>
      <c r="D140" s="4"/>
      <c r="E140" s="4"/>
      <c r="F140" s="4"/>
      <c r="H140" s="31" t="s">
        <v>590</v>
      </c>
      <c r="I140" s="4" t="str">
        <f>INDEX('Mold Directory'!E:E, MATCH(C140, 'Mold Directory'!A:A, 0))</f>
        <v>75 right</v>
      </c>
      <c r="J140" s="16">
        <v>497</v>
      </c>
      <c r="K140" s="16">
        <v>-128</v>
      </c>
      <c r="L140" s="16">
        <v>24730</v>
      </c>
      <c r="M140" s="57"/>
      <c r="N140" s="57"/>
      <c r="O140" s="57"/>
      <c r="P140" s="65"/>
      <c r="Q140" s="65"/>
      <c r="R140" s="65"/>
      <c r="S140" s="112"/>
      <c r="T140" s="112"/>
      <c r="U140" s="112"/>
      <c r="V140" s="84">
        <v>764</v>
      </c>
      <c r="W140" s="84">
        <v>196</v>
      </c>
      <c r="X140" s="84">
        <v>24680</v>
      </c>
      <c r="Y140" s="23"/>
      <c r="Z140" s="12" t="str">
        <f>INDEX('Mold Directory'!D:D, MATCH(C139, 'Mold Directory'!A:A, 0))</f>
        <v>150 right</v>
      </c>
      <c r="AA140" s="16">
        <v>-872</v>
      </c>
      <c r="AB140" s="16">
        <v>-2577</v>
      </c>
      <c r="AC140" s="16">
        <v>22990</v>
      </c>
      <c r="AD140" s="57"/>
      <c r="AE140" s="57"/>
      <c r="AF140" s="57"/>
      <c r="AG140" s="65"/>
      <c r="AH140" s="65"/>
      <c r="AI140" s="65"/>
      <c r="AJ140" s="112"/>
      <c r="AK140" s="112"/>
      <c r="AL140" s="112"/>
      <c r="AM140" s="84">
        <v>-1234</v>
      </c>
      <c r="AN140" s="84">
        <v>-3083</v>
      </c>
      <c r="AO140" s="84">
        <v>22740</v>
      </c>
      <c r="AP140" s="89" t="s">
        <v>729</v>
      </c>
      <c r="AQ140" s="57" t="s">
        <v>724</v>
      </c>
      <c r="AR140" s="16" t="s">
        <v>730</v>
      </c>
      <c r="AW140" s="57"/>
      <c r="AX140" s="57"/>
      <c r="BC140">
        <f t="shared" si="16"/>
        <v>267</v>
      </c>
      <c r="BD140">
        <f t="shared" si="17"/>
        <v>324</v>
      </c>
      <c r="BE140">
        <f t="shared" si="18"/>
        <v>-50</v>
      </c>
      <c r="BF140"/>
      <c r="BG140">
        <f t="shared" si="19"/>
        <v>362</v>
      </c>
      <c r="BH140">
        <f t="shared" si="20"/>
        <v>506</v>
      </c>
      <c r="BI140">
        <f t="shared" si="21"/>
        <v>-250</v>
      </c>
    </row>
    <row r="141" spans="2:61">
      <c r="B141" s="4" t="s">
        <v>731</v>
      </c>
      <c r="C141" s="4" t="s">
        <v>539</v>
      </c>
      <c r="H141" t="s">
        <v>590</v>
      </c>
      <c r="I141" s="4" t="str">
        <f>INDEX('Mold Directory'!E:E, MATCH(C141, 'Mold Directory'!A:A, 0))</f>
        <v>75 right</v>
      </c>
      <c r="J141">
        <v>867</v>
      </c>
      <c r="K141">
        <v>1490</v>
      </c>
      <c r="L141">
        <v>20900</v>
      </c>
      <c r="V141" s="37">
        <v>1591</v>
      </c>
      <c r="W141" s="37">
        <v>1620</v>
      </c>
      <c r="X141" s="37">
        <v>18400</v>
      </c>
      <c r="Z141" s="12" t="str">
        <f>INDEX('Mold Directory'!D:D, MATCH(C140, 'Mold Directory'!A:A, 0))</f>
        <v>150 right</v>
      </c>
      <c r="AA141">
        <v>859</v>
      </c>
      <c r="AB141">
        <v>-1573</v>
      </c>
      <c r="AC141">
        <v>21990</v>
      </c>
      <c r="AM141" s="37">
        <v>557</v>
      </c>
      <c r="AN141" s="37">
        <v>-2478</v>
      </c>
      <c r="AO141" s="37">
        <v>18590</v>
      </c>
      <c r="AP141" t="s">
        <v>732</v>
      </c>
      <c r="BC141">
        <f t="shared" si="16"/>
        <v>724</v>
      </c>
      <c r="BD141">
        <f t="shared" si="17"/>
        <v>130</v>
      </c>
      <c r="BE141">
        <f t="shared" si="18"/>
        <v>-2500</v>
      </c>
      <c r="BG141">
        <f t="shared" si="19"/>
        <v>302</v>
      </c>
      <c r="BH141">
        <f t="shared" si="20"/>
        <v>905</v>
      </c>
      <c r="BI141">
        <f t="shared" si="21"/>
        <v>-3400</v>
      </c>
    </row>
    <row r="142" spans="2:61">
      <c r="B142" s="4" t="s">
        <v>733</v>
      </c>
      <c r="C142" s="4" t="s">
        <v>542</v>
      </c>
      <c r="H142" t="s">
        <v>590</v>
      </c>
      <c r="I142" s="4" t="str">
        <f>INDEX('Mold Directory'!E:E, MATCH(C142, 'Mold Directory'!A:A, 0))</f>
        <v>75 right</v>
      </c>
      <c r="J142">
        <v>1858</v>
      </c>
      <c r="K142">
        <v>273</v>
      </c>
      <c r="L142">
        <v>22310</v>
      </c>
      <c r="V142" s="37">
        <v>1986</v>
      </c>
      <c r="W142" s="37">
        <v>-620</v>
      </c>
      <c r="X142" s="37">
        <v>19780</v>
      </c>
      <c r="Z142" s="12" t="str">
        <f>INDEX('Mold Directory'!D:D, MATCH(C141, 'Mold Directory'!A:A, 0))</f>
        <v>150 right</v>
      </c>
      <c r="AA142">
        <v>2513</v>
      </c>
      <c r="AB142">
        <v>-2045</v>
      </c>
      <c r="AC142">
        <v>24540</v>
      </c>
      <c r="AM142" s="37">
        <v>-1539</v>
      </c>
      <c r="AN142" s="37">
        <v>-2577</v>
      </c>
      <c r="AO142" s="37">
        <v>22220</v>
      </c>
      <c r="AP142" t="s">
        <v>732</v>
      </c>
      <c r="BC142">
        <f t="shared" si="16"/>
        <v>128</v>
      </c>
      <c r="BD142">
        <f t="shared" si="17"/>
        <v>893</v>
      </c>
      <c r="BE142">
        <f t="shared" si="18"/>
        <v>-2530</v>
      </c>
      <c r="BG142">
        <f t="shared" si="19"/>
        <v>4052</v>
      </c>
      <c r="BH142">
        <f t="shared" si="20"/>
        <v>532</v>
      </c>
      <c r="BI142">
        <f t="shared" si="21"/>
        <v>-2320</v>
      </c>
    </row>
    <row r="143" spans="2:61">
      <c r="B143" s="4" t="s">
        <v>734</v>
      </c>
      <c r="C143" s="4" t="s">
        <v>51</v>
      </c>
      <c r="H143" t="s">
        <v>590</v>
      </c>
      <c r="I143" s="4" t="str">
        <f>INDEX('Mold Directory'!E:E, MATCH(C143, 'Mold Directory'!A:A, 0))</f>
        <v>75 right</v>
      </c>
      <c r="J143">
        <v>1736</v>
      </c>
      <c r="K143">
        <v>1401</v>
      </c>
      <c r="L143">
        <v>20820</v>
      </c>
      <c r="V143" s="37">
        <v>1257</v>
      </c>
      <c r="W143" s="37">
        <v>2356</v>
      </c>
      <c r="X143" s="37">
        <v>18970</v>
      </c>
      <c r="Z143" s="12" t="str">
        <f>INDEX('Mold Directory'!D:D, MATCH(C142, 'Mold Directory'!A:A, 0))</f>
        <v>150 right</v>
      </c>
      <c r="AA143">
        <v>-769</v>
      </c>
      <c r="AB143">
        <v>-1558</v>
      </c>
      <c r="AC143">
        <v>20250</v>
      </c>
      <c r="AM143" s="37">
        <v>-2279</v>
      </c>
      <c r="AN143" s="37">
        <v>-3251</v>
      </c>
      <c r="AO143" s="37">
        <v>17970</v>
      </c>
      <c r="AP143" t="s">
        <v>732</v>
      </c>
      <c r="BC143">
        <f t="shared" si="16"/>
        <v>479</v>
      </c>
      <c r="BD143">
        <f t="shared" si="17"/>
        <v>955</v>
      </c>
      <c r="BE143">
        <f t="shared" si="18"/>
        <v>-1850</v>
      </c>
      <c r="BG143">
        <f t="shared" si="19"/>
        <v>1510</v>
      </c>
      <c r="BH143">
        <f t="shared" si="20"/>
        <v>1693</v>
      </c>
      <c r="BI143">
        <f t="shared" si="21"/>
        <v>-2280</v>
      </c>
    </row>
    <row r="144" spans="2:61">
      <c r="B144" s="4" t="s">
        <v>735</v>
      </c>
      <c r="C144" s="4" t="s">
        <v>545</v>
      </c>
      <c r="H144" s="31" t="s">
        <v>590</v>
      </c>
      <c r="I144" s="4" t="str">
        <f>INDEX('Mold Directory'!E:E, MATCH(C144, 'Mold Directory'!A:A, 0))</f>
        <v>75 right</v>
      </c>
      <c r="V144" s="37">
        <v>2587</v>
      </c>
      <c r="W144" s="37">
        <v>106</v>
      </c>
      <c r="X144" s="37">
        <v>18340</v>
      </c>
      <c r="Z144" s="12" t="str">
        <f>INDEX('Mold Directory'!D:D, MATCH(C143, 'Mold Directory'!A:A, 0))</f>
        <v>150 right</v>
      </c>
      <c r="AM144" s="37">
        <v>-455</v>
      </c>
      <c r="AN144" s="37">
        <v>-2703</v>
      </c>
      <c r="AO144" s="37">
        <v>18280</v>
      </c>
      <c r="AP144" t="s">
        <v>732</v>
      </c>
    </row>
    <row r="145" spans="2:61">
      <c r="B145" s="4" t="s">
        <v>736</v>
      </c>
      <c r="C145" s="4" t="s">
        <v>562</v>
      </c>
      <c r="H145" t="s">
        <v>590</v>
      </c>
      <c r="I145" s="4" t="str">
        <f>INDEX('Mold Directory'!E:E, MATCH(C145, 'Mold Directory'!A:A, 0))</f>
        <v>75 right</v>
      </c>
      <c r="J145">
        <v>152</v>
      </c>
      <c r="K145">
        <v>1016</v>
      </c>
      <c r="L145">
        <v>20410</v>
      </c>
      <c r="V145" s="37">
        <v>-603</v>
      </c>
      <c r="W145" s="37">
        <v>811</v>
      </c>
      <c r="X145" s="37">
        <v>20450</v>
      </c>
      <c r="Z145" s="12" t="str">
        <f>INDEX('Mold Directory'!D:D, MATCH(C144, 'Mold Directory'!A:A, 0))</f>
        <v>150 right</v>
      </c>
      <c r="AA145">
        <v>17</v>
      </c>
      <c r="AB145">
        <v>322</v>
      </c>
      <c r="AC145">
        <v>21810</v>
      </c>
      <c r="AM145" s="37">
        <v>-302</v>
      </c>
      <c r="AN145" s="37">
        <v>-1368</v>
      </c>
      <c r="AO145" s="37">
        <v>21760</v>
      </c>
      <c r="AP145" t="s">
        <v>732</v>
      </c>
      <c r="BC145">
        <f t="shared" si="16"/>
        <v>755</v>
      </c>
      <c r="BD145">
        <f t="shared" si="17"/>
        <v>205</v>
      </c>
      <c r="BE145">
        <f t="shared" si="18"/>
        <v>40</v>
      </c>
      <c r="BG145">
        <f t="shared" si="19"/>
        <v>319</v>
      </c>
      <c r="BH145">
        <f t="shared" si="20"/>
        <v>1690</v>
      </c>
      <c r="BI145">
        <f t="shared" si="21"/>
        <v>-50</v>
      </c>
    </row>
    <row r="146" spans="2:61">
      <c r="B146" s="4" t="s">
        <v>737</v>
      </c>
      <c r="C146" s="4" t="s">
        <v>557</v>
      </c>
      <c r="H146" t="s">
        <v>590</v>
      </c>
      <c r="I146" s="4" t="str">
        <f>INDEX('Mold Directory'!E:E, MATCH(C146, 'Mold Directory'!A:A, 0))</f>
        <v>75 right</v>
      </c>
      <c r="J146">
        <v>382</v>
      </c>
      <c r="K146">
        <v>-640</v>
      </c>
      <c r="L146">
        <v>22320</v>
      </c>
      <c r="V146" s="37">
        <v>-584</v>
      </c>
      <c r="W146" s="37">
        <v>-213</v>
      </c>
      <c r="X146" s="37">
        <v>20650</v>
      </c>
      <c r="Z146" s="12" t="str">
        <f>INDEX('Mold Directory'!D:D, MATCH(C145, 'Mold Directory'!A:A, 0))</f>
        <v>150 right</v>
      </c>
      <c r="AA146">
        <v>-913</v>
      </c>
      <c r="AB146">
        <v>1138</v>
      </c>
      <c r="AC146">
        <v>20410</v>
      </c>
      <c r="AM146" s="37">
        <v>-1142</v>
      </c>
      <c r="AN146" s="37">
        <v>-1338</v>
      </c>
      <c r="AO146" s="37">
        <v>20640</v>
      </c>
      <c r="AP146" t="s">
        <v>732</v>
      </c>
      <c r="BC146">
        <f t="shared" si="16"/>
        <v>966</v>
      </c>
      <c r="BD146">
        <f t="shared" si="17"/>
        <v>427</v>
      </c>
      <c r="BE146">
        <f t="shared" si="18"/>
        <v>-1670</v>
      </c>
      <c r="BG146">
        <f t="shared" si="19"/>
        <v>229</v>
      </c>
      <c r="BH146">
        <f t="shared" si="20"/>
        <v>2476</v>
      </c>
      <c r="BI146">
        <f t="shared" si="21"/>
        <v>230</v>
      </c>
    </row>
    <row r="147" spans="2:61">
      <c r="B147" s="4" t="s">
        <v>738</v>
      </c>
      <c r="C147" s="4" t="s">
        <v>565</v>
      </c>
      <c r="H147" t="s">
        <v>590</v>
      </c>
      <c r="I147" s="4" t="str">
        <f>INDEX('Mold Directory'!E:E, MATCH(C147, 'Mold Directory'!A:A, 0))</f>
        <v>75 right</v>
      </c>
      <c r="J147">
        <v>1137</v>
      </c>
      <c r="K147">
        <v>1869</v>
      </c>
      <c r="L147">
        <v>23080</v>
      </c>
      <c r="V147" s="37">
        <v>2143</v>
      </c>
      <c r="W147" s="37">
        <v>1198</v>
      </c>
      <c r="X147" s="37">
        <v>20640</v>
      </c>
      <c r="Z147" s="12" t="str">
        <f>INDEX('Mold Directory'!D:D, MATCH(C146, 'Mold Directory'!A:A, 0))</f>
        <v>150 right</v>
      </c>
      <c r="AA147">
        <v>-1064</v>
      </c>
      <c r="AB147">
        <v>-1294</v>
      </c>
      <c r="AC147">
        <v>24150</v>
      </c>
      <c r="AM147" s="37">
        <v>-1850</v>
      </c>
      <c r="AN147" s="37">
        <v>-1859</v>
      </c>
      <c r="AO147" s="37">
        <v>19830</v>
      </c>
      <c r="AP147" t="s">
        <v>732</v>
      </c>
      <c r="BC147">
        <f t="shared" si="16"/>
        <v>1006</v>
      </c>
      <c r="BD147">
        <f t="shared" si="17"/>
        <v>671</v>
      </c>
      <c r="BE147">
        <f t="shared" si="18"/>
        <v>-2440</v>
      </c>
      <c r="BG147">
        <f t="shared" si="19"/>
        <v>786</v>
      </c>
      <c r="BH147">
        <f t="shared" si="20"/>
        <v>565</v>
      </c>
      <c r="BI147">
        <f t="shared" si="21"/>
        <v>-4320</v>
      </c>
    </row>
    <row r="148" spans="2:61" s="16" customFormat="1">
      <c r="B148" s="15" t="s">
        <v>739</v>
      </c>
      <c r="C148" s="4" t="s">
        <v>555</v>
      </c>
      <c r="D148" s="4"/>
      <c r="E148" s="4"/>
      <c r="F148" s="4"/>
      <c r="H148" s="31" t="s">
        <v>590</v>
      </c>
      <c r="I148" s="4" t="str">
        <f>INDEX('Mold Directory'!E:E, MATCH(C148, 'Mold Directory'!A:A, 0))</f>
        <v>75 right</v>
      </c>
      <c r="J148" s="16">
        <v>1412</v>
      </c>
      <c r="K148" s="16">
        <v>1246</v>
      </c>
      <c r="L148" s="16">
        <v>20960</v>
      </c>
      <c r="M148" s="57"/>
      <c r="N148" s="57"/>
      <c r="O148" s="57"/>
      <c r="P148" s="65"/>
      <c r="Q148" s="65"/>
      <c r="R148" s="65"/>
      <c r="S148" s="112"/>
      <c r="T148" s="112"/>
      <c r="U148" s="112"/>
      <c r="V148" s="57">
        <v>718</v>
      </c>
      <c r="W148" s="57">
        <v>2134</v>
      </c>
      <c r="X148" s="57">
        <v>19710</v>
      </c>
      <c r="Y148" s="23"/>
      <c r="Z148" s="12" t="str">
        <f>INDEX('Mold Directory'!D:D, MATCH(C147, 'Mold Directory'!A:A, 0))</f>
        <v>150 right</v>
      </c>
      <c r="AA148" s="16">
        <v>-487</v>
      </c>
      <c r="AB148" s="16">
        <v>657</v>
      </c>
      <c r="AC148" s="16">
        <v>21390</v>
      </c>
      <c r="AD148" s="57"/>
      <c r="AE148" s="57"/>
      <c r="AF148" s="57"/>
      <c r="AG148" s="65"/>
      <c r="AH148" s="65"/>
      <c r="AI148" s="65"/>
      <c r="AJ148" s="112"/>
      <c r="AK148" s="112"/>
      <c r="AL148" s="112"/>
      <c r="AM148" s="57">
        <v>-665</v>
      </c>
      <c r="AN148" s="57">
        <v>-103</v>
      </c>
      <c r="AO148" s="57">
        <v>19570</v>
      </c>
      <c r="AP148" t="s">
        <v>732</v>
      </c>
      <c r="AQ148" s="57"/>
      <c r="AW148" s="57"/>
      <c r="AX148" s="57"/>
      <c r="BC148">
        <f t="shared" si="16"/>
        <v>694</v>
      </c>
      <c r="BD148">
        <f t="shared" si="17"/>
        <v>888</v>
      </c>
      <c r="BE148">
        <f t="shared" si="18"/>
        <v>-1250</v>
      </c>
      <c r="BF148"/>
      <c r="BG148">
        <f t="shared" si="19"/>
        <v>178</v>
      </c>
      <c r="BH148">
        <f t="shared" si="20"/>
        <v>760</v>
      </c>
      <c r="BI148">
        <f t="shared" si="21"/>
        <v>-1820</v>
      </c>
    </row>
    <row r="149" spans="2:61">
      <c r="B149" s="87" t="s">
        <v>740</v>
      </c>
      <c r="C149" s="4" t="s">
        <v>51</v>
      </c>
      <c r="H149" t="s">
        <v>590</v>
      </c>
      <c r="I149" s="4" t="str">
        <f>INDEX('Mold Directory'!E:E, MATCH(C149, 'Mold Directory'!A:A, 0))</f>
        <v>75 right</v>
      </c>
      <c r="J149">
        <v>-529</v>
      </c>
      <c r="K149">
        <v>2019</v>
      </c>
      <c r="L149">
        <v>24390</v>
      </c>
      <c r="V149" s="37">
        <v>509</v>
      </c>
      <c r="W149" s="37">
        <v>2073</v>
      </c>
      <c r="X149" s="37">
        <v>21570</v>
      </c>
      <c r="Z149" s="12" t="str">
        <f>INDEX('Mold Directory'!D:D, MATCH(C148, 'Mold Directory'!A:A, 0))</f>
        <v>150 right</v>
      </c>
      <c r="AA149" s="85">
        <v>320</v>
      </c>
      <c r="AB149" s="85">
        <v>-1132</v>
      </c>
      <c r="AC149" s="85">
        <v>23340</v>
      </c>
      <c r="AM149" s="37">
        <v>-1052</v>
      </c>
      <c r="AN149" s="37">
        <v>-1962</v>
      </c>
      <c r="AO149" s="37">
        <v>21970</v>
      </c>
      <c r="BC149">
        <f t="shared" si="16"/>
        <v>1038</v>
      </c>
      <c r="BD149">
        <f t="shared" si="17"/>
        <v>54</v>
      </c>
      <c r="BE149">
        <f t="shared" si="18"/>
        <v>-2820</v>
      </c>
      <c r="BG149">
        <f t="shared" si="19"/>
        <v>1372</v>
      </c>
      <c r="BH149">
        <f t="shared" si="20"/>
        <v>830</v>
      </c>
      <c r="BI149">
        <f t="shared" si="21"/>
        <v>-1370</v>
      </c>
    </row>
    <row r="150" spans="2:61">
      <c r="B150" s="87" t="s">
        <v>741</v>
      </c>
      <c r="C150" s="4" t="s">
        <v>51</v>
      </c>
      <c r="H150" t="s">
        <v>590</v>
      </c>
      <c r="I150" s="4" t="str">
        <f>INDEX('Mold Directory'!E:E, MATCH(C150, 'Mold Directory'!A:A, 0))</f>
        <v>75 right</v>
      </c>
      <c r="J150">
        <v>382</v>
      </c>
      <c r="K150">
        <v>-958</v>
      </c>
      <c r="L150">
        <v>23030</v>
      </c>
      <c r="V150" s="37">
        <v>389</v>
      </c>
      <c r="W150" s="37">
        <v>77</v>
      </c>
      <c r="X150" s="37">
        <v>22060</v>
      </c>
      <c r="Z150" s="12" t="str">
        <f>INDEX('Mold Directory'!D:D, MATCH(C149, 'Mold Directory'!A:A, 0))</f>
        <v>150 right</v>
      </c>
      <c r="AA150" s="85">
        <v>1209</v>
      </c>
      <c r="AB150" s="85">
        <v>-899</v>
      </c>
      <c r="AC150" s="85">
        <v>23020</v>
      </c>
      <c r="AM150" s="37">
        <v>745</v>
      </c>
      <c r="AN150" s="37">
        <v>-2343</v>
      </c>
      <c r="AO150" s="37">
        <v>21610</v>
      </c>
      <c r="BC150">
        <f t="shared" si="16"/>
        <v>7</v>
      </c>
      <c r="BD150">
        <f t="shared" si="17"/>
        <v>1035</v>
      </c>
      <c r="BE150">
        <f t="shared" si="18"/>
        <v>-970</v>
      </c>
      <c r="BG150">
        <f t="shared" si="19"/>
        <v>464</v>
      </c>
      <c r="BH150">
        <f t="shared" si="20"/>
        <v>1444</v>
      </c>
      <c r="BI150">
        <f t="shared" si="21"/>
        <v>-1410</v>
      </c>
    </row>
    <row r="151" spans="2:61">
      <c r="B151" s="87" t="s">
        <v>742</v>
      </c>
      <c r="C151" s="4" t="s">
        <v>557</v>
      </c>
      <c r="H151" t="s">
        <v>590</v>
      </c>
      <c r="I151" s="4" t="str">
        <f>INDEX('Mold Directory'!E:E, MATCH(C151, 'Mold Directory'!A:A, 0))</f>
        <v>75 right</v>
      </c>
      <c r="J151">
        <v>359</v>
      </c>
      <c r="K151">
        <v>767</v>
      </c>
      <c r="L151">
        <v>24960</v>
      </c>
      <c r="V151" s="37">
        <v>-546</v>
      </c>
      <c r="W151" s="37">
        <v>1964</v>
      </c>
      <c r="X151" s="37">
        <v>22600</v>
      </c>
      <c r="Z151" s="12" t="str">
        <f>INDEX('Mold Directory'!D:D, MATCH(C150, 'Mold Directory'!A:A, 0))</f>
        <v>150 right</v>
      </c>
      <c r="AA151" s="85">
        <v>-681</v>
      </c>
      <c r="AB151" s="85">
        <v>1094</v>
      </c>
      <c r="AC151" s="85">
        <v>22320</v>
      </c>
      <c r="AM151" s="37">
        <v>-1139</v>
      </c>
      <c r="AN151" s="37">
        <v>-932</v>
      </c>
      <c r="AO151" s="37">
        <v>24110</v>
      </c>
      <c r="BC151">
        <f t="shared" si="16"/>
        <v>905</v>
      </c>
      <c r="BD151">
        <f t="shared" si="17"/>
        <v>1197</v>
      </c>
      <c r="BE151">
        <f t="shared" si="18"/>
        <v>-2360</v>
      </c>
      <c r="BG151">
        <f t="shared" si="19"/>
        <v>458</v>
      </c>
      <c r="BH151">
        <f t="shared" si="20"/>
        <v>2026</v>
      </c>
      <c r="BI151">
        <f t="shared" si="21"/>
        <v>1790</v>
      </c>
    </row>
    <row r="152" spans="2:61" s="16" customFormat="1">
      <c r="B152" s="88" t="s">
        <v>743</v>
      </c>
      <c r="C152" s="4" t="s">
        <v>542</v>
      </c>
      <c r="D152" s="4"/>
      <c r="E152" s="4"/>
      <c r="F152" s="4"/>
      <c r="H152" s="31" t="s">
        <v>590</v>
      </c>
      <c r="I152" s="4" t="str">
        <f>INDEX('Mold Directory'!E:E, MATCH(C152, 'Mold Directory'!A:A, 0))</f>
        <v>75 right</v>
      </c>
      <c r="J152" s="16">
        <v>1898</v>
      </c>
      <c r="K152" s="16">
        <v>1479</v>
      </c>
      <c r="L152" s="16">
        <v>26350</v>
      </c>
      <c r="M152" s="57"/>
      <c r="N152" s="57"/>
      <c r="O152" s="57"/>
      <c r="P152" s="65"/>
      <c r="Q152" s="65"/>
      <c r="R152" s="65"/>
      <c r="S152" s="112"/>
      <c r="T152" s="112"/>
      <c r="U152" s="112"/>
      <c r="V152" s="57">
        <v>2437</v>
      </c>
      <c r="W152" s="57">
        <v>1729</v>
      </c>
      <c r="X152" s="57">
        <v>24760</v>
      </c>
      <c r="Y152" s="23"/>
      <c r="Z152" s="12" t="str">
        <f>INDEX('Mold Directory'!D:D, MATCH(C151, 'Mold Directory'!A:A, 0))</f>
        <v>150 right</v>
      </c>
      <c r="AA152" s="86">
        <v>385</v>
      </c>
      <c r="AB152" s="86">
        <v>-1703</v>
      </c>
      <c r="AC152" s="86">
        <v>25660</v>
      </c>
      <c r="AD152" s="57"/>
      <c r="AE152" s="57"/>
      <c r="AF152" s="57"/>
      <c r="AG152" s="65"/>
      <c r="AH152" s="65"/>
      <c r="AI152" s="65"/>
      <c r="AJ152" s="112"/>
      <c r="AK152" s="112"/>
      <c r="AL152" s="112"/>
      <c r="AM152" s="57">
        <v>-1466</v>
      </c>
      <c r="AN152" s="57">
        <v>-2530</v>
      </c>
      <c r="AO152" s="57">
        <v>22970</v>
      </c>
      <c r="AQ152" s="57"/>
      <c r="AW152" s="57"/>
      <c r="AX152" s="57"/>
      <c r="BC152">
        <f t="shared" si="16"/>
        <v>539</v>
      </c>
      <c r="BD152">
        <f t="shared" si="17"/>
        <v>250</v>
      </c>
      <c r="BE152">
        <f t="shared" si="18"/>
        <v>-1590</v>
      </c>
      <c r="BF152"/>
      <c r="BG152">
        <f t="shared" si="19"/>
        <v>1851</v>
      </c>
      <c r="BH152">
        <f t="shared" si="20"/>
        <v>827</v>
      </c>
      <c r="BI152">
        <f t="shared" si="21"/>
        <v>-2690</v>
      </c>
    </row>
    <row r="153" spans="2:61">
      <c r="B153" s="87" t="s">
        <v>744</v>
      </c>
      <c r="C153" s="4" t="s">
        <v>545</v>
      </c>
      <c r="H153" t="s">
        <v>590</v>
      </c>
      <c r="I153" s="4" t="str">
        <f>INDEX('Mold Directory'!E:E, MATCH(C153, 'Mold Directory'!A:A, 0))</f>
        <v>75 right</v>
      </c>
      <c r="V153" s="83">
        <v>1537</v>
      </c>
      <c r="W153" s="83">
        <v>296</v>
      </c>
      <c r="X153" s="83">
        <v>21290</v>
      </c>
      <c r="Z153" s="12" t="str">
        <f>INDEX('Mold Directory'!D:D, MATCH(C152, 'Mold Directory'!A:A, 0))</f>
        <v>150 right</v>
      </c>
      <c r="AA153" s="85"/>
      <c r="AB153" s="85"/>
      <c r="AC153" s="85"/>
      <c r="AM153" s="37">
        <v>-1824</v>
      </c>
      <c r="AN153" s="37">
        <v>-2304</v>
      </c>
      <c r="AO153" s="37">
        <v>22750</v>
      </c>
    </row>
    <row r="154" spans="2:61">
      <c r="B154" s="87" t="s">
        <v>745</v>
      </c>
      <c r="C154" s="4" t="s">
        <v>545</v>
      </c>
      <c r="H154" t="s">
        <v>590</v>
      </c>
      <c r="I154" s="4" t="str">
        <f>INDEX('Mold Directory'!E:E, MATCH(C154, 'Mold Directory'!A:A, 0))</f>
        <v>75 right</v>
      </c>
      <c r="V154" s="83">
        <v>943</v>
      </c>
      <c r="W154" s="83">
        <v>1361</v>
      </c>
      <c r="X154" s="83">
        <v>21680</v>
      </c>
      <c r="Z154" s="12" t="str">
        <f>INDEX('Mold Directory'!D:D, MATCH(C153, 'Mold Directory'!A:A, 0))</f>
        <v>150 right</v>
      </c>
      <c r="AA154" s="85"/>
      <c r="AB154" s="85"/>
      <c r="AC154" s="85"/>
      <c r="AM154" s="37">
        <v>-1242</v>
      </c>
      <c r="AN154" s="37">
        <v>361</v>
      </c>
      <c r="AO154" s="37">
        <v>23230</v>
      </c>
    </row>
    <row r="155" spans="2:61">
      <c r="B155" s="87" t="s">
        <v>746</v>
      </c>
      <c r="C155" s="4" t="s">
        <v>539</v>
      </c>
      <c r="H155" t="s">
        <v>590</v>
      </c>
      <c r="I155" s="4" t="str">
        <f>INDEX('Mold Directory'!E:E, MATCH(C155, 'Mold Directory'!A:A, 0))</f>
        <v>75 right</v>
      </c>
      <c r="V155" s="83">
        <v>2118</v>
      </c>
      <c r="W155" s="83">
        <v>-151</v>
      </c>
      <c r="X155" s="83">
        <v>21590</v>
      </c>
      <c r="Z155" s="12" t="str">
        <f>INDEX('Mold Directory'!D:D, MATCH(C154, 'Mold Directory'!A:A, 0))</f>
        <v>150 right</v>
      </c>
      <c r="AA155" s="85"/>
      <c r="AB155" s="85"/>
      <c r="AC155" s="85"/>
      <c r="AM155" s="37">
        <v>-1762</v>
      </c>
      <c r="AN155" s="37">
        <v>-2122</v>
      </c>
      <c r="AO155" s="37">
        <v>22870</v>
      </c>
    </row>
    <row r="156" spans="2:61" s="16" customFormat="1">
      <c r="B156" s="88" t="s">
        <v>747</v>
      </c>
      <c r="C156" s="4" t="s">
        <v>555</v>
      </c>
      <c r="D156" s="4"/>
      <c r="E156" s="4"/>
      <c r="F156" s="4"/>
      <c r="H156" s="31" t="s">
        <v>590</v>
      </c>
      <c r="I156" s="4" t="str">
        <f>INDEX('Mold Directory'!E:E, MATCH(C156, 'Mold Directory'!A:A, 0))</f>
        <v>75 right</v>
      </c>
      <c r="M156" s="57"/>
      <c r="N156" s="57"/>
      <c r="O156" s="57"/>
      <c r="P156" s="65"/>
      <c r="Q156" s="65"/>
      <c r="R156" s="65"/>
      <c r="S156" s="112"/>
      <c r="T156" s="112"/>
      <c r="U156" s="112"/>
      <c r="V156" s="84">
        <v>-894</v>
      </c>
      <c r="W156" s="84">
        <v>963</v>
      </c>
      <c r="X156" s="84">
        <v>21630</v>
      </c>
      <c r="Y156" s="23"/>
      <c r="Z156" s="12" t="str">
        <f>INDEX('Mold Directory'!D:D, MATCH(C155, 'Mold Directory'!A:A, 0))</f>
        <v>150 right</v>
      </c>
      <c r="AA156" s="86" t="s">
        <v>748</v>
      </c>
      <c r="AB156" s="86" t="s">
        <v>748</v>
      </c>
      <c r="AC156" s="86" t="s">
        <v>748</v>
      </c>
      <c r="AD156" s="57"/>
      <c r="AE156" s="57"/>
      <c r="AF156" s="57"/>
      <c r="AG156" s="65"/>
      <c r="AH156" s="65"/>
      <c r="AI156" s="65"/>
      <c r="AJ156" s="112"/>
      <c r="AK156" s="112"/>
      <c r="AL156" s="112"/>
      <c r="AM156" s="57">
        <v>-1517</v>
      </c>
      <c r="AN156" s="57">
        <v>-1168</v>
      </c>
      <c r="AO156" s="57">
        <v>22990</v>
      </c>
      <c r="AQ156" s="57"/>
      <c r="AW156" s="57"/>
      <c r="AX156" s="57"/>
      <c r="BC156"/>
      <c r="BD156"/>
      <c r="BE156"/>
      <c r="BF156"/>
      <c r="BG156"/>
      <c r="BH156"/>
      <c r="BI156"/>
    </row>
    <row r="157" spans="2:61">
      <c r="B157" s="87" t="s">
        <v>749</v>
      </c>
      <c r="C157" s="4" t="s">
        <v>51</v>
      </c>
      <c r="H157" t="s">
        <v>590</v>
      </c>
      <c r="I157" s="4" t="str">
        <f>INDEX('Mold Directory'!E:E, MATCH(C157, 'Mold Directory'!A:A, 0))</f>
        <v>75 right</v>
      </c>
      <c r="J157">
        <v>1912</v>
      </c>
      <c r="K157">
        <v>-183</v>
      </c>
      <c r="L157">
        <v>23070</v>
      </c>
      <c r="V157" s="37">
        <v>1438</v>
      </c>
      <c r="W157" s="37">
        <v>1601</v>
      </c>
      <c r="X157" s="37">
        <v>22130</v>
      </c>
      <c r="Z157" s="12" t="str">
        <f>INDEX('Mold Directory'!D:D, MATCH(C156, 'Mold Directory'!A:A, 0))</f>
        <v>150 right</v>
      </c>
      <c r="AA157" s="85">
        <v>652</v>
      </c>
      <c r="AB157" s="85">
        <v>-1835</v>
      </c>
      <c r="AC157" s="85">
        <v>23350</v>
      </c>
      <c r="AM157" s="37">
        <v>-599</v>
      </c>
      <c r="AN157" s="37">
        <v>-2107</v>
      </c>
      <c r="BC157">
        <f t="shared" si="16"/>
        <v>474</v>
      </c>
      <c r="BD157">
        <f t="shared" si="17"/>
        <v>1784</v>
      </c>
      <c r="BE157">
        <f t="shared" si="18"/>
        <v>-940</v>
      </c>
      <c r="BG157">
        <f t="shared" si="19"/>
        <v>1251</v>
      </c>
      <c r="BH157">
        <f t="shared" si="20"/>
        <v>272</v>
      </c>
    </row>
    <row r="158" spans="2:61">
      <c r="B158" s="87" t="s">
        <v>750</v>
      </c>
      <c r="C158" s="4" t="s">
        <v>557</v>
      </c>
      <c r="H158" t="s">
        <v>590</v>
      </c>
      <c r="I158" s="4" t="str">
        <f>INDEX('Mold Directory'!E:E, MATCH(C158, 'Mold Directory'!A:A, 0))</f>
        <v>75 right</v>
      </c>
      <c r="J158">
        <v>-203</v>
      </c>
      <c r="K158">
        <v>1698</v>
      </c>
      <c r="L158">
        <v>20760</v>
      </c>
      <c r="V158" s="37">
        <v>1657</v>
      </c>
      <c r="W158" s="37">
        <v>1622</v>
      </c>
      <c r="X158" s="37">
        <v>20030</v>
      </c>
      <c r="Z158" s="12" t="str">
        <f>INDEX('Mold Directory'!D:D, MATCH(C157, 'Mold Directory'!A:A, 0))</f>
        <v>150 right</v>
      </c>
      <c r="AA158" s="85">
        <v>-1200</v>
      </c>
      <c r="AB158" s="85">
        <v>1402</v>
      </c>
      <c r="AC158" s="85">
        <v>25330</v>
      </c>
      <c r="AM158" s="37">
        <v>-1984</v>
      </c>
      <c r="AN158" s="37">
        <v>1560</v>
      </c>
      <c r="AO158" s="37">
        <v>25370</v>
      </c>
      <c r="BC158">
        <f t="shared" si="16"/>
        <v>1860</v>
      </c>
      <c r="BD158">
        <f t="shared" si="17"/>
        <v>76</v>
      </c>
      <c r="BE158">
        <f t="shared" si="18"/>
        <v>-730</v>
      </c>
      <c r="BG158">
        <f t="shared" si="19"/>
        <v>784</v>
      </c>
      <c r="BH158">
        <f t="shared" si="20"/>
        <v>158</v>
      </c>
      <c r="BI158">
        <f t="shared" ref="BI158:BI160" si="22">(AO158-AC158)</f>
        <v>40</v>
      </c>
    </row>
    <row r="159" spans="2:61">
      <c r="B159" s="87" t="s">
        <v>751</v>
      </c>
      <c r="C159" s="4" t="s">
        <v>542</v>
      </c>
      <c r="H159" t="s">
        <v>590</v>
      </c>
      <c r="I159" s="4" t="str">
        <f>INDEX('Mold Directory'!E:E, MATCH(C159, 'Mold Directory'!A:A, 0))</f>
        <v>75 right</v>
      </c>
      <c r="J159">
        <v>966</v>
      </c>
      <c r="K159">
        <v>579</v>
      </c>
      <c r="L159">
        <v>25740</v>
      </c>
      <c r="V159" s="37">
        <v>1834</v>
      </c>
      <c r="W159" s="37">
        <v>935</v>
      </c>
      <c r="X159" s="37">
        <v>22070</v>
      </c>
      <c r="Z159" s="12" t="str">
        <f>INDEX('Mold Directory'!D:D, MATCH(C158, 'Mold Directory'!A:A, 0))</f>
        <v>150 right</v>
      </c>
      <c r="AA159" s="85">
        <v>-492</v>
      </c>
      <c r="AB159" s="85">
        <v>-517</v>
      </c>
      <c r="AC159" s="85">
        <v>21230</v>
      </c>
      <c r="AM159" s="37">
        <v>-2543</v>
      </c>
      <c r="AN159" s="37">
        <v>-934</v>
      </c>
      <c r="AO159" s="37">
        <v>21850</v>
      </c>
      <c r="BC159">
        <f t="shared" si="16"/>
        <v>868</v>
      </c>
      <c r="BD159">
        <f t="shared" si="17"/>
        <v>356</v>
      </c>
      <c r="BE159">
        <f t="shared" si="18"/>
        <v>-3670</v>
      </c>
      <c r="BG159">
        <f t="shared" si="19"/>
        <v>2051</v>
      </c>
      <c r="BH159">
        <f t="shared" si="20"/>
        <v>417</v>
      </c>
      <c r="BI159">
        <f t="shared" si="22"/>
        <v>620</v>
      </c>
    </row>
    <row r="160" spans="2:61" s="16" customFormat="1">
      <c r="B160" s="88" t="s">
        <v>752</v>
      </c>
      <c r="C160" s="4" t="s">
        <v>565</v>
      </c>
      <c r="D160" s="4"/>
      <c r="E160" s="4"/>
      <c r="F160" s="4"/>
      <c r="H160" s="31" t="s">
        <v>590</v>
      </c>
      <c r="I160" s="4" t="str">
        <f>INDEX('Mold Directory'!E:E, MATCH(C160, 'Mold Directory'!A:A, 0))</f>
        <v>75 right</v>
      </c>
      <c r="J160" s="16">
        <v>1438</v>
      </c>
      <c r="K160" s="16">
        <v>1734</v>
      </c>
      <c r="L160" s="16">
        <v>24810</v>
      </c>
      <c r="M160" s="57"/>
      <c r="N160" s="57"/>
      <c r="O160" s="57"/>
      <c r="P160" s="65"/>
      <c r="Q160" s="65"/>
      <c r="R160" s="65"/>
      <c r="S160" s="112"/>
      <c r="T160" s="112"/>
      <c r="U160" s="112"/>
      <c r="V160" s="57">
        <v>1443</v>
      </c>
      <c r="W160" s="57">
        <v>2271</v>
      </c>
      <c r="X160" s="57">
        <v>22220</v>
      </c>
      <c r="Y160" s="23"/>
      <c r="Z160" s="12" t="str">
        <f>INDEX('Mold Directory'!D:D, MATCH(C159, 'Mold Directory'!A:A, 0))</f>
        <v>150 right</v>
      </c>
      <c r="AA160" s="86">
        <v>-366</v>
      </c>
      <c r="AB160" s="86">
        <v>733</v>
      </c>
      <c r="AC160" s="86">
        <v>23620</v>
      </c>
      <c r="AD160" s="57"/>
      <c r="AE160" s="57"/>
      <c r="AF160" s="57"/>
      <c r="AG160" s="65"/>
      <c r="AH160" s="65"/>
      <c r="AI160" s="65"/>
      <c r="AJ160" s="112"/>
      <c r="AK160" s="112"/>
      <c r="AL160" s="112"/>
      <c r="AM160" s="57">
        <v>-990</v>
      </c>
      <c r="AN160" s="57">
        <v>-670</v>
      </c>
      <c r="AO160" s="57">
        <v>21770</v>
      </c>
      <c r="AQ160" s="57"/>
      <c r="AW160" s="57"/>
      <c r="AX160" s="57"/>
      <c r="BC160">
        <f t="shared" si="16"/>
        <v>5</v>
      </c>
      <c r="BD160">
        <f t="shared" si="17"/>
        <v>537</v>
      </c>
      <c r="BE160">
        <f t="shared" si="18"/>
        <v>-2590</v>
      </c>
      <c r="BF160"/>
      <c r="BG160">
        <f t="shared" si="19"/>
        <v>624</v>
      </c>
      <c r="BH160">
        <f t="shared" si="20"/>
        <v>1403</v>
      </c>
      <c r="BI160">
        <f t="shared" si="22"/>
        <v>-1850</v>
      </c>
    </row>
    <row r="161" spans="2:61">
      <c r="B161" s="4" t="s">
        <v>753</v>
      </c>
      <c r="C161" s="4" t="s">
        <v>562</v>
      </c>
      <c r="H161" t="s">
        <v>590</v>
      </c>
      <c r="I161" s="4" t="str">
        <f>INDEX('Mold Directory'!E:E, MATCH(C161, 'Mold Directory'!A:A, 0))</f>
        <v>75 right</v>
      </c>
      <c r="J161">
        <v>-179</v>
      </c>
      <c r="V161" s="37">
        <v>703</v>
      </c>
      <c r="W161" s="37">
        <v>-917</v>
      </c>
      <c r="X161" s="37">
        <v>22360</v>
      </c>
      <c r="Z161" s="12" t="str">
        <f>INDEX('Mold Directory'!D:D, MATCH(C160, 'Mold Directory'!A:A, 0))</f>
        <v>150 right</v>
      </c>
      <c r="AM161" s="37">
        <v>-1250</v>
      </c>
      <c r="AN161" s="37">
        <v>-1661</v>
      </c>
      <c r="AO161" s="37">
        <v>22695</v>
      </c>
    </row>
    <row r="162" spans="2:61">
      <c r="B162" s="4" t="s">
        <v>750</v>
      </c>
      <c r="C162" s="4" t="s">
        <v>557</v>
      </c>
      <c r="H162" t="s">
        <v>590</v>
      </c>
      <c r="I162" s="4" t="str">
        <f>INDEX('Mold Directory'!E:E, MATCH(C162, 'Mold Directory'!A:A, 0))</f>
        <v>75 right</v>
      </c>
      <c r="J162">
        <v>-959</v>
      </c>
      <c r="K162">
        <v>1276</v>
      </c>
      <c r="L162">
        <v>25326</v>
      </c>
      <c r="V162" s="37">
        <v>-80</v>
      </c>
      <c r="W162" s="37">
        <v>760</v>
      </c>
      <c r="X162" s="37">
        <v>21152</v>
      </c>
      <c r="Z162" s="12" t="str">
        <f>INDEX('Mold Directory'!D:D, MATCH(C161, 'Mold Directory'!A:A, 0))</f>
        <v>150 right</v>
      </c>
      <c r="AA162">
        <v>-1423</v>
      </c>
      <c r="AB162">
        <v>-1092</v>
      </c>
      <c r="AC162">
        <v>26616</v>
      </c>
      <c r="AM162" s="37">
        <v>-1836</v>
      </c>
      <c r="AN162" s="37">
        <v>-972</v>
      </c>
      <c r="AO162" s="37">
        <v>24715</v>
      </c>
      <c r="BC162">
        <f t="shared" si="16"/>
        <v>879</v>
      </c>
      <c r="BD162">
        <f t="shared" si="17"/>
        <v>516</v>
      </c>
      <c r="BE162">
        <f t="shared" si="18"/>
        <v>-4174</v>
      </c>
      <c r="BG162">
        <f t="shared" si="19"/>
        <v>413</v>
      </c>
      <c r="BH162">
        <f t="shared" si="20"/>
        <v>120</v>
      </c>
      <c r="BI162">
        <f>(AO162-AC162)</f>
        <v>-1901</v>
      </c>
    </row>
    <row r="163" spans="2:61">
      <c r="B163" s="4" t="s">
        <v>754</v>
      </c>
      <c r="C163" s="4" t="s">
        <v>562</v>
      </c>
      <c r="H163" t="s">
        <v>590</v>
      </c>
      <c r="I163" s="4" t="str">
        <f>INDEX('Mold Directory'!E:E, MATCH(C163, 'Mold Directory'!A:A, 0))</f>
        <v>75 right</v>
      </c>
      <c r="J163">
        <v>1579</v>
      </c>
      <c r="K163">
        <v>-1152</v>
      </c>
      <c r="L163">
        <v>22746</v>
      </c>
      <c r="V163" s="37">
        <v>1193</v>
      </c>
      <c r="W163" s="37">
        <v>-476</v>
      </c>
      <c r="X163" s="37">
        <v>21216</v>
      </c>
      <c r="Z163" s="12" t="str">
        <f>INDEX('Mold Directory'!D:D, MATCH(C162, 'Mold Directory'!A:A, 0))</f>
        <v>150 right</v>
      </c>
      <c r="AA163">
        <v>-586</v>
      </c>
      <c r="AB163">
        <v>-1176</v>
      </c>
      <c r="AC163">
        <v>22143</v>
      </c>
      <c r="AM163" s="37">
        <v>-76</v>
      </c>
      <c r="AN163" s="37">
        <v>-1836</v>
      </c>
      <c r="AO163" s="37">
        <v>22654</v>
      </c>
      <c r="AP163" s="25" t="s">
        <v>755</v>
      </c>
      <c r="AQ163" s="37" t="s">
        <v>596</v>
      </c>
      <c r="BC163">
        <f t="shared" si="16"/>
        <v>386</v>
      </c>
      <c r="BD163">
        <f t="shared" si="17"/>
        <v>676</v>
      </c>
      <c r="BE163">
        <f t="shared" si="18"/>
        <v>-1530</v>
      </c>
      <c r="BG163">
        <f t="shared" si="19"/>
        <v>510</v>
      </c>
      <c r="BH163">
        <f t="shared" si="20"/>
        <v>660</v>
      </c>
      <c r="BI163">
        <f t="shared" ref="BI163:BI168" si="23">(AO163-AC163)</f>
        <v>511</v>
      </c>
    </row>
    <row r="164" spans="2:61">
      <c r="B164" s="4" t="s">
        <v>756</v>
      </c>
      <c r="C164" s="4" t="s">
        <v>557</v>
      </c>
      <c r="H164" s="31" t="s">
        <v>590</v>
      </c>
      <c r="I164" s="4" t="str">
        <f>INDEX('Mold Directory'!E:E, MATCH(C164, 'Mold Directory'!A:A, 0))</f>
        <v>75 right</v>
      </c>
      <c r="J164">
        <v>987</v>
      </c>
      <c r="K164">
        <v>1738</v>
      </c>
      <c r="L164">
        <v>25090</v>
      </c>
      <c r="V164" s="37">
        <v>1775</v>
      </c>
      <c r="W164" s="37">
        <v>1000</v>
      </c>
      <c r="X164" s="37">
        <v>23330</v>
      </c>
      <c r="Z164" s="12" t="str">
        <f>INDEX('Mold Directory'!D:D, MATCH(C163, 'Mold Directory'!A:A, 0))</f>
        <v>150 right</v>
      </c>
      <c r="AA164">
        <v>386</v>
      </c>
      <c r="AB164">
        <v>-1006</v>
      </c>
      <c r="AC164">
        <v>26000</v>
      </c>
      <c r="AM164" s="37">
        <v>-1218</v>
      </c>
      <c r="AN164" s="37">
        <v>-1236</v>
      </c>
      <c r="AO164" s="37">
        <v>24820</v>
      </c>
      <c r="AP164" s="25" t="s">
        <v>755</v>
      </c>
      <c r="AQ164" s="37" t="s">
        <v>598</v>
      </c>
      <c r="BC164">
        <f t="shared" si="16"/>
        <v>788</v>
      </c>
      <c r="BD164">
        <f t="shared" si="17"/>
        <v>738</v>
      </c>
      <c r="BE164">
        <f t="shared" si="18"/>
        <v>-1760</v>
      </c>
      <c r="BG164">
        <f t="shared" si="19"/>
        <v>1604</v>
      </c>
      <c r="BH164">
        <f t="shared" si="20"/>
        <v>230</v>
      </c>
      <c r="BI164">
        <f t="shared" si="23"/>
        <v>-1180</v>
      </c>
    </row>
    <row r="165" spans="2:61">
      <c r="B165" s="4" t="s">
        <v>757</v>
      </c>
      <c r="C165" s="4" t="s">
        <v>562</v>
      </c>
      <c r="H165" t="s">
        <v>590</v>
      </c>
      <c r="I165" s="4" t="str">
        <f>INDEX('Mold Directory'!E:E, MATCH(C165, 'Mold Directory'!A:A, 0))</f>
        <v>75 right</v>
      </c>
      <c r="J165">
        <v>663</v>
      </c>
      <c r="K165">
        <v>1325</v>
      </c>
      <c r="L165">
        <v>23690</v>
      </c>
      <c r="V165" s="37">
        <v>870</v>
      </c>
      <c r="W165" s="37">
        <v>1620</v>
      </c>
      <c r="X165" s="37">
        <v>22530</v>
      </c>
      <c r="Z165" s="12" t="str">
        <f>INDEX('Mold Directory'!D:D, MATCH(C164, 'Mold Directory'!A:A, 0))</f>
        <v>150 right</v>
      </c>
      <c r="AA165">
        <v>169</v>
      </c>
      <c r="AB165">
        <v>429</v>
      </c>
      <c r="AC165">
        <v>23860</v>
      </c>
      <c r="AM165" s="37">
        <v>-1324</v>
      </c>
      <c r="AN165" s="37">
        <v>324</v>
      </c>
      <c r="AO165" s="37">
        <v>23460</v>
      </c>
      <c r="AP165" s="25" t="s">
        <v>758</v>
      </c>
      <c r="AQ165" s="37" t="s">
        <v>600</v>
      </c>
      <c r="BC165">
        <f t="shared" si="16"/>
        <v>207</v>
      </c>
      <c r="BD165">
        <f t="shared" si="17"/>
        <v>295</v>
      </c>
      <c r="BE165">
        <f t="shared" si="18"/>
        <v>-1160</v>
      </c>
      <c r="BG165">
        <f t="shared" si="19"/>
        <v>1493</v>
      </c>
      <c r="BH165">
        <f t="shared" si="20"/>
        <v>105</v>
      </c>
      <c r="BI165">
        <f t="shared" si="23"/>
        <v>-400</v>
      </c>
    </row>
    <row r="166" spans="2:61">
      <c r="B166" s="4" t="s">
        <v>759</v>
      </c>
      <c r="C166" s="4" t="s">
        <v>545</v>
      </c>
      <c r="H166" t="s">
        <v>590</v>
      </c>
      <c r="I166" s="4" t="str">
        <f>INDEX('Mold Directory'!E:E, MATCH(C166, 'Mold Directory'!A:A, 0))</f>
        <v>75 right</v>
      </c>
      <c r="J166">
        <v>38</v>
      </c>
      <c r="K166">
        <v>1286</v>
      </c>
      <c r="L166">
        <v>23300</v>
      </c>
      <c r="V166" s="37">
        <v>-317</v>
      </c>
      <c r="W166" s="37">
        <v>1579</v>
      </c>
      <c r="X166" s="37">
        <v>20600</v>
      </c>
      <c r="Z166" s="12" t="str">
        <f>INDEX('Mold Directory'!D:D, MATCH(C165, 'Mold Directory'!A:A, 0))</f>
        <v>150 right</v>
      </c>
      <c r="AA166">
        <v>160</v>
      </c>
      <c r="AB166">
        <v>-2047</v>
      </c>
      <c r="AC166">
        <v>25600</v>
      </c>
      <c r="AM166" s="37">
        <v>-790</v>
      </c>
      <c r="AN166" s="37">
        <v>-2054</v>
      </c>
      <c r="AO166" s="37">
        <v>22780</v>
      </c>
      <c r="BC166">
        <f t="shared" si="16"/>
        <v>355</v>
      </c>
      <c r="BD166">
        <f t="shared" si="17"/>
        <v>293</v>
      </c>
      <c r="BE166">
        <f t="shared" si="18"/>
        <v>-2700</v>
      </c>
      <c r="BG166">
        <f t="shared" si="19"/>
        <v>950</v>
      </c>
      <c r="BH166">
        <f t="shared" si="20"/>
        <v>7</v>
      </c>
      <c r="BI166">
        <f t="shared" si="23"/>
        <v>-2820</v>
      </c>
    </row>
    <row r="167" spans="2:61">
      <c r="B167" s="4" t="s">
        <v>760</v>
      </c>
      <c r="C167" s="4" t="s">
        <v>542</v>
      </c>
      <c r="H167" t="s">
        <v>590</v>
      </c>
      <c r="I167" s="4" t="str">
        <f>INDEX('Mold Directory'!E:E, MATCH(C167, 'Mold Directory'!A:A, 0))</f>
        <v>75 right</v>
      </c>
      <c r="J167">
        <v>937</v>
      </c>
      <c r="K167">
        <v>1602</v>
      </c>
      <c r="L167">
        <v>25540</v>
      </c>
      <c r="V167" s="37">
        <v>691</v>
      </c>
      <c r="W167" s="37">
        <v>2174</v>
      </c>
      <c r="X167" s="37">
        <v>23000</v>
      </c>
      <c r="Z167" s="12" t="str">
        <f>INDEX('Mold Directory'!D:D, MATCH(C166, 'Mold Directory'!A:A, 0))</f>
        <v>150 right</v>
      </c>
      <c r="AA167">
        <v>-1452</v>
      </c>
      <c r="AB167">
        <v>1220</v>
      </c>
      <c r="AC167">
        <v>25260</v>
      </c>
      <c r="AM167" s="37">
        <v>-1017</v>
      </c>
      <c r="AN167" s="37">
        <v>-23</v>
      </c>
      <c r="AO167" s="37">
        <v>24550</v>
      </c>
      <c r="AP167" s="25" t="s">
        <v>758</v>
      </c>
      <c r="AQ167" s="37" t="s">
        <v>602</v>
      </c>
      <c r="BC167">
        <f t="shared" si="16"/>
        <v>246</v>
      </c>
      <c r="BD167">
        <f t="shared" si="17"/>
        <v>572</v>
      </c>
      <c r="BE167">
        <f t="shared" si="18"/>
        <v>-2540</v>
      </c>
      <c r="BG167">
        <f t="shared" si="19"/>
        <v>435</v>
      </c>
      <c r="BH167">
        <f t="shared" si="20"/>
        <v>1243</v>
      </c>
      <c r="BI167">
        <f t="shared" si="23"/>
        <v>-710</v>
      </c>
    </row>
    <row r="168" spans="2:61">
      <c r="B168" s="4" t="s">
        <v>761</v>
      </c>
      <c r="C168" s="4" t="s">
        <v>545</v>
      </c>
      <c r="H168" s="31" t="s">
        <v>590</v>
      </c>
      <c r="I168" s="4" t="str">
        <f>INDEX('Mold Directory'!E:E, MATCH(C168, 'Mold Directory'!A:A, 0))</f>
        <v>75 right</v>
      </c>
      <c r="J168">
        <v>1457</v>
      </c>
      <c r="K168">
        <v>1708</v>
      </c>
      <c r="L168">
        <v>24280</v>
      </c>
      <c r="V168" s="37">
        <v>213</v>
      </c>
      <c r="W168" s="37">
        <v>3046</v>
      </c>
      <c r="X168" s="37">
        <v>21885</v>
      </c>
      <c r="Z168" s="12" t="str">
        <f>INDEX('Mold Directory'!D:D, MATCH(C167, 'Mold Directory'!A:A, 0))</f>
        <v>150 right</v>
      </c>
      <c r="AA168">
        <v>-309</v>
      </c>
      <c r="AB168">
        <v>-286</v>
      </c>
      <c r="AC168">
        <v>26120</v>
      </c>
      <c r="AM168" s="37">
        <v>88</v>
      </c>
      <c r="AN168" s="37">
        <v>-2416</v>
      </c>
      <c r="AO168" s="37">
        <v>24220</v>
      </c>
      <c r="AP168" s="25" t="s">
        <v>727</v>
      </c>
      <c r="AQ168" s="37" t="s">
        <v>596</v>
      </c>
      <c r="BC168">
        <f t="shared" si="16"/>
        <v>1244</v>
      </c>
      <c r="BD168">
        <f t="shared" si="17"/>
        <v>1338</v>
      </c>
      <c r="BE168">
        <f t="shared" si="18"/>
        <v>-2395</v>
      </c>
      <c r="BG168">
        <f t="shared" si="19"/>
        <v>397</v>
      </c>
      <c r="BH168">
        <f t="shared" si="20"/>
        <v>2130</v>
      </c>
      <c r="BI168">
        <f t="shared" si="23"/>
        <v>-1900</v>
      </c>
    </row>
    <row r="169" spans="2:61">
      <c r="B169" s="4" t="s">
        <v>762</v>
      </c>
      <c r="C169" s="4" t="s">
        <v>51</v>
      </c>
      <c r="H169" t="s">
        <v>590</v>
      </c>
      <c r="I169" s="4" t="str">
        <f>INDEX('Mold Directory'!E:E, MATCH(C169, 'Mold Directory'!A:A, 0))</f>
        <v>75 right</v>
      </c>
      <c r="J169">
        <v>820</v>
      </c>
      <c r="K169">
        <v>2219</v>
      </c>
      <c r="L169">
        <v>20170</v>
      </c>
      <c r="Z169" s="12" t="str">
        <f>INDEX('Mold Directory'!D:D, MATCH(C168, 'Mold Directory'!A:A, 0))</f>
        <v>150 right</v>
      </c>
      <c r="AA169">
        <v>-1862</v>
      </c>
      <c r="AB169">
        <v>-363</v>
      </c>
      <c r="AC169">
        <v>22370</v>
      </c>
    </row>
    <row r="170" spans="2:61">
      <c r="B170" s="4" t="s">
        <v>763</v>
      </c>
      <c r="C170" s="4" t="s">
        <v>542</v>
      </c>
      <c r="H170" t="s">
        <v>590</v>
      </c>
      <c r="I170" s="4" t="str">
        <f>INDEX('Mold Directory'!E:E, MATCH(C170, 'Mold Directory'!A:A, 0))</f>
        <v>75 right</v>
      </c>
      <c r="J170">
        <v>2033</v>
      </c>
      <c r="K170">
        <v>1789</v>
      </c>
      <c r="L170">
        <v>26730</v>
      </c>
      <c r="V170" s="37">
        <v>2645</v>
      </c>
      <c r="W170" s="37">
        <v>2310</v>
      </c>
      <c r="X170" s="37">
        <v>25190</v>
      </c>
      <c r="Z170" s="12" t="str">
        <f>INDEX('Mold Directory'!D:D, MATCH(C169, 'Mold Directory'!A:A, 0))</f>
        <v>150 right</v>
      </c>
      <c r="AA170">
        <v>876</v>
      </c>
      <c r="AB170">
        <v>-647</v>
      </c>
      <c r="AC170">
        <v>27630</v>
      </c>
      <c r="AM170" s="37">
        <v>-367</v>
      </c>
      <c r="AN170" s="37">
        <v>-1295</v>
      </c>
      <c r="AO170" s="37">
        <v>26460</v>
      </c>
      <c r="BC170">
        <f t="shared" si="16"/>
        <v>612</v>
      </c>
      <c r="BD170">
        <f t="shared" si="17"/>
        <v>521</v>
      </c>
      <c r="BE170">
        <f t="shared" si="18"/>
        <v>-1540</v>
      </c>
      <c r="BG170">
        <f t="shared" si="19"/>
        <v>1243</v>
      </c>
      <c r="BH170">
        <f t="shared" si="20"/>
        <v>648</v>
      </c>
      <c r="BI170">
        <f>(AO170-AC170)</f>
        <v>-1170</v>
      </c>
    </row>
    <row r="171" spans="2:61">
      <c r="B171" s="4" t="s">
        <v>764</v>
      </c>
      <c r="C171" s="4" t="s">
        <v>545</v>
      </c>
      <c r="H171" t="s">
        <v>590</v>
      </c>
      <c r="I171" s="4" t="str">
        <f>INDEX('Mold Directory'!E:E, MATCH(C171, 'Mold Directory'!A:A, 0))</f>
        <v>75 right</v>
      </c>
      <c r="J171">
        <v>-239</v>
      </c>
      <c r="K171">
        <v>1628</v>
      </c>
      <c r="L171">
        <v>23640</v>
      </c>
      <c r="V171" s="37">
        <v>128</v>
      </c>
      <c r="W171" s="37">
        <v>1618</v>
      </c>
      <c r="X171" s="37">
        <v>20770</v>
      </c>
      <c r="Z171" s="12" t="str">
        <f>INDEX('Mold Directory'!D:D, MATCH(C170, 'Mold Directory'!A:A, 0))</f>
        <v>150 right</v>
      </c>
      <c r="AA171">
        <v>561</v>
      </c>
      <c r="AB171">
        <v>-1816</v>
      </c>
      <c r="AC171">
        <v>20530</v>
      </c>
      <c r="AM171" s="37">
        <v>-450</v>
      </c>
      <c r="AN171" s="37">
        <v>-2199</v>
      </c>
      <c r="AO171" s="37">
        <v>21190</v>
      </c>
      <c r="BC171">
        <f t="shared" si="16"/>
        <v>367</v>
      </c>
      <c r="BD171">
        <f t="shared" si="17"/>
        <v>10</v>
      </c>
      <c r="BE171">
        <f t="shared" si="18"/>
        <v>-2870</v>
      </c>
      <c r="BG171">
        <f t="shared" si="19"/>
        <v>1011</v>
      </c>
      <c r="BH171">
        <f t="shared" si="20"/>
        <v>383</v>
      </c>
      <c r="BI171">
        <f t="shared" ref="BI171:BI175" si="24">(AO171-AC171)</f>
        <v>660</v>
      </c>
    </row>
    <row r="172" spans="2:61">
      <c r="B172" s="4" t="s">
        <v>765</v>
      </c>
      <c r="C172" s="4" t="s">
        <v>539</v>
      </c>
      <c r="H172" s="31" t="s">
        <v>590</v>
      </c>
      <c r="I172" s="4" t="str">
        <f>INDEX('Mold Directory'!E:E, MATCH(C172, 'Mold Directory'!A:A, 0))</f>
        <v>75 right</v>
      </c>
      <c r="J172">
        <v>479</v>
      </c>
      <c r="K172">
        <v>1798</v>
      </c>
      <c r="L172">
        <v>25070</v>
      </c>
      <c r="V172" s="37">
        <v>579</v>
      </c>
      <c r="W172" s="37">
        <v>1972</v>
      </c>
      <c r="X172" s="37">
        <v>21135</v>
      </c>
      <c r="Z172" s="12" t="str">
        <f>INDEX('Mold Directory'!D:D, MATCH(C171, 'Mold Directory'!A:A, 0))</f>
        <v>150 right</v>
      </c>
      <c r="AA172">
        <v>-386</v>
      </c>
      <c r="AB172">
        <v>-873</v>
      </c>
      <c r="AC172">
        <v>25090</v>
      </c>
      <c r="AM172" s="37">
        <v>-1742</v>
      </c>
      <c r="AN172" s="37">
        <v>-770</v>
      </c>
      <c r="AO172" s="37">
        <v>22110</v>
      </c>
      <c r="BC172">
        <f t="shared" si="16"/>
        <v>100</v>
      </c>
      <c r="BD172">
        <f t="shared" si="17"/>
        <v>174</v>
      </c>
      <c r="BE172">
        <f t="shared" si="18"/>
        <v>-3935</v>
      </c>
      <c r="BG172">
        <f t="shared" si="19"/>
        <v>1356</v>
      </c>
      <c r="BH172">
        <f t="shared" si="20"/>
        <v>103</v>
      </c>
      <c r="BI172">
        <f t="shared" si="24"/>
        <v>-2980</v>
      </c>
    </row>
    <row r="173" spans="2:61">
      <c r="B173" s="4" t="s">
        <v>766</v>
      </c>
      <c r="C173" s="4" t="s">
        <v>542</v>
      </c>
      <c r="H173" t="s">
        <v>590</v>
      </c>
      <c r="I173" s="4" t="str">
        <f>INDEX('Mold Directory'!E:E, MATCH(C173, 'Mold Directory'!A:A, 0))</f>
        <v>75 right</v>
      </c>
      <c r="J173">
        <v>1947</v>
      </c>
      <c r="K173">
        <v>1872</v>
      </c>
      <c r="L173">
        <v>25590</v>
      </c>
      <c r="V173" s="37">
        <v>2192</v>
      </c>
      <c r="W173" s="37">
        <v>2028</v>
      </c>
      <c r="X173" s="37">
        <v>23420</v>
      </c>
      <c r="Z173" s="12" t="str">
        <f>INDEX('Mold Directory'!D:D, MATCH(C172, 'Mold Directory'!A:A, 0))</f>
        <v>150 right</v>
      </c>
      <c r="AA173">
        <v>-116</v>
      </c>
      <c r="AB173">
        <v>-627</v>
      </c>
      <c r="AC173">
        <v>25440</v>
      </c>
      <c r="AM173" s="37">
        <v>-961</v>
      </c>
      <c r="AN173" s="37">
        <v>-1220</v>
      </c>
      <c r="AO173" s="37">
        <v>24355</v>
      </c>
      <c r="BC173">
        <f t="shared" si="16"/>
        <v>245</v>
      </c>
      <c r="BD173">
        <f t="shared" si="17"/>
        <v>156</v>
      </c>
      <c r="BE173">
        <f t="shared" si="18"/>
        <v>-2170</v>
      </c>
      <c r="BG173">
        <f t="shared" si="19"/>
        <v>845</v>
      </c>
      <c r="BH173">
        <f t="shared" si="20"/>
        <v>593</v>
      </c>
      <c r="BI173">
        <f t="shared" si="24"/>
        <v>-1085</v>
      </c>
    </row>
    <row r="174" spans="2:61">
      <c r="B174" s="4" t="s">
        <v>767</v>
      </c>
      <c r="C174" s="4" t="s">
        <v>562</v>
      </c>
      <c r="H174" t="s">
        <v>590</v>
      </c>
      <c r="I174" s="4" t="str">
        <f>INDEX('Mold Directory'!E:E, MATCH(C174, 'Mold Directory'!A:A, 0))</f>
        <v>75 right</v>
      </c>
      <c r="J174">
        <v>1742</v>
      </c>
      <c r="K174">
        <v>596</v>
      </c>
      <c r="L174">
        <v>25040</v>
      </c>
      <c r="V174" s="37">
        <v>2302</v>
      </c>
      <c r="W174" s="37">
        <v>521</v>
      </c>
      <c r="X174" s="37">
        <v>21840</v>
      </c>
      <c r="Z174" s="12" t="str">
        <f>INDEX('Mold Directory'!D:D, MATCH(C173, 'Mold Directory'!A:A, 0))</f>
        <v>150 right</v>
      </c>
      <c r="AA174">
        <v>373</v>
      </c>
      <c r="AB174">
        <v>8</v>
      </c>
      <c r="AC174">
        <v>25550</v>
      </c>
      <c r="AM174" s="37">
        <v>-1514</v>
      </c>
      <c r="AN174" s="37">
        <v>379</v>
      </c>
      <c r="AO174" s="37">
        <v>24190</v>
      </c>
      <c r="AP174" s="25" t="s">
        <v>758</v>
      </c>
      <c r="AQ174" s="37" t="s">
        <v>598</v>
      </c>
      <c r="BC174">
        <f t="shared" si="16"/>
        <v>560</v>
      </c>
      <c r="BD174">
        <f t="shared" si="17"/>
        <v>75</v>
      </c>
      <c r="BE174">
        <f t="shared" si="18"/>
        <v>-3200</v>
      </c>
      <c r="BG174">
        <f t="shared" si="19"/>
        <v>1887</v>
      </c>
      <c r="BH174">
        <f t="shared" si="20"/>
        <v>371</v>
      </c>
      <c r="BI174">
        <f t="shared" si="24"/>
        <v>-1360</v>
      </c>
    </row>
    <row r="175" spans="2:61">
      <c r="B175" s="4" t="s">
        <v>768</v>
      </c>
      <c r="C175" s="4" t="s">
        <v>555</v>
      </c>
      <c r="H175" t="s">
        <v>590</v>
      </c>
      <c r="I175" s="4" t="str">
        <f>INDEX('Mold Directory'!E:E, MATCH(C175, 'Mold Directory'!A:A, 0))</f>
        <v>75 right</v>
      </c>
      <c r="J175">
        <v>1193</v>
      </c>
      <c r="K175">
        <v>816</v>
      </c>
      <c r="L175">
        <v>25050</v>
      </c>
      <c r="V175" s="37">
        <v>167</v>
      </c>
      <c r="W175" s="37">
        <v>976</v>
      </c>
      <c r="X175" s="37">
        <v>22180</v>
      </c>
      <c r="Z175" s="12" t="str">
        <f>INDEX('Mold Directory'!D:D, MATCH(C174, 'Mold Directory'!A:A, 0))</f>
        <v>150 right</v>
      </c>
      <c r="AA175">
        <v>-1032</v>
      </c>
      <c r="AB175">
        <v>-1124</v>
      </c>
      <c r="AC175">
        <v>23210</v>
      </c>
      <c r="AM175" s="37">
        <v>-2342</v>
      </c>
      <c r="AN175" s="37">
        <v>-2019</v>
      </c>
      <c r="AO175" s="37">
        <v>22600</v>
      </c>
      <c r="AP175" s="25" t="s">
        <v>758</v>
      </c>
      <c r="AQ175" s="37" t="s">
        <v>596</v>
      </c>
      <c r="BC175">
        <f t="shared" si="16"/>
        <v>1026</v>
      </c>
      <c r="BD175">
        <f t="shared" si="17"/>
        <v>160</v>
      </c>
      <c r="BE175">
        <f t="shared" si="18"/>
        <v>-2870</v>
      </c>
      <c r="BG175">
        <f t="shared" si="19"/>
        <v>1310</v>
      </c>
      <c r="BH175">
        <f t="shared" si="20"/>
        <v>895</v>
      </c>
      <c r="BI175">
        <f t="shared" si="24"/>
        <v>-610</v>
      </c>
    </row>
    <row r="176" spans="2:61">
      <c r="B176" s="4" t="s">
        <v>769</v>
      </c>
      <c r="C176" s="4" t="s">
        <v>562</v>
      </c>
      <c r="H176" s="31" t="s">
        <v>590</v>
      </c>
      <c r="I176" s="4" t="str">
        <f>INDEX('Mold Directory'!E:E, MATCH(C176, 'Mold Directory'!A:A, 0))</f>
        <v>75 right</v>
      </c>
      <c r="V176" s="37">
        <v>1403</v>
      </c>
      <c r="W176" s="37">
        <v>1882</v>
      </c>
      <c r="X176" s="37">
        <v>22510</v>
      </c>
      <c r="Z176" s="12" t="str">
        <f>INDEX('Mold Directory'!D:D, MATCH(C175, 'Mold Directory'!A:A, 0))</f>
        <v>150 right</v>
      </c>
      <c r="AM176" s="37">
        <v>512</v>
      </c>
      <c r="AN176" s="37">
        <v>-1127</v>
      </c>
      <c r="AO176" s="37">
        <v>25260</v>
      </c>
      <c r="AP176" s="25" t="s">
        <v>755</v>
      </c>
      <c r="AQ176" s="37" t="s">
        <v>602</v>
      </c>
    </row>
    <row r="177" spans="2:61">
      <c r="B177" s="4" t="s">
        <v>770</v>
      </c>
      <c r="C177" s="4" t="s">
        <v>51</v>
      </c>
      <c r="H177" t="s">
        <v>590</v>
      </c>
      <c r="I177" s="4" t="str">
        <f>INDEX('Mold Directory'!E:E, MATCH(C177, 'Mold Directory'!A:A, 0))</f>
        <v>75 right</v>
      </c>
      <c r="V177" s="37">
        <v>1697</v>
      </c>
      <c r="W177" s="37">
        <v>1705</v>
      </c>
      <c r="X177" s="37">
        <v>22050</v>
      </c>
      <c r="Z177" s="12" t="str">
        <f>INDEX('Mold Directory'!D:D, MATCH(C176, 'Mold Directory'!A:A, 0))</f>
        <v>150 right</v>
      </c>
      <c r="AM177" s="37">
        <v>-1062</v>
      </c>
      <c r="AN177" s="37">
        <v>-785</v>
      </c>
      <c r="AO177" s="37">
        <v>24850</v>
      </c>
    </row>
    <row r="178" spans="2:61">
      <c r="B178" s="4" t="s">
        <v>771</v>
      </c>
      <c r="C178" s="4" t="s">
        <v>51</v>
      </c>
      <c r="H178" t="s">
        <v>590</v>
      </c>
      <c r="I178" s="4" t="str">
        <f>INDEX('Mold Directory'!E:E, MATCH(C178, 'Mold Directory'!A:A, 0))</f>
        <v>75 right</v>
      </c>
      <c r="V178" s="37">
        <v>260</v>
      </c>
      <c r="W178" s="37">
        <v>2102</v>
      </c>
      <c r="X178" s="37">
        <v>22380</v>
      </c>
      <c r="Z178" s="12" t="str">
        <f>INDEX('Mold Directory'!D:D, MATCH(C177, 'Mold Directory'!A:A, 0))</f>
        <v>150 right</v>
      </c>
      <c r="AM178" s="37">
        <v>-1698</v>
      </c>
      <c r="AN178" s="37">
        <v>-2298</v>
      </c>
      <c r="AO178" s="37">
        <v>21010</v>
      </c>
    </row>
    <row r="179" spans="2:61">
      <c r="B179" s="4" t="s">
        <v>772</v>
      </c>
      <c r="C179" s="4" t="s">
        <v>542</v>
      </c>
      <c r="H179" t="s">
        <v>590</v>
      </c>
      <c r="I179" s="4" t="str">
        <f>INDEX('Mold Directory'!E:E, MATCH(C179, 'Mold Directory'!A:A, 0))</f>
        <v>75 right</v>
      </c>
      <c r="J179">
        <v>1246</v>
      </c>
      <c r="K179">
        <v>1387</v>
      </c>
      <c r="L179">
        <v>26030</v>
      </c>
      <c r="V179" s="37">
        <v>1771</v>
      </c>
      <c r="W179" s="37">
        <v>1329</v>
      </c>
      <c r="X179" s="37">
        <v>22590</v>
      </c>
      <c r="Z179" s="12" t="str">
        <f>INDEX('Mold Directory'!D:D, MATCH(C178, 'Mold Directory'!A:A, 0))</f>
        <v>150 right</v>
      </c>
      <c r="AA179">
        <v>-181</v>
      </c>
      <c r="AB179">
        <v>1441</v>
      </c>
      <c r="AC179">
        <v>26950</v>
      </c>
      <c r="AM179" s="37">
        <v>-1138</v>
      </c>
      <c r="AN179" s="37">
        <v>1263</v>
      </c>
      <c r="AO179" s="37">
        <v>24160</v>
      </c>
      <c r="AP179" s="25" t="s">
        <v>773</v>
      </c>
      <c r="AQ179" s="37" t="s">
        <v>596</v>
      </c>
      <c r="BC179">
        <f t="shared" si="16"/>
        <v>525</v>
      </c>
      <c r="BD179">
        <f t="shared" si="17"/>
        <v>58</v>
      </c>
      <c r="BE179">
        <f t="shared" si="18"/>
        <v>-3440</v>
      </c>
      <c r="BG179">
        <f t="shared" si="19"/>
        <v>957</v>
      </c>
      <c r="BH179">
        <f t="shared" si="20"/>
        <v>178</v>
      </c>
      <c r="BI179">
        <f>(AO179-AC179)</f>
        <v>-2790</v>
      </c>
    </row>
    <row r="180" spans="2:61">
      <c r="B180" s="4" t="s">
        <v>774</v>
      </c>
      <c r="C180" s="4" t="s">
        <v>555</v>
      </c>
      <c r="H180" s="31" t="s">
        <v>590</v>
      </c>
      <c r="I180" s="4" t="str">
        <f>INDEX('Mold Directory'!E:E, MATCH(C180, 'Mold Directory'!A:A, 0))</f>
        <v>75 right</v>
      </c>
      <c r="J180">
        <v>946</v>
      </c>
      <c r="K180">
        <v>1583</v>
      </c>
      <c r="L180">
        <v>24750</v>
      </c>
      <c r="V180" s="37">
        <v>891</v>
      </c>
      <c r="W180" s="37">
        <v>1996</v>
      </c>
      <c r="X180" s="37">
        <v>21545</v>
      </c>
      <c r="Z180" s="12" t="str">
        <f>INDEX('Mold Directory'!D:D, MATCH(C179, 'Mold Directory'!A:A, 0))</f>
        <v>150 right</v>
      </c>
      <c r="AA180">
        <v>-378</v>
      </c>
      <c r="AB180">
        <v>1047</v>
      </c>
      <c r="AC180">
        <v>25575</v>
      </c>
      <c r="AM180" s="37">
        <v>-1031</v>
      </c>
      <c r="AN180" s="37">
        <v>920</v>
      </c>
      <c r="AO180" s="37">
        <v>22605</v>
      </c>
      <c r="AP180" s="25" t="s">
        <v>773</v>
      </c>
      <c r="AQ180" s="37" t="s">
        <v>598</v>
      </c>
      <c r="BC180">
        <f t="shared" si="16"/>
        <v>55</v>
      </c>
      <c r="BD180">
        <f t="shared" si="17"/>
        <v>413</v>
      </c>
      <c r="BE180">
        <f t="shared" si="18"/>
        <v>-3205</v>
      </c>
      <c r="BG180">
        <f t="shared" si="19"/>
        <v>653</v>
      </c>
      <c r="BH180">
        <f t="shared" si="20"/>
        <v>127</v>
      </c>
      <c r="BI180">
        <f t="shared" ref="BI180:BI186" si="25">(AO180-AC180)</f>
        <v>-2970</v>
      </c>
    </row>
    <row r="181" spans="2:61">
      <c r="B181" s="4" t="s">
        <v>775</v>
      </c>
      <c r="C181" s="4" t="s">
        <v>539</v>
      </c>
      <c r="H181" t="s">
        <v>590</v>
      </c>
      <c r="I181" s="4" t="str">
        <f>INDEX('Mold Directory'!E:E, MATCH(C181, 'Mold Directory'!A:A, 0))</f>
        <v>75 right</v>
      </c>
      <c r="J181">
        <v>139</v>
      </c>
      <c r="K181">
        <v>1128</v>
      </c>
      <c r="L181">
        <v>24440</v>
      </c>
      <c r="V181" s="37">
        <v>407</v>
      </c>
      <c r="W181" s="37">
        <v>1099</v>
      </c>
      <c r="X181" s="37">
        <v>20975</v>
      </c>
      <c r="Z181" s="12" t="str">
        <f>INDEX('Mold Directory'!D:D, MATCH(C180, 'Mold Directory'!A:A, 0))</f>
        <v>150 right</v>
      </c>
      <c r="AA181">
        <v>-796</v>
      </c>
      <c r="AB181">
        <v>799</v>
      </c>
      <c r="AC181">
        <v>24870</v>
      </c>
      <c r="AM181" s="37">
        <v>-1297</v>
      </c>
      <c r="AN181" s="37">
        <v>511</v>
      </c>
      <c r="AO181" s="37">
        <v>21420</v>
      </c>
      <c r="AP181" s="25" t="s">
        <v>773</v>
      </c>
      <c r="AQ181" s="37" t="s">
        <v>602</v>
      </c>
      <c r="BC181">
        <f t="shared" si="16"/>
        <v>268</v>
      </c>
      <c r="BD181">
        <f t="shared" si="17"/>
        <v>29</v>
      </c>
      <c r="BE181">
        <f t="shared" si="18"/>
        <v>-3465</v>
      </c>
      <c r="BG181">
        <f t="shared" si="19"/>
        <v>501</v>
      </c>
      <c r="BH181">
        <f t="shared" si="20"/>
        <v>288</v>
      </c>
      <c r="BI181">
        <f t="shared" si="25"/>
        <v>-3450</v>
      </c>
    </row>
    <row r="182" spans="2:61">
      <c r="B182" s="4" t="s">
        <v>776</v>
      </c>
      <c r="C182" s="4" t="s">
        <v>539</v>
      </c>
      <c r="H182" t="s">
        <v>590</v>
      </c>
      <c r="I182" s="4" t="str">
        <f>INDEX('Mold Directory'!E:E, MATCH(C182, 'Mold Directory'!A:A, 0))</f>
        <v>75 right</v>
      </c>
      <c r="J182">
        <v>1260</v>
      </c>
      <c r="K182">
        <v>58</v>
      </c>
      <c r="L182">
        <v>26835</v>
      </c>
      <c r="V182" s="37">
        <v>2088</v>
      </c>
      <c r="W182" s="37">
        <v>-486</v>
      </c>
      <c r="X182" s="37">
        <v>23040</v>
      </c>
      <c r="Z182" s="12" t="str">
        <f>INDEX('Mold Directory'!D:D, MATCH(C181, 'Mold Directory'!A:A, 0))</f>
        <v>150 right</v>
      </c>
      <c r="AA182">
        <v>37</v>
      </c>
      <c r="AB182">
        <v>1205</v>
      </c>
      <c r="AC182">
        <v>25965</v>
      </c>
      <c r="AM182" s="37">
        <v>-999</v>
      </c>
      <c r="AN182" s="37">
        <v>541</v>
      </c>
      <c r="AO182" s="37">
        <v>22685</v>
      </c>
      <c r="AP182" s="25" t="s">
        <v>773</v>
      </c>
      <c r="AQ182" s="37" t="s">
        <v>600</v>
      </c>
      <c r="BC182">
        <f t="shared" si="16"/>
        <v>828</v>
      </c>
      <c r="BD182">
        <f t="shared" si="17"/>
        <v>544</v>
      </c>
      <c r="BE182">
        <f t="shared" si="18"/>
        <v>-3795</v>
      </c>
      <c r="BG182">
        <f t="shared" si="19"/>
        <v>1036</v>
      </c>
      <c r="BH182">
        <f t="shared" si="20"/>
        <v>664</v>
      </c>
      <c r="BI182">
        <f t="shared" si="25"/>
        <v>-3280</v>
      </c>
    </row>
    <row r="183" spans="2:61">
      <c r="B183" s="4" t="s">
        <v>777</v>
      </c>
      <c r="C183" s="4" t="s">
        <v>545</v>
      </c>
      <c r="H183" t="s">
        <v>590</v>
      </c>
      <c r="I183" s="4" t="str">
        <f>INDEX('Mold Directory'!E:E, MATCH(C183, 'Mold Directory'!A:A, 0))</f>
        <v>75 right</v>
      </c>
      <c r="J183">
        <v>421</v>
      </c>
      <c r="K183">
        <v>611</v>
      </c>
      <c r="L183">
        <v>25140</v>
      </c>
      <c r="V183" s="37">
        <v>1772</v>
      </c>
      <c r="W183" s="37">
        <v>-40</v>
      </c>
      <c r="X183" s="37">
        <v>22170</v>
      </c>
      <c r="Z183" s="12" t="str">
        <f>INDEX('Mold Directory'!D:D, MATCH(C182, 'Mold Directory'!A:A, 0))</f>
        <v>150 right</v>
      </c>
      <c r="AA183">
        <v>-398</v>
      </c>
      <c r="AB183">
        <v>-638</v>
      </c>
      <c r="AC183">
        <v>22460</v>
      </c>
      <c r="AM183" s="37">
        <v>-1413</v>
      </c>
      <c r="AN183" s="37">
        <v>-1257</v>
      </c>
      <c r="AO183" s="37">
        <v>22865</v>
      </c>
      <c r="AP183" s="25" t="s">
        <v>778</v>
      </c>
      <c r="AQ183" s="37" t="s">
        <v>600</v>
      </c>
      <c r="BC183">
        <f t="shared" si="16"/>
        <v>1351</v>
      </c>
      <c r="BD183">
        <f t="shared" si="17"/>
        <v>651</v>
      </c>
      <c r="BE183">
        <f t="shared" si="18"/>
        <v>-2970</v>
      </c>
      <c r="BG183">
        <f t="shared" si="19"/>
        <v>1015</v>
      </c>
      <c r="BH183">
        <f t="shared" si="20"/>
        <v>619</v>
      </c>
      <c r="BI183">
        <f t="shared" si="25"/>
        <v>405</v>
      </c>
    </row>
    <row r="184" spans="2:61">
      <c r="B184" s="4" t="s">
        <v>779</v>
      </c>
      <c r="C184" s="4" t="s">
        <v>539</v>
      </c>
      <c r="H184" s="31" t="s">
        <v>590</v>
      </c>
      <c r="I184" s="4" t="str">
        <f>INDEX('Mold Directory'!E:E, MATCH(C184, 'Mold Directory'!A:A, 0))</f>
        <v>75 right</v>
      </c>
      <c r="J184">
        <v>1182</v>
      </c>
      <c r="K184">
        <v>-1725</v>
      </c>
      <c r="L184">
        <v>24420</v>
      </c>
      <c r="V184" s="37">
        <v>1219</v>
      </c>
      <c r="W184" s="37">
        <v>-860</v>
      </c>
      <c r="X184" s="37">
        <v>21560</v>
      </c>
      <c r="Z184" s="12" t="str">
        <f>INDEX('Mold Directory'!D:D, MATCH(C183, 'Mold Directory'!A:A, 0))</f>
        <v>150 right</v>
      </c>
      <c r="AA184">
        <v>-863</v>
      </c>
      <c r="AB184">
        <v>1003</v>
      </c>
      <c r="AC184">
        <v>22180</v>
      </c>
      <c r="AM184" s="37">
        <v>-1576</v>
      </c>
      <c r="AN184" s="37">
        <v>903</v>
      </c>
      <c r="AO184" s="37">
        <v>22070</v>
      </c>
      <c r="AP184" s="25" t="s">
        <v>778</v>
      </c>
      <c r="AQ184" s="37" t="s">
        <v>596</v>
      </c>
      <c r="BC184">
        <f t="shared" si="16"/>
        <v>37</v>
      </c>
      <c r="BD184">
        <f t="shared" si="17"/>
        <v>865</v>
      </c>
      <c r="BE184">
        <f t="shared" si="18"/>
        <v>-2860</v>
      </c>
      <c r="BG184">
        <f t="shared" si="19"/>
        <v>713</v>
      </c>
      <c r="BH184">
        <f t="shared" si="20"/>
        <v>100</v>
      </c>
      <c r="BI184">
        <f t="shared" si="25"/>
        <v>-110</v>
      </c>
    </row>
    <row r="185" spans="2:61">
      <c r="B185" s="4" t="s">
        <v>780</v>
      </c>
      <c r="C185" s="4" t="s">
        <v>562</v>
      </c>
      <c r="H185" t="s">
        <v>590</v>
      </c>
      <c r="I185" s="4" t="str">
        <f>INDEX('Mold Directory'!E:E, MATCH(C185, 'Mold Directory'!A:A, 0))</f>
        <v>75 right</v>
      </c>
      <c r="J185">
        <v>1624</v>
      </c>
      <c r="K185">
        <v>-349</v>
      </c>
      <c r="L185">
        <v>25020</v>
      </c>
      <c r="V185" s="37">
        <v>1234</v>
      </c>
      <c r="W185" s="37">
        <v>901</v>
      </c>
      <c r="X185" s="37">
        <v>23435</v>
      </c>
      <c r="Z185" s="12" t="str">
        <f>INDEX('Mold Directory'!D:D, MATCH(C184, 'Mold Directory'!A:A, 0))</f>
        <v>150 right</v>
      </c>
      <c r="AA185">
        <v>-694</v>
      </c>
      <c r="AB185">
        <v>-1603</v>
      </c>
      <c r="AC185">
        <v>25280</v>
      </c>
      <c r="AM185" s="37">
        <v>-1510</v>
      </c>
      <c r="AN185" s="37">
        <v>-2806</v>
      </c>
      <c r="AO185" s="37">
        <v>25605</v>
      </c>
      <c r="AP185" s="25" t="s">
        <v>778</v>
      </c>
      <c r="AQ185" s="37" t="s">
        <v>602</v>
      </c>
      <c r="BC185">
        <f t="shared" si="16"/>
        <v>390</v>
      </c>
      <c r="BD185">
        <f t="shared" si="17"/>
        <v>1250</v>
      </c>
      <c r="BE185">
        <f t="shared" si="18"/>
        <v>-1585</v>
      </c>
      <c r="BG185">
        <f t="shared" si="19"/>
        <v>816</v>
      </c>
      <c r="BH185">
        <f t="shared" si="20"/>
        <v>1203</v>
      </c>
      <c r="BI185">
        <f t="shared" si="25"/>
        <v>325</v>
      </c>
    </row>
    <row r="186" spans="2:61">
      <c r="B186" s="4" t="s">
        <v>781</v>
      </c>
      <c r="C186" s="4" t="s">
        <v>539</v>
      </c>
      <c r="H186" t="s">
        <v>590</v>
      </c>
      <c r="I186" s="4" t="str">
        <f>INDEX('Mold Directory'!E:E, MATCH(C186, 'Mold Directory'!A:A, 0))</f>
        <v>75 right</v>
      </c>
      <c r="J186">
        <v>-97</v>
      </c>
      <c r="K186">
        <v>555</v>
      </c>
      <c r="L186">
        <v>26585</v>
      </c>
      <c r="V186" s="37">
        <v>42</v>
      </c>
      <c r="W186" s="37">
        <v>923</v>
      </c>
      <c r="X186" s="37">
        <v>20970</v>
      </c>
      <c r="Z186" s="12" t="str">
        <f>INDEX('Mold Directory'!D:D, MATCH(C185, 'Mold Directory'!A:A, 0))</f>
        <v>150 right</v>
      </c>
      <c r="AA186">
        <v>-1621</v>
      </c>
      <c r="AB186">
        <v>-55</v>
      </c>
      <c r="AC186">
        <v>25615</v>
      </c>
      <c r="AM186" s="37">
        <v>-2268</v>
      </c>
      <c r="AN186" s="37">
        <v>-458</v>
      </c>
      <c r="AO186" s="37">
        <v>23020</v>
      </c>
      <c r="AP186" s="25" t="s">
        <v>778</v>
      </c>
      <c r="AQ186" s="37" t="s">
        <v>598</v>
      </c>
      <c r="BC186">
        <f t="shared" si="16"/>
        <v>139</v>
      </c>
      <c r="BD186">
        <f t="shared" si="17"/>
        <v>368</v>
      </c>
      <c r="BE186">
        <f t="shared" si="18"/>
        <v>-5615</v>
      </c>
      <c r="BG186">
        <f t="shared" si="19"/>
        <v>647</v>
      </c>
      <c r="BH186">
        <f t="shared" si="20"/>
        <v>403</v>
      </c>
      <c r="BI186">
        <f t="shared" si="25"/>
        <v>-2595</v>
      </c>
    </row>
    <row r="187" spans="2:61">
      <c r="B187" s="4" t="s">
        <v>782</v>
      </c>
      <c r="C187" s="4" t="s">
        <v>51</v>
      </c>
      <c r="H187" t="s">
        <v>590</v>
      </c>
      <c r="I187" s="4" t="str">
        <f>INDEX('Mold Directory'!E:E, MATCH(C187, 'Mold Directory'!A:A, 0))</f>
        <v>75 right</v>
      </c>
      <c r="J187">
        <v>1058</v>
      </c>
      <c r="K187">
        <v>382</v>
      </c>
      <c r="L187">
        <v>25930</v>
      </c>
      <c r="V187" s="37">
        <v>1257</v>
      </c>
      <c r="W187" s="37">
        <v>811</v>
      </c>
      <c r="X187" s="37">
        <v>22070</v>
      </c>
      <c r="Z187" s="12" t="str">
        <f>INDEX('Mold Directory'!D:D, MATCH(C186, 'Mold Directory'!A:A, 0))</f>
        <v>150 right</v>
      </c>
      <c r="AA187">
        <v>-46</v>
      </c>
      <c r="AB187">
        <v>-1718</v>
      </c>
      <c r="AM187" s="37">
        <v>-1007</v>
      </c>
      <c r="AN187" s="37">
        <v>-1962</v>
      </c>
      <c r="AO187" s="37">
        <v>22570</v>
      </c>
      <c r="AP187" s="25" t="s">
        <v>783</v>
      </c>
      <c r="AQ187" s="37" t="s">
        <v>598</v>
      </c>
    </row>
    <row r="188" spans="2:61">
      <c r="B188" s="4" t="s">
        <v>784</v>
      </c>
      <c r="C188" s="4" t="s">
        <v>545</v>
      </c>
      <c r="H188" s="31" t="s">
        <v>590</v>
      </c>
      <c r="I188" s="4" t="str">
        <f>INDEX('Mold Directory'!E:E, MATCH(C188, 'Mold Directory'!A:A, 0))</f>
        <v>75 right</v>
      </c>
      <c r="J188">
        <v>1746</v>
      </c>
      <c r="K188">
        <v>337</v>
      </c>
      <c r="L188">
        <v>24480</v>
      </c>
      <c r="V188" s="37">
        <v>1516</v>
      </c>
      <c r="W188" s="37">
        <v>1294</v>
      </c>
      <c r="X188" s="37">
        <v>21455</v>
      </c>
      <c r="Z188" s="12" t="str">
        <f>INDEX('Mold Directory'!D:D, MATCH(C187, 'Mold Directory'!A:A, 0))</f>
        <v>150 right</v>
      </c>
      <c r="AA188">
        <v>723</v>
      </c>
      <c r="AB188">
        <v>-1524</v>
      </c>
      <c r="AC188">
        <v>26280</v>
      </c>
      <c r="AM188" s="37">
        <v>298</v>
      </c>
      <c r="AN188" s="37">
        <v>-2113</v>
      </c>
      <c r="AO188" s="37">
        <v>24865</v>
      </c>
      <c r="AP188" s="25" t="s">
        <v>727</v>
      </c>
      <c r="AQ188" s="37" t="s">
        <v>600</v>
      </c>
      <c r="BC188">
        <f t="shared" si="16"/>
        <v>230</v>
      </c>
      <c r="BD188">
        <f t="shared" si="17"/>
        <v>957</v>
      </c>
      <c r="BE188">
        <f t="shared" si="18"/>
        <v>-3025</v>
      </c>
      <c r="BG188">
        <f t="shared" si="19"/>
        <v>425</v>
      </c>
      <c r="BH188">
        <f t="shared" si="20"/>
        <v>589</v>
      </c>
      <c r="BI188">
        <f>(AO188-AC188)</f>
        <v>-1415</v>
      </c>
    </row>
    <row r="189" spans="2:61">
      <c r="B189" s="4" t="s">
        <v>785</v>
      </c>
      <c r="C189" s="4" t="s">
        <v>542</v>
      </c>
      <c r="H189" t="s">
        <v>590</v>
      </c>
      <c r="I189" s="4" t="str">
        <f>INDEX('Mold Directory'!E:E, MATCH(C189, 'Mold Directory'!A:A, 0))</f>
        <v>75 right</v>
      </c>
      <c r="J189">
        <v>916</v>
      </c>
      <c r="K189">
        <v>621</v>
      </c>
      <c r="L189">
        <v>22430</v>
      </c>
      <c r="V189" s="37">
        <v>1773</v>
      </c>
      <c r="W189" s="37">
        <v>689</v>
      </c>
      <c r="X189" s="37">
        <v>20450</v>
      </c>
      <c r="Z189" s="12" t="str">
        <f>INDEX('Mold Directory'!D:D, MATCH(C188, 'Mold Directory'!A:A, 0))</f>
        <v>150 right</v>
      </c>
      <c r="AA189">
        <v>-220</v>
      </c>
      <c r="AB189">
        <v>-1167</v>
      </c>
      <c r="AC189">
        <v>23100</v>
      </c>
      <c r="AM189" s="37">
        <v>-353</v>
      </c>
      <c r="AN189" s="37">
        <v>-2158</v>
      </c>
      <c r="AO189" s="37">
        <v>20900</v>
      </c>
      <c r="AP189" s="25" t="s">
        <v>684</v>
      </c>
      <c r="AQ189" s="37" t="s">
        <v>596</v>
      </c>
      <c r="BC189">
        <f t="shared" si="16"/>
        <v>857</v>
      </c>
      <c r="BD189">
        <f t="shared" si="17"/>
        <v>68</v>
      </c>
      <c r="BE189">
        <f t="shared" si="18"/>
        <v>-1980</v>
      </c>
      <c r="BG189">
        <f t="shared" si="19"/>
        <v>133</v>
      </c>
      <c r="BH189">
        <f t="shared" si="20"/>
        <v>991</v>
      </c>
      <c r="BI189">
        <f t="shared" ref="BI189:BI202" si="26">(AO189-AC189)</f>
        <v>-2200</v>
      </c>
    </row>
    <row r="190" spans="2:61">
      <c r="B190" s="4" t="s">
        <v>786</v>
      </c>
      <c r="C190" s="4" t="s">
        <v>51</v>
      </c>
      <c r="H190" t="s">
        <v>590</v>
      </c>
      <c r="I190" s="4" t="str">
        <f>INDEX('Mold Directory'!E:E, MATCH(C190, 'Mold Directory'!A:A, 0))</f>
        <v>75 right</v>
      </c>
      <c r="J190">
        <v>-399</v>
      </c>
      <c r="K190">
        <v>1614</v>
      </c>
      <c r="L190">
        <v>27015</v>
      </c>
      <c r="V190" s="37">
        <v>-74</v>
      </c>
      <c r="W190" s="37">
        <v>1848</v>
      </c>
      <c r="X190" s="37">
        <v>22865</v>
      </c>
      <c r="Z190" s="12" t="str">
        <f>INDEX('Mold Directory'!D:D, MATCH(C189, 'Mold Directory'!A:A, 0))</f>
        <v>150 right</v>
      </c>
      <c r="AA190">
        <v>-191</v>
      </c>
      <c r="AB190">
        <v>-1484</v>
      </c>
      <c r="AC190">
        <v>24780</v>
      </c>
      <c r="AM190" s="37">
        <v>-1013</v>
      </c>
      <c r="AN190" s="37">
        <v>-1947</v>
      </c>
      <c r="AO190" s="37">
        <v>21845</v>
      </c>
      <c r="AP190" s="25" t="s">
        <v>783</v>
      </c>
      <c r="AQ190" s="37" t="s">
        <v>600</v>
      </c>
      <c r="BC190">
        <f t="shared" si="16"/>
        <v>325</v>
      </c>
      <c r="BD190">
        <f t="shared" si="17"/>
        <v>234</v>
      </c>
      <c r="BE190">
        <f t="shared" si="18"/>
        <v>-4150</v>
      </c>
      <c r="BG190">
        <f t="shared" si="19"/>
        <v>822</v>
      </c>
      <c r="BH190">
        <f t="shared" si="20"/>
        <v>463</v>
      </c>
      <c r="BI190">
        <f t="shared" si="26"/>
        <v>-2935</v>
      </c>
    </row>
    <row r="191" spans="2:61">
      <c r="B191" s="4" t="s">
        <v>787</v>
      </c>
      <c r="C191" s="4" t="s">
        <v>557</v>
      </c>
      <c r="H191" t="s">
        <v>590</v>
      </c>
      <c r="I191" s="4" t="str">
        <f>INDEX('Mold Directory'!E:E, MATCH(C191, 'Mold Directory'!A:A, 0))</f>
        <v>75 right</v>
      </c>
      <c r="J191">
        <v>126</v>
      </c>
      <c r="K191">
        <v>1239</v>
      </c>
      <c r="L191">
        <v>25298</v>
      </c>
      <c r="V191" s="37">
        <v>851</v>
      </c>
      <c r="W191" s="37">
        <v>513</v>
      </c>
      <c r="X191" s="37">
        <v>22205</v>
      </c>
      <c r="Z191" s="12" t="str">
        <f>INDEX('Mold Directory'!D:D, MATCH(C190, 'Mold Directory'!A:A, 0))</f>
        <v>150 right</v>
      </c>
      <c r="AA191">
        <v>1310</v>
      </c>
      <c r="AB191">
        <v>-292</v>
      </c>
      <c r="AC191">
        <v>23880</v>
      </c>
      <c r="AM191" s="37">
        <v>-457</v>
      </c>
      <c r="AN191" s="37">
        <v>-626</v>
      </c>
      <c r="AO191" s="37">
        <v>23505</v>
      </c>
      <c r="AP191" s="25" t="s">
        <v>783</v>
      </c>
      <c r="AQ191" s="37" t="s">
        <v>602</v>
      </c>
      <c r="BC191">
        <f t="shared" si="16"/>
        <v>725</v>
      </c>
      <c r="BD191">
        <f t="shared" si="17"/>
        <v>726</v>
      </c>
      <c r="BE191">
        <f t="shared" si="18"/>
        <v>-3093</v>
      </c>
      <c r="BG191">
        <f t="shared" si="19"/>
        <v>1767</v>
      </c>
      <c r="BH191">
        <f t="shared" si="20"/>
        <v>334</v>
      </c>
      <c r="BI191">
        <f t="shared" si="26"/>
        <v>-375</v>
      </c>
    </row>
    <row r="192" spans="2:61">
      <c r="B192" s="4" t="s">
        <v>788</v>
      </c>
      <c r="C192" s="4" t="s">
        <v>562</v>
      </c>
      <c r="H192" s="31" t="s">
        <v>590</v>
      </c>
      <c r="I192" s="4" t="str">
        <f>INDEX('Mold Directory'!E:E, MATCH(C192, 'Mold Directory'!A:A, 0))</f>
        <v>75 right</v>
      </c>
      <c r="J192">
        <v>-779</v>
      </c>
      <c r="K192">
        <v>1298</v>
      </c>
      <c r="L192">
        <v>21765</v>
      </c>
      <c r="V192" s="37">
        <v>-784</v>
      </c>
      <c r="W192" s="37">
        <v>1955</v>
      </c>
      <c r="X192" s="37">
        <v>21695</v>
      </c>
      <c r="Z192" s="12" t="str">
        <f>INDEX('Mold Directory'!D:D, MATCH(C191, 'Mold Directory'!A:A, 0))</f>
        <v>150 right</v>
      </c>
      <c r="AA192">
        <v>-1911</v>
      </c>
      <c r="AB192">
        <v>-1739</v>
      </c>
      <c r="AC192">
        <v>25320</v>
      </c>
      <c r="AM192" s="37">
        <v>-1892</v>
      </c>
      <c r="AN192" s="37">
        <v>-2205</v>
      </c>
      <c r="AO192" s="37">
        <v>22965</v>
      </c>
      <c r="AP192" s="25" t="s">
        <v>684</v>
      </c>
      <c r="AQ192" s="37" t="s">
        <v>598</v>
      </c>
      <c r="BC192">
        <f t="shared" si="16"/>
        <v>5</v>
      </c>
      <c r="BD192">
        <f t="shared" si="17"/>
        <v>657</v>
      </c>
      <c r="BE192">
        <f t="shared" si="18"/>
        <v>-70</v>
      </c>
      <c r="BG192">
        <f t="shared" si="19"/>
        <v>19</v>
      </c>
      <c r="BH192">
        <f t="shared" si="20"/>
        <v>466</v>
      </c>
      <c r="BI192">
        <f t="shared" si="26"/>
        <v>-2355</v>
      </c>
    </row>
    <row r="193" spans="2:61">
      <c r="B193" s="4" t="s">
        <v>789</v>
      </c>
      <c r="C193" s="4" t="s">
        <v>565</v>
      </c>
      <c r="I193" s="4" t="str">
        <f>INDEX('Mold Directory'!E:E, MATCH(C193, 'Mold Directory'!A:A, 0))</f>
        <v>75 right</v>
      </c>
      <c r="J193">
        <v>870</v>
      </c>
      <c r="K193">
        <v>229</v>
      </c>
      <c r="L193">
        <v>26885</v>
      </c>
      <c r="V193" s="37">
        <v>1063</v>
      </c>
      <c r="W193" s="37">
        <v>592</v>
      </c>
      <c r="X193" s="37">
        <v>23685</v>
      </c>
      <c r="Z193" s="34" t="str">
        <f>INDEX('Mold Directory'!D:D, MATCH(C192, 'Mold Directory'!A:A, 0))</f>
        <v>150 right</v>
      </c>
      <c r="AA193">
        <v>-916</v>
      </c>
      <c r="AB193">
        <v>-1017</v>
      </c>
      <c r="AC193">
        <v>24585</v>
      </c>
      <c r="AM193" s="37">
        <v>-1912</v>
      </c>
      <c r="AN193" s="37">
        <v>-1379</v>
      </c>
      <c r="AO193" s="37">
        <v>24150</v>
      </c>
      <c r="AP193" s="25" t="s">
        <v>783</v>
      </c>
      <c r="AQ193" s="37" t="s">
        <v>596</v>
      </c>
      <c r="BC193">
        <f t="shared" si="16"/>
        <v>193</v>
      </c>
      <c r="BD193">
        <f t="shared" si="17"/>
        <v>363</v>
      </c>
      <c r="BE193">
        <f t="shared" si="18"/>
        <v>-3200</v>
      </c>
      <c r="BG193">
        <f t="shared" si="19"/>
        <v>996</v>
      </c>
      <c r="BH193">
        <f t="shared" si="20"/>
        <v>362</v>
      </c>
      <c r="BI193">
        <f t="shared" si="26"/>
        <v>-435</v>
      </c>
    </row>
    <row r="194" spans="2:61">
      <c r="B194" s="4" t="s">
        <v>790</v>
      </c>
      <c r="C194" s="4" t="s">
        <v>545</v>
      </c>
      <c r="I194" s="4" t="str">
        <f>INDEX('Mold Directory'!E:E, MATCH(C194, 'Mold Directory'!A:A, 0))</f>
        <v>75 right</v>
      </c>
      <c r="J194">
        <v>1070</v>
      </c>
      <c r="K194">
        <v>80</v>
      </c>
      <c r="L194">
        <v>21895</v>
      </c>
      <c r="V194" s="37">
        <v>2169</v>
      </c>
      <c r="W194" s="37">
        <v>-1181</v>
      </c>
      <c r="X194" s="37">
        <v>20873</v>
      </c>
      <c r="AA194">
        <v>-39</v>
      </c>
      <c r="AB194">
        <v>-1836</v>
      </c>
      <c r="AC194">
        <v>23125</v>
      </c>
      <c r="AM194" s="37">
        <v>-2085</v>
      </c>
      <c r="AN194" s="37">
        <v>-2395</v>
      </c>
      <c r="AO194" s="37">
        <v>21574</v>
      </c>
      <c r="BC194">
        <f t="shared" si="16"/>
        <v>1099</v>
      </c>
      <c r="BD194">
        <f t="shared" si="17"/>
        <v>1261</v>
      </c>
      <c r="BE194">
        <f t="shared" si="18"/>
        <v>-1022</v>
      </c>
      <c r="BG194">
        <f t="shared" si="19"/>
        <v>2046</v>
      </c>
      <c r="BH194">
        <f t="shared" si="20"/>
        <v>559</v>
      </c>
      <c r="BI194">
        <f t="shared" si="26"/>
        <v>-1551</v>
      </c>
    </row>
    <row r="195" spans="2:61">
      <c r="B195" s="4" t="s">
        <v>791</v>
      </c>
      <c r="C195" s="4" t="s">
        <v>51</v>
      </c>
      <c r="I195" s="4" t="str">
        <f>INDEX('Mold Directory'!E:E, MATCH(C195, 'Mold Directory'!A:A, 0))</f>
        <v>75 right</v>
      </c>
      <c r="J195">
        <v>1786</v>
      </c>
      <c r="K195">
        <v>1246</v>
      </c>
      <c r="L195">
        <v>27120</v>
      </c>
      <c r="V195" s="37">
        <v>1597</v>
      </c>
      <c r="W195" s="37">
        <v>2366</v>
      </c>
      <c r="X195" s="37">
        <v>25120</v>
      </c>
      <c r="AA195">
        <v>-1862</v>
      </c>
      <c r="AB195">
        <v>1201</v>
      </c>
      <c r="AC195">
        <v>25425</v>
      </c>
      <c r="AM195" s="37">
        <v>-2438</v>
      </c>
      <c r="AN195" s="37">
        <v>1398</v>
      </c>
      <c r="AO195" s="37">
        <v>25295</v>
      </c>
      <c r="BC195">
        <f t="shared" si="16"/>
        <v>189</v>
      </c>
      <c r="BD195">
        <f t="shared" si="17"/>
        <v>1120</v>
      </c>
      <c r="BE195">
        <f t="shared" si="18"/>
        <v>-2000</v>
      </c>
      <c r="BG195">
        <f t="shared" si="19"/>
        <v>576</v>
      </c>
      <c r="BH195">
        <f t="shared" si="20"/>
        <v>197</v>
      </c>
      <c r="BI195">
        <f t="shared" si="26"/>
        <v>-130</v>
      </c>
    </row>
    <row r="196" spans="2:61">
      <c r="B196" s="4" t="s">
        <v>792</v>
      </c>
      <c r="C196" s="4" t="s">
        <v>562</v>
      </c>
      <c r="I196" s="4" t="str">
        <f>INDEX('Mold Directory'!E:E, MATCH(C196, 'Mold Directory'!A:A, 0))</f>
        <v>75 right</v>
      </c>
      <c r="J196">
        <v>10</v>
      </c>
      <c r="K196">
        <v>1656</v>
      </c>
      <c r="L196">
        <v>23015</v>
      </c>
      <c r="V196" s="37">
        <v>806</v>
      </c>
      <c r="W196" s="37">
        <v>2041</v>
      </c>
      <c r="X196" s="37">
        <v>22195</v>
      </c>
      <c r="AA196">
        <v>-952</v>
      </c>
      <c r="AB196">
        <v>-531</v>
      </c>
      <c r="AC196">
        <v>25860</v>
      </c>
      <c r="AM196" s="37">
        <v>-1259</v>
      </c>
      <c r="AN196" s="37">
        <v>-2021</v>
      </c>
      <c r="AO196" s="37">
        <v>25295</v>
      </c>
      <c r="AR196" t="s">
        <v>793</v>
      </c>
      <c r="BC196">
        <f t="shared" si="16"/>
        <v>796</v>
      </c>
      <c r="BD196">
        <f t="shared" si="17"/>
        <v>385</v>
      </c>
      <c r="BE196">
        <f t="shared" si="18"/>
        <v>-820</v>
      </c>
      <c r="BG196">
        <f t="shared" si="19"/>
        <v>307</v>
      </c>
      <c r="BH196">
        <f t="shared" si="20"/>
        <v>1490</v>
      </c>
      <c r="BI196">
        <f t="shared" si="26"/>
        <v>-565</v>
      </c>
    </row>
    <row r="197" spans="2:61">
      <c r="B197" s="4" t="s">
        <v>794</v>
      </c>
      <c r="C197" s="4" t="s">
        <v>539</v>
      </c>
      <c r="I197" s="4" t="str">
        <f>INDEX('Mold Directory'!E:E, MATCH(C197, 'Mold Directory'!A:A, 0))</f>
        <v>75 right</v>
      </c>
      <c r="J197">
        <v>-508</v>
      </c>
      <c r="K197">
        <v>1413</v>
      </c>
      <c r="L197">
        <v>24905</v>
      </c>
      <c r="V197" s="37">
        <v>2141</v>
      </c>
      <c r="W197" s="37">
        <v>564</v>
      </c>
      <c r="X197" s="37">
        <v>21978</v>
      </c>
      <c r="AA197">
        <v>-1766</v>
      </c>
      <c r="AB197">
        <v>-279</v>
      </c>
      <c r="AC197">
        <v>23000</v>
      </c>
      <c r="AM197" s="37">
        <v>-1983</v>
      </c>
      <c r="AN197" s="37">
        <v>-936</v>
      </c>
      <c r="AO197" s="37">
        <v>23651</v>
      </c>
      <c r="BC197">
        <f t="shared" ref="BC197:BC260" si="27">ABS(V197-J197)</f>
        <v>2649</v>
      </c>
      <c r="BD197">
        <f t="shared" ref="BD197:BD260" si="28">ABS(W197-K197)</f>
        <v>849</v>
      </c>
      <c r="BE197">
        <f t="shared" ref="BE197:BE260" si="29">(X197-L197)</f>
        <v>-2927</v>
      </c>
      <c r="BG197">
        <f t="shared" ref="BG197:BG260" si="30">ABS(AM197-AA197)</f>
        <v>217</v>
      </c>
      <c r="BH197">
        <f t="shared" ref="BH197:BH260" si="31">ABS(AN197-AB197)</f>
        <v>657</v>
      </c>
      <c r="BI197">
        <f t="shared" si="26"/>
        <v>651</v>
      </c>
    </row>
    <row r="198" spans="2:61">
      <c r="B198" s="4" t="s">
        <v>795</v>
      </c>
      <c r="C198" s="4" t="s">
        <v>562</v>
      </c>
      <c r="I198" s="4" t="str">
        <f>INDEX('Mold Directory'!E:E, MATCH(C198, 'Mold Directory'!A:A, 0))</f>
        <v>75 right</v>
      </c>
      <c r="J198">
        <v>597</v>
      </c>
      <c r="K198">
        <v>1691</v>
      </c>
      <c r="L198">
        <v>22735</v>
      </c>
      <c r="V198" s="37">
        <v>699</v>
      </c>
      <c r="W198" s="37">
        <v>2040</v>
      </c>
      <c r="X198" s="37">
        <v>22267</v>
      </c>
      <c r="AA198">
        <v>-840</v>
      </c>
      <c r="AB198">
        <v>-489</v>
      </c>
      <c r="AC198">
        <v>24320</v>
      </c>
      <c r="AM198" s="37">
        <v>-2000</v>
      </c>
      <c r="AN198" s="37">
        <v>-789</v>
      </c>
      <c r="AO198" s="37">
        <v>23482</v>
      </c>
      <c r="BC198">
        <f t="shared" si="27"/>
        <v>102</v>
      </c>
      <c r="BD198">
        <f t="shared" si="28"/>
        <v>349</v>
      </c>
      <c r="BE198">
        <f t="shared" si="29"/>
        <v>-468</v>
      </c>
      <c r="BG198">
        <f t="shared" si="30"/>
        <v>1160</v>
      </c>
      <c r="BH198">
        <f t="shared" si="31"/>
        <v>300</v>
      </c>
      <c r="BI198">
        <f t="shared" si="26"/>
        <v>-838</v>
      </c>
    </row>
    <row r="199" spans="2:61">
      <c r="B199" s="4" t="s">
        <v>796</v>
      </c>
      <c r="C199" s="4" t="s">
        <v>557</v>
      </c>
      <c r="I199" s="4" t="str">
        <f>INDEX('Mold Directory'!E:E, MATCH(C199, 'Mold Directory'!A:A, 0))</f>
        <v>75 right</v>
      </c>
      <c r="J199">
        <v>846</v>
      </c>
      <c r="K199">
        <v>-1079</v>
      </c>
      <c r="L199">
        <v>25890</v>
      </c>
      <c r="V199" s="37">
        <v>83</v>
      </c>
      <c r="W199" s="37">
        <v>-216</v>
      </c>
      <c r="X199" s="37">
        <v>25091</v>
      </c>
      <c r="AA199">
        <v>-1036</v>
      </c>
      <c r="AB199">
        <v>-1671</v>
      </c>
      <c r="AC199">
        <v>27325</v>
      </c>
      <c r="AM199" s="37">
        <v>-2067</v>
      </c>
      <c r="AN199" s="37">
        <v>-2477</v>
      </c>
      <c r="AO199" s="37">
        <v>25131</v>
      </c>
      <c r="BC199">
        <f t="shared" si="27"/>
        <v>763</v>
      </c>
      <c r="BD199">
        <f t="shared" si="28"/>
        <v>863</v>
      </c>
      <c r="BE199">
        <f t="shared" si="29"/>
        <v>-799</v>
      </c>
      <c r="BG199">
        <f t="shared" si="30"/>
        <v>1031</v>
      </c>
      <c r="BH199">
        <f t="shared" si="31"/>
        <v>806</v>
      </c>
      <c r="BI199">
        <f t="shared" si="26"/>
        <v>-2194</v>
      </c>
    </row>
    <row r="200" spans="2:61">
      <c r="B200" s="4" t="s">
        <v>797</v>
      </c>
      <c r="C200" s="4" t="s">
        <v>542</v>
      </c>
      <c r="I200" s="4" t="str">
        <f>INDEX('Mold Directory'!E:E, MATCH(C200, 'Mold Directory'!A:A, 0))</f>
        <v>75 right</v>
      </c>
      <c r="J200">
        <v>-39</v>
      </c>
      <c r="K200">
        <v>224</v>
      </c>
      <c r="L200">
        <v>23535</v>
      </c>
      <c r="V200" s="37">
        <v>752</v>
      </c>
      <c r="W200" s="37">
        <v>509</v>
      </c>
      <c r="X200" s="37">
        <v>21644</v>
      </c>
      <c r="AA200">
        <v>-1252</v>
      </c>
      <c r="AB200">
        <v>-805</v>
      </c>
      <c r="AC200">
        <v>24420</v>
      </c>
      <c r="AM200" s="37">
        <v>-1843</v>
      </c>
      <c r="AN200" s="37">
        <v>-1114</v>
      </c>
      <c r="AO200" s="37">
        <v>23144</v>
      </c>
      <c r="BC200">
        <f t="shared" si="27"/>
        <v>791</v>
      </c>
      <c r="BD200">
        <f t="shared" si="28"/>
        <v>285</v>
      </c>
      <c r="BE200">
        <f t="shared" si="29"/>
        <v>-1891</v>
      </c>
      <c r="BG200">
        <f t="shared" si="30"/>
        <v>591</v>
      </c>
      <c r="BH200">
        <f t="shared" si="31"/>
        <v>309</v>
      </c>
      <c r="BI200">
        <f t="shared" si="26"/>
        <v>-1276</v>
      </c>
    </row>
    <row r="201" spans="2:61">
      <c r="B201" s="4" t="s">
        <v>798</v>
      </c>
      <c r="C201" s="4" t="s">
        <v>542</v>
      </c>
      <c r="I201" s="4" t="str">
        <f>INDEX('Mold Directory'!E:E, MATCH(C201, 'Mold Directory'!A:A, 0))</f>
        <v>75 right</v>
      </c>
      <c r="J201">
        <v>28</v>
      </c>
      <c r="K201">
        <v>669</v>
      </c>
      <c r="L201">
        <v>25135</v>
      </c>
      <c r="V201" s="37">
        <v>991</v>
      </c>
      <c r="W201" s="37">
        <v>1542</v>
      </c>
      <c r="X201" s="37">
        <v>23490</v>
      </c>
      <c r="AA201">
        <v>-1424</v>
      </c>
      <c r="AB201">
        <v>-1192</v>
      </c>
      <c r="AC201">
        <v>26695</v>
      </c>
      <c r="AM201" s="37">
        <v>-2265</v>
      </c>
      <c r="AN201" s="37">
        <v>-856</v>
      </c>
      <c r="AO201" s="37">
        <v>25100</v>
      </c>
      <c r="AR201" t="s">
        <v>799</v>
      </c>
      <c r="BC201">
        <f t="shared" si="27"/>
        <v>963</v>
      </c>
      <c r="BD201">
        <f t="shared" si="28"/>
        <v>873</v>
      </c>
      <c r="BE201">
        <f t="shared" si="29"/>
        <v>-1645</v>
      </c>
      <c r="BG201">
        <f t="shared" si="30"/>
        <v>841</v>
      </c>
      <c r="BH201">
        <f t="shared" si="31"/>
        <v>336</v>
      </c>
      <c r="BI201">
        <f t="shared" si="26"/>
        <v>-1595</v>
      </c>
    </row>
    <row r="202" spans="2:61">
      <c r="B202" s="4" t="s">
        <v>800</v>
      </c>
      <c r="C202" s="4" t="s">
        <v>545</v>
      </c>
      <c r="I202" s="4" t="str">
        <f>INDEX('Mold Directory'!E:E, MATCH(C202, 'Mold Directory'!A:A, 0))</f>
        <v>75 right</v>
      </c>
      <c r="J202">
        <v>586</v>
      </c>
      <c r="K202">
        <v>-616</v>
      </c>
      <c r="L202">
        <v>22350</v>
      </c>
      <c r="V202" s="37">
        <v>1082</v>
      </c>
      <c r="W202" s="37">
        <v>-145</v>
      </c>
      <c r="X202" s="37">
        <v>21963</v>
      </c>
      <c r="AA202">
        <v>-1220</v>
      </c>
      <c r="AB202">
        <v>-815</v>
      </c>
      <c r="AC202">
        <v>21580</v>
      </c>
      <c r="AM202" s="37">
        <v>-1546</v>
      </c>
      <c r="AN202" s="37">
        <v>-1593</v>
      </c>
      <c r="AO202" s="37">
        <v>20513</v>
      </c>
      <c r="AR202" t="s">
        <v>801</v>
      </c>
      <c r="BC202">
        <f t="shared" si="27"/>
        <v>496</v>
      </c>
      <c r="BD202">
        <f t="shared" si="28"/>
        <v>471</v>
      </c>
      <c r="BE202">
        <f t="shared" si="29"/>
        <v>-387</v>
      </c>
      <c r="BG202">
        <f t="shared" si="30"/>
        <v>326</v>
      </c>
      <c r="BH202">
        <f t="shared" si="31"/>
        <v>778</v>
      </c>
      <c r="BI202">
        <f t="shared" si="26"/>
        <v>-1067</v>
      </c>
    </row>
    <row r="203" spans="2:61">
      <c r="B203" s="4" t="s">
        <v>802</v>
      </c>
      <c r="C203" s="4" t="s">
        <v>539</v>
      </c>
      <c r="I203" s="4" t="str">
        <f>INDEX('Mold Directory'!E:E, MATCH(C203, 'Mold Directory'!A:A, 0))</f>
        <v>75 right</v>
      </c>
      <c r="J203">
        <v>389</v>
      </c>
      <c r="K203">
        <v>487</v>
      </c>
      <c r="L203">
        <v>23735</v>
      </c>
      <c r="AA203">
        <v>122</v>
      </c>
      <c r="AB203">
        <v>-1706</v>
      </c>
      <c r="AC203">
        <v>23405</v>
      </c>
      <c r="AP203" s="25" t="s">
        <v>684</v>
      </c>
      <c r="AQ203" s="37" t="s">
        <v>602</v>
      </c>
    </row>
    <row r="204" spans="2:61">
      <c r="B204" s="4" t="s">
        <v>803</v>
      </c>
      <c r="C204" s="4" t="s">
        <v>542</v>
      </c>
      <c r="I204" s="4" t="str">
        <f>INDEX('Mold Directory'!E:E, MATCH(C204, 'Mold Directory'!A:A, 0))</f>
        <v>75 right</v>
      </c>
      <c r="J204">
        <v>319</v>
      </c>
      <c r="K204">
        <v>1553</v>
      </c>
      <c r="L204">
        <v>24365</v>
      </c>
      <c r="AA204">
        <v>-912</v>
      </c>
      <c r="AB204">
        <v>-1470</v>
      </c>
      <c r="AC204">
        <v>23025</v>
      </c>
      <c r="AP204" s="25" t="s">
        <v>684</v>
      </c>
      <c r="AQ204" s="37" t="s">
        <v>600</v>
      </c>
    </row>
    <row r="205" spans="2:61">
      <c r="B205" s="4" t="s">
        <v>804</v>
      </c>
      <c r="C205" s="4" t="s">
        <v>557</v>
      </c>
      <c r="I205" s="4" t="str">
        <f>INDEX('Mold Directory'!E:E, MATCH(C205, 'Mold Directory'!A:A, 0))</f>
        <v>75 right</v>
      </c>
      <c r="J205">
        <v>912</v>
      </c>
      <c r="K205">
        <v>-1024</v>
      </c>
      <c r="L205">
        <v>25905</v>
      </c>
      <c r="V205" s="37">
        <v>931</v>
      </c>
      <c r="W205" s="37">
        <v>-278</v>
      </c>
      <c r="X205" s="37">
        <v>23785</v>
      </c>
      <c r="AA205">
        <v>237</v>
      </c>
      <c r="AB205">
        <v>-1506</v>
      </c>
      <c r="AC205">
        <v>27020</v>
      </c>
      <c r="AM205" s="37">
        <v>-1896</v>
      </c>
      <c r="AN205" s="37">
        <v>-1759</v>
      </c>
      <c r="AO205" s="37">
        <v>25325</v>
      </c>
      <c r="AR205" t="s">
        <v>805</v>
      </c>
      <c r="BC205">
        <f t="shared" si="27"/>
        <v>19</v>
      </c>
      <c r="BD205">
        <f t="shared" si="28"/>
        <v>746</v>
      </c>
      <c r="BE205">
        <f t="shared" si="29"/>
        <v>-2120</v>
      </c>
      <c r="BG205">
        <f t="shared" si="30"/>
        <v>2133</v>
      </c>
      <c r="BH205">
        <f t="shared" si="31"/>
        <v>253</v>
      </c>
      <c r="BI205">
        <f>(AO205-AC205)</f>
        <v>-1695</v>
      </c>
    </row>
    <row r="206" spans="2:61">
      <c r="B206" s="4" t="s">
        <v>806</v>
      </c>
      <c r="C206" s="4" t="s">
        <v>562</v>
      </c>
      <c r="I206" s="4" t="str">
        <f>INDEX('Mold Directory'!E:E, MATCH(C206, 'Mold Directory'!A:A, 0))</f>
        <v>75 right</v>
      </c>
      <c r="J206">
        <v>962</v>
      </c>
      <c r="K206">
        <v>252</v>
      </c>
      <c r="L206">
        <v>22140</v>
      </c>
      <c r="V206" s="37">
        <v>1797</v>
      </c>
      <c r="W206" s="37">
        <v>403</v>
      </c>
      <c r="X206" s="37">
        <v>22336</v>
      </c>
      <c r="AA206">
        <v>-148</v>
      </c>
      <c r="AB206">
        <v>-762</v>
      </c>
      <c r="AC206">
        <v>24715</v>
      </c>
      <c r="AM206" s="37">
        <v>-468</v>
      </c>
      <c r="AN206" s="37">
        <v>-2002</v>
      </c>
      <c r="AO206" s="37">
        <v>25304</v>
      </c>
      <c r="BC206">
        <f t="shared" si="27"/>
        <v>835</v>
      </c>
      <c r="BD206">
        <f t="shared" si="28"/>
        <v>151</v>
      </c>
      <c r="BE206">
        <f t="shared" si="29"/>
        <v>196</v>
      </c>
      <c r="BG206">
        <f t="shared" si="30"/>
        <v>320</v>
      </c>
      <c r="BH206">
        <f t="shared" si="31"/>
        <v>1240</v>
      </c>
      <c r="BI206">
        <f t="shared" ref="BI206:BI207" si="32">(AO206-AC206)</f>
        <v>589</v>
      </c>
    </row>
    <row r="207" spans="2:61">
      <c r="B207" s="4" t="s">
        <v>807</v>
      </c>
      <c r="C207" s="4" t="s">
        <v>51</v>
      </c>
      <c r="I207" s="4" t="str">
        <f>INDEX('Mold Directory'!E:E, MATCH(C207, 'Mold Directory'!A:A, 0))</f>
        <v>75 right</v>
      </c>
      <c r="J207">
        <v>1030</v>
      </c>
      <c r="K207">
        <v>899</v>
      </c>
      <c r="L207">
        <v>20785</v>
      </c>
      <c r="V207" s="37">
        <v>1260</v>
      </c>
      <c r="W207" s="37">
        <v>1214</v>
      </c>
      <c r="X207" s="37">
        <v>20827</v>
      </c>
      <c r="AA207">
        <v>-1679</v>
      </c>
      <c r="AB207">
        <v>-1880</v>
      </c>
      <c r="AC207">
        <v>21730</v>
      </c>
      <c r="AM207" s="37">
        <v>-2035</v>
      </c>
      <c r="AN207" s="37">
        <v>-2332</v>
      </c>
      <c r="AO207" s="37">
        <v>21769</v>
      </c>
      <c r="BC207">
        <f t="shared" si="27"/>
        <v>230</v>
      </c>
      <c r="BD207">
        <f t="shared" si="28"/>
        <v>315</v>
      </c>
      <c r="BE207">
        <f t="shared" si="29"/>
        <v>42</v>
      </c>
      <c r="BG207">
        <f t="shared" si="30"/>
        <v>356</v>
      </c>
      <c r="BH207">
        <f t="shared" si="31"/>
        <v>452</v>
      </c>
      <c r="BI207">
        <f t="shared" si="32"/>
        <v>39</v>
      </c>
    </row>
    <row r="208" spans="2:61">
      <c r="B208" s="4" t="s">
        <v>808</v>
      </c>
      <c r="C208" s="4" t="s">
        <v>562</v>
      </c>
      <c r="I208" s="4" t="str">
        <f>INDEX('Mold Directory'!E:E, MATCH(C208, 'Mold Directory'!A:A, 0))</f>
        <v>75 right</v>
      </c>
      <c r="J208">
        <v>630</v>
      </c>
      <c r="K208">
        <v>1906</v>
      </c>
      <c r="L208">
        <v>24632</v>
      </c>
      <c r="AA208">
        <v>-1383</v>
      </c>
      <c r="AB208">
        <v>-1122</v>
      </c>
      <c r="AC208">
        <v>23582</v>
      </c>
      <c r="AR208" t="s">
        <v>809</v>
      </c>
    </row>
    <row r="209" spans="2:61">
      <c r="B209" s="4" t="s">
        <v>810</v>
      </c>
      <c r="C209" s="4" t="s">
        <v>557</v>
      </c>
      <c r="I209" s="4" t="str">
        <f>INDEX('Mold Directory'!E:E, MATCH(C209, 'Mold Directory'!A:A, 0))</f>
        <v>75 right</v>
      </c>
      <c r="J209">
        <v>1186</v>
      </c>
      <c r="K209">
        <v>-378</v>
      </c>
      <c r="L209">
        <v>23905</v>
      </c>
      <c r="Y209" s="21" t="s">
        <v>86</v>
      </c>
      <c r="AA209">
        <v>-1349</v>
      </c>
      <c r="AB209">
        <v>-1407</v>
      </c>
      <c r="AC209">
        <v>23066</v>
      </c>
      <c r="AR209" t="s">
        <v>809</v>
      </c>
    </row>
    <row r="210" spans="2:61">
      <c r="B210" s="4" t="s">
        <v>811</v>
      </c>
      <c r="C210" s="4" t="s">
        <v>562</v>
      </c>
      <c r="I210" s="4" t="str">
        <f>INDEX('Mold Directory'!E:E, MATCH(C210, 'Mold Directory'!A:A, 0))</f>
        <v>75 right</v>
      </c>
      <c r="J210">
        <v>910</v>
      </c>
      <c r="K210">
        <v>-90</v>
      </c>
      <c r="L210">
        <v>27177</v>
      </c>
      <c r="AA210">
        <v>-1122</v>
      </c>
      <c r="AB210">
        <v>-1713</v>
      </c>
      <c r="AC210">
        <v>25168</v>
      </c>
      <c r="AR210" t="s">
        <v>809</v>
      </c>
    </row>
    <row r="211" spans="2:61">
      <c r="B211" s="4" t="s">
        <v>812</v>
      </c>
      <c r="C211" s="4" t="s">
        <v>539</v>
      </c>
      <c r="I211" s="4" t="str">
        <f>INDEX('Mold Directory'!E:E, MATCH(C211, 'Mold Directory'!A:A, 0))</f>
        <v>75 right</v>
      </c>
      <c r="J211">
        <v>115</v>
      </c>
      <c r="K211">
        <v>1342</v>
      </c>
      <c r="L211">
        <v>24366</v>
      </c>
      <c r="AA211">
        <v>-1422</v>
      </c>
      <c r="AB211">
        <v>-1929</v>
      </c>
      <c r="AC211">
        <v>24019</v>
      </c>
      <c r="AR211" t="s">
        <v>809</v>
      </c>
    </row>
    <row r="212" spans="2:61">
      <c r="B212" s="4" t="s">
        <v>813</v>
      </c>
      <c r="C212" s="4" t="s">
        <v>562</v>
      </c>
      <c r="I212" s="4" t="str">
        <f>INDEX('Mold Directory'!E:E, MATCH(C212, 'Mold Directory'!A:A, 0))</f>
        <v>75 right</v>
      </c>
      <c r="J212">
        <v>1665</v>
      </c>
      <c r="K212">
        <v>1807</v>
      </c>
      <c r="L212">
        <v>23988</v>
      </c>
      <c r="AA212">
        <v>-1167</v>
      </c>
      <c r="AB212">
        <v>-720</v>
      </c>
      <c r="AC212">
        <v>22243</v>
      </c>
    </row>
    <row r="213" spans="2:61">
      <c r="B213" s="4" t="s">
        <v>814</v>
      </c>
      <c r="C213" s="4" t="s">
        <v>539</v>
      </c>
      <c r="I213" s="4" t="str">
        <f>INDEX('Mold Directory'!E:E, MATCH(C213, 'Mold Directory'!A:A, 0))</f>
        <v>75 right</v>
      </c>
      <c r="J213">
        <v>945</v>
      </c>
      <c r="K213">
        <v>929</v>
      </c>
      <c r="L213">
        <v>23204</v>
      </c>
      <c r="AA213">
        <v>-1046</v>
      </c>
      <c r="AB213">
        <v>-1495</v>
      </c>
      <c r="AC213">
        <v>22759</v>
      </c>
    </row>
    <row r="214" spans="2:61">
      <c r="B214" s="4" t="s">
        <v>815</v>
      </c>
      <c r="C214" s="4" t="s">
        <v>51</v>
      </c>
      <c r="I214" s="4" t="str">
        <f>INDEX('Mold Directory'!E:E, MATCH(C214, 'Mold Directory'!A:A, 0))</f>
        <v>75 right</v>
      </c>
      <c r="J214">
        <v>-94</v>
      </c>
      <c r="K214">
        <v>-478</v>
      </c>
      <c r="L214">
        <v>26596</v>
      </c>
      <c r="V214" s="37">
        <v>1643</v>
      </c>
      <c r="W214" s="37">
        <v>732</v>
      </c>
      <c r="X214" s="37">
        <v>23847</v>
      </c>
      <c r="AA214">
        <v>-830</v>
      </c>
      <c r="AB214">
        <v>-1454</v>
      </c>
      <c r="AC214">
        <v>23102</v>
      </c>
      <c r="AM214" s="37">
        <v>-1137</v>
      </c>
      <c r="AN214" s="37">
        <v>-784</v>
      </c>
      <c r="AO214" s="37">
        <v>23864</v>
      </c>
      <c r="BC214">
        <f t="shared" si="27"/>
        <v>1737</v>
      </c>
      <c r="BD214">
        <f t="shared" si="28"/>
        <v>1210</v>
      </c>
      <c r="BE214">
        <f t="shared" si="29"/>
        <v>-2749</v>
      </c>
      <c r="BG214">
        <f t="shared" si="30"/>
        <v>307</v>
      </c>
      <c r="BH214">
        <f t="shared" si="31"/>
        <v>670</v>
      </c>
      <c r="BI214">
        <f>(AO214-AC214)</f>
        <v>762</v>
      </c>
    </row>
    <row r="215" spans="2:61">
      <c r="B215" s="4" t="s">
        <v>816</v>
      </c>
      <c r="C215" s="4" t="s">
        <v>557</v>
      </c>
      <c r="I215" s="4" t="str">
        <f>INDEX('Mold Directory'!E:E, MATCH(C215, 'Mold Directory'!A:A, 0))</f>
        <v>75 right</v>
      </c>
      <c r="J215">
        <v>1533</v>
      </c>
      <c r="K215">
        <v>1006</v>
      </c>
      <c r="L215">
        <v>16502</v>
      </c>
      <c r="V215" s="37">
        <v>1258</v>
      </c>
      <c r="W215" s="37">
        <v>1844</v>
      </c>
      <c r="X215" s="37">
        <v>24988</v>
      </c>
      <c r="AA215">
        <v>-737</v>
      </c>
      <c r="AB215">
        <v>-907</v>
      </c>
      <c r="AC215">
        <v>26944</v>
      </c>
      <c r="AM215" s="37">
        <v>-883</v>
      </c>
      <c r="AN215" s="37">
        <v>-1737</v>
      </c>
      <c r="AO215" s="37">
        <v>26229</v>
      </c>
      <c r="BC215">
        <f t="shared" si="27"/>
        <v>275</v>
      </c>
      <c r="BD215">
        <f t="shared" si="28"/>
        <v>838</v>
      </c>
      <c r="BE215">
        <f t="shared" si="29"/>
        <v>8486</v>
      </c>
      <c r="BG215">
        <f t="shared" si="30"/>
        <v>146</v>
      </c>
      <c r="BH215">
        <f t="shared" si="31"/>
        <v>830</v>
      </c>
      <c r="BI215">
        <f t="shared" ref="BI215:BI216" si="33">(AO215-AC215)</f>
        <v>-715</v>
      </c>
    </row>
    <row r="216" spans="2:61">
      <c r="B216" s="4" t="s">
        <v>817</v>
      </c>
      <c r="C216" s="4" t="s">
        <v>542</v>
      </c>
      <c r="I216" s="4" t="str">
        <f>INDEX('Mold Directory'!E:E, MATCH(C216, 'Mold Directory'!A:A, 0))</f>
        <v>75 right</v>
      </c>
      <c r="J216">
        <v>1491</v>
      </c>
      <c r="K216">
        <v>1129</v>
      </c>
      <c r="L216">
        <v>29708</v>
      </c>
      <c r="V216" s="37">
        <v>1945</v>
      </c>
      <c r="W216" s="37">
        <v>1145</v>
      </c>
      <c r="X216" s="37">
        <v>27725</v>
      </c>
      <c r="AA216">
        <v>220</v>
      </c>
      <c r="AB216">
        <v>-1010</v>
      </c>
      <c r="AC216">
        <v>29104</v>
      </c>
      <c r="AM216" s="37">
        <v>-505</v>
      </c>
      <c r="AN216" s="37">
        <v>-1715</v>
      </c>
      <c r="AO216" s="37">
        <v>27342</v>
      </c>
      <c r="BC216">
        <f t="shared" si="27"/>
        <v>454</v>
      </c>
      <c r="BD216">
        <f t="shared" si="28"/>
        <v>16</v>
      </c>
      <c r="BE216">
        <f t="shared" si="29"/>
        <v>-1983</v>
      </c>
      <c r="BG216">
        <f t="shared" si="30"/>
        <v>725</v>
      </c>
      <c r="BH216">
        <f t="shared" si="31"/>
        <v>705</v>
      </c>
      <c r="BI216">
        <f t="shared" si="33"/>
        <v>-1762</v>
      </c>
    </row>
    <row r="217" spans="2:61">
      <c r="B217" s="4" t="s">
        <v>818</v>
      </c>
      <c r="C217" s="4" t="s">
        <v>51</v>
      </c>
      <c r="I217" s="4" t="str">
        <f>INDEX('Mold Directory'!E:E, MATCH(C217, 'Mold Directory'!A:A, 0))</f>
        <v>75 right</v>
      </c>
      <c r="J217">
        <v>1501</v>
      </c>
      <c r="K217">
        <v>531</v>
      </c>
      <c r="L217">
        <v>24107</v>
      </c>
      <c r="AA217">
        <v>-380</v>
      </c>
      <c r="AB217">
        <v>-1347</v>
      </c>
      <c r="AC217">
        <v>25319</v>
      </c>
    </row>
    <row r="218" spans="2:61">
      <c r="B218" s="4" t="s">
        <v>819</v>
      </c>
      <c r="C218" s="4" t="s">
        <v>545</v>
      </c>
      <c r="I218" s="4" t="str">
        <f>INDEX('Mold Directory'!E:E, MATCH(C218, 'Mold Directory'!A:A, 0))</f>
        <v>75 right</v>
      </c>
      <c r="J218">
        <v>769</v>
      </c>
      <c r="K218">
        <v>-345</v>
      </c>
      <c r="L218">
        <v>22799</v>
      </c>
      <c r="V218" s="37">
        <v>1144</v>
      </c>
      <c r="W218" s="37">
        <v>2386</v>
      </c>
      <c r="X218" s="37">
        <v>24019</v>
      </c>
      <c r="AA218">
        <v>-934</v>
      </c>
      <c r="AB218">
        <v>-1378</v>
      </c>
      <c r="AC218">
        <v>22863</v>
      </c>
      <c r="AM218" s="37">
        <v>-2184</v>
      </c>
      <c r="AN218" s="37">
        <v>-901</v>
      </c>
      <c r="AO218" s="37">
        <v>25088</v>
      </c>
      <c r="BC218">
        <f t="shared" si="27"/>
        <v>375</v>
      </c>
      <c r="BD218">
        <f t="shared" si="28"/>
        <v>2731</v>
      </c>
      <c r="BE218">
        <f t="shared" si="29"/>
        <v>1220</v>
      </c>
      <c r="BG218">
        <f t="shared" si="30"/>
        <v>1250</v>
      </c>
      <c r="BH218">
        <f t="shared" si="31"/>
        <v>477</v>
      </c>
      <c r="BI218">
        <f>(AO218-AC218)</f>
        <v>2225</v>
      </c>
    </row>
    <row r="219" spans="2:61">
      <c r="B219" s="4" t="s">
        <v>820</v>
      </c>
      <c r="C219" s="4" t="s">
        <v>545</v>
      </c>
      <c r="I219" s="4" t="str">
        <f>INDEX('Mold Directory'!E:E, MATCH(C219, 'Mold Directory'!A:A, 0))</f>
        <v>75 right</v>
      </c>
      <c r="J219">
        <v>481</v>
      </c>
      <c r="K219">
        <v>1490</v>
      </c>
      <c r="L219">
        <v>21365</v>
      </c>
      <c r="AA219">
        <v>-1399</v>
      </c>
      <c r="AB219">
        <v>-1593</v>
      </c>
      <c r="AC219">
        <v>25475</v>
      </c>
      <c r="BC219">
        <f t="shared" si="27"/>
        <v>481</v>
      </c>
      <c r="BD219">
        <f t="shared" si="28"/>
        <v>1490</v>
      </c>
      <c r="BE219">
        <f t="shared" si="29"/>
        <v>-21365</v>
      </c>
      <c r="BG219">
        <f t="shared" si="30"/>
        <v>1399</v>
      </c>
      <c r="BH219">
        <f t="shared" si="31"/>
        <v>1593</v>
      </c>
      <c r="BI219">
        <f t="shared" ref="BI219:BI220" si="34">(AO219-AC219)</f>
        <v>-25475</v>
      </c>
    </row>
    <row r="220" spans="2:61">
      <c r="B220" s="4" t="s">
        <v>821</v>
      </c>
      <c r="C220" s="4" t="s">
        <v>555</v>
      </c>
      <c r="I220" s="4" t="str">
        <f>INDEX('Mold Directory'!E:E, MATCH(C220, 'Mold Directory'!A:A, 0))</f>
        <v>75 right</v>
      </c>
      <c r="J220">
        <v>1616</v>
      </c>
      <c r="K220">
        <v>377</v>
      </c>
      <c r="L220">
        <v>25468</v>
      </c>
      <c r="V220" s="37">
        <v>1631</v>
      </c>
      <c r="W220" s="37">
        <v>-170</v>
      </c>
      <c r="X220" s="37">
        <v>22991</v>
      </c>
      <c r="AA220">
        <v>-73</v>
      </c>
      <c r="AB220">
        <v>-1333</v>
      </c>
      <c r="AC220">
        <v>24116</v>
      </c>
      <c r="AM220" s="37">
        <v>-1557</v>
      </c>
      <c r="AN220" s="37">
        <v>-2045</v>
      </c>
      <c r="AO220" s="37">
        <v>23027</v>
      </c>
      <c r="BC220">
        <f t="shared" si="27"/>
        <v>15</v>
      </c>
      <c r="BD220">
        <f t="shared" si="28"/>
        <v>547</v>
      </c>
      <c r="BE220">
        <f t="shared" si="29"/>
        <v>-2477</v>
      </c>
      <c r="BG220">
        <f t="shared" si="30"/>
        <v>1484</v>
      </c>
      <c r="BH220">
        <f t="shared" si="31"/>
        <v>712</v>
      </c>
      <c r="BI220">
        <f t="shared" si="34"/>
        <v>-1089</v>
      </c>
    </row>
    <row r="221" spans="2:61">
      <c r="B221" s="4" t="s">
        <v>822</v>
      </c>
      <c r="C221" s="4" t="s">
        <v>539</v>
      </c>
      <c r="I221" s="4" t="str">
        <f>INDEX('Mold Directory'!E:E, MATCH(C221, 'Mold Directory'!A:A, 0))</f>
        <v>75 right</v>
      </c>
      <c r="J221">
        <v>461</v>
      </c>
      <c r="K221">
        <v>-1428</v>
      </c>
      <c r="L221">
        <v>20578</v>
      </c>
      <c r="AA221">
        <v>-887</v>
      </c>
      <c r="AB221">
        <v>-1245</v>
      </c>
      <c r="AC221">
        <v>21731</v>
      </c>
    </row>
    <row r="222" spans="2:61">
      <c r="B222" s="4" t="s">
        <v>823</v>
      </c>
      <c r="C222" s="4" t="s">
        <v>562</v>
      </c>
      <c r="I222" s="4" t="str">
        <f>INDEX('Mold Directory'!E:E, MATCH(C222, 'Mold Directory'!A:A, 0))</f>
        <v>75 right</v>
      </c>
      <c r="J222">
        <v>1786</v>
      </c>
      <c r="K222">
        <v>533</v>
      </c>
      <c r="L222">
        <v>24163</v>
      </c>
      <c r="V222" s="37">
        <v>1822</v>
      </c>
      <c r="W222" s="37">
        <v>1480</v>
      </c>
      <c r="X222" s="37">
        <v>24856</v>
      </c>
      <c r="AA222">
        <v>-928</v>
      </c>
      <c r="AB222">
        <v>-1630</v>
      </c>
      <c r="AC222">
        <v>24272</v>
      </c>
      <c r="AM222" s="37">
        <v>-2008</v>
      </c>
      <c r="AN222" s="37">
        <v>-2591</v>
      </c>
      <c r="AO222" s="37">
        <v>25730</v>
      </c>
      <c r="BC222">
        <f t="shared" si="27"/>
        <v>36</v>
      </c>
      <c r="BD222">
        <f t="shared" si="28"/>
        <v>947</v>
      </c>
      <c r="BE222">
        <f t="shared" si="29"/>
        <v>693</v>
      </c>
      <c r="BG222">
        <f t="shared" si="30"/>
        <v>1080</v>
      </c>
      <c r="BH222">
        <f t="shared" si="31"/>
        <v>961</v>
      </c>
      <c r="BI222">
        <f>(AO222-AC222)</f>
        <v>1458</v>
      </c>
    </row>
    <row r="223" spans="2:61">
      <c r="B223" s="4" t="s">
        <v>824</v>
      </c>
      <c r="C223" s="4" t="s">
        <v>51</v>
      </c>
      <c r="I223" s="4" t="str">
        <f>INDEX('Mold Directory'!E:E, MATCH(C223, 'Mold Directory'!A:A, 0))</f>
        <v>75 right</v>
      </c>
      <c r="J223">
        <v>308</v>
      </c>
      <c r="K223">
        <v>1423</v>
      </c>
      <c r="L223">
        <v>23496</v>
      </c>
      <c r="AA223">
        <v>-1279</v>
      </c>
      <c r="AB223">
        <v>-852</v>
      </c>
      <c r="AC223">
        <v>24965</v>
      </c>
    </row>
    <row r="224" spans="2:61">
      <c r="B224" s="4" t="s">
        <v>825</v>
      </c>
      <c r="C224" s="4" t="s">
        <v>555</v>
      </c>
      <c r="I224" s="4" t="str">
        <f>INDEX('Mold Directory'!E:E, MATCH(C224, 'Mold Directory'!A:A, 0))</f>
        <v>75 right</v>
      </c>
      <c r="J224">
        <v>920</v>
      </c>
      <c r="K224">
        <v>1070</v>
      </c>
      <c r="L224">
        <v>22288</v>
      </c>
      <c r="AA224">
        <v>-1454</v>
      </c>
      <c r="AB224">
        <v>-1542</v>
      </c>
      <c r="AC224">
        <v>21000</v>
      </c>
    </row>
    <row r="225" spans="2:61">
      <c r="B225" s="4" t="s">
        <v>826</v>
      </c>
      <c r="C225" s="4" t="s">
        <v>539</v>
      </c>
      <c r="I225" s="4" t="str">
        <f>INDEX('Mold Directory'!E:E, MATCH(C225, 'Mold Directory'!A:A, 0))</f>
        <v>75 right</v>
      </c>
      <c r="J225">
        <v>1419</v>
      </c>
      <c r="K225">
        <v>487</v>
      </c>
      <c r="L225">
        <v>22388</v>
      </c>
      <c r="V225" s="37">
        <v>1531</v>
      </c>
      <c r="W225" s="37">
        <v>898</v>
      </c>
      <c r="X225" s="37">
        <v>23283</v>
      </c>
      <c r="AA225">
        <v>-1045</v>
      </c>
      <c r="AB225">
        <v>-855</v>
      </c>
      <c r="AC225">
        <v>25821</v>
      </c>
      <c r="AM225" s="37">
        <v>-1162</v>
      </c>
      <c r="AN225" s="37">
        <v>-1844</v>
      </c>
      <c r="AO225" s="37">
        <v>25857</v>
      </c>
      <c r="BC225">
        <f t="shared" si="27"/>
        <v>112</v>
      </c>
      <c r="BD225">
        <f t="shared" si="28"/>
        <v>411</v>
      </c>
      <c r="BE225">
        <f t="shared" si="29"/>
        <v>895</v>
      </c>
      <c r="BG225">
        <f t="shared" si="30"/>
        <v>117</v>
      </c>
      <c r="BH225">
        <f t="shared" si="31"/>
        <v>989</v>
      </c>
      <c r="BI225">
        <f>(AO225-AC225)</f>
        <v>36</v>
      </c>
    </row>
    <row r="226" spans="2:61">
      <c r="B226" s="4" t="s">
        <v>827</v>
      </c>
      <c r="C226" s="4" t="s">
        <v>565</v>
      </c>
      <c r="I226" s="4" t="str">
        <f>INDEX('Mold Directory'!E:E, MATCH(C226, 'Mold Directory'!A:A, 0))</f>
        <v>75 right</v>
      </c>
      <c r="J226">
        <v>1182</v>
      </c>
      <c r="K226">
        <v>1550</v>
      </c>
      <c r="L226">
        <v>24700</v>
      </c>
      <c r="V226" s="37">
        <v>1788</v>
      </c>
      <c r="W226" s="37">
        <v>932</v>
      </c>
      <c r="X226" s="37">
        <v>23194</v>
      </c>
      <c r="AA226">
        <v>-786</v>
      </c>
      <c r="AB226">
        <v>-1662</v>
      </c>
      <c r="AC226">
        <v>26292</v>
      </c>
      <c r="AM226" s="37">
        <v>-2136</v>
      </c>
      <c r="AN226" s="37">
        <v>-2530</v>
      </c>
      <c r="AO226" s="37">
        <v>24067</v>
      </c>
      <c r="BC226">
        <f t="shared" si="27"/>
        <v>606</v>
      </c>
      <c r="BD226">
        <f t="shared" si="28"/>
        <v>618</v>
      </c>
      <c r="BE226">
        <f t="shared" si="29"/>
        <v>-1506</v>
      </c>
      <c r="BG226">
        <f t="shared" si="30"/>
        <v>1350</v>
      </c>
      <c r="BH226">
        <f t="shared" si="31"/>
        <v>868</v>
      </c>
      <c r="BI226">
        <f t="shared" ref="BI226:BI289" si="35">(AO226-AC226)</f>
        <v>-2225</v>
      </c>
    </row>
    <row r="227" spans="2:61">
      <c r="B227" s="4" t="s">
        <v>828</v>
      </c>
      <c r="C227" s="4" t="s">
        <v>542</v>
      </c>
      <c r="I227" s="4" t="str">
        <f>INDEX('Mold Directory'!E:E, MATCH(C227, 'Mold Directory'!A:A, 0))</f>
        <v>75 right</v>
      </c>
      <c r="J227">
        <v>1517</v>
      </c>
      <c r="K227">
        <v>948</v>
      </c>
      <c r="L227">
        <v>27320</v>
      </c>
      <c r="V227" s="37">
        <v>1515</v>
      </c>
      <c r="W227" s="37">
        <v>1055</v>
      </c>
      <c r="X227" s="37">
        <v>27094</v>
      </c>
      <c r="AA227">
        <v>-320</v>
      </c>
      <c r="AB227">
        <v>-1233</v>
      </c>
      <c r="AC227">
        <v>26995</v>
      </c>
      <c r="AM227" s="37">
        <v>-1567</v>
      </c>
      <c r="AN227" s="37">
        <v>-1956</v>
      </c>
      <c r="AO227" s="37">
        <v>28211</v>
      </c>
      <c r="BC227">
        <f t="shared" si="27"/>
        <v>2</v>
      </c>
      <c r="BD227">
        <f t="shared" si="28"/>
        <v>107</v>
      </c>
      <c r="BE227">
        <f t="shared" si="29"/>
        <v>-226</v>
      </c>
      <c r="BG227">
        <f t="shared" si="30"/>
        <v>1247</v>
      </c>
      <c r="BH227">
        <f t="shared" si="31"/>
        <v>723</v>
      </c>
      <c r="BI227">
        <f t="shared" si="35"/>
        <v>1216</v>
      </c>
    </row>
    <row r="228" spans="2:61">
      <c r="B228" s="4" t="s">
        <v>829</v>
      </c>
      <c r="C228" s="4" t="s">
        <v>555</v>
      </c>
      <c r="I228" s="4" t="str">
        <f>INDEX('Mold Directory'!E:E, MATCH(C228, 'Mold Directory'!A:A, 0))</f>
        <v>75 right</v>
      </c>
      <c r="J228">
        <v>788</v>
      </c>
      <c r="K228">
        <v>-656</v>
      </c>
      <c r="L228">
        <v>24244</v>
      </c>
      <c r="V228" s="37">
        <v>2360</v>
      </c>
      <c r="W228" s="37">
        <v>-484</v>
      </c>
      <c r="X228" s="37">
        <v>22475</v>
      </c>
      <c r="AA228">
        <v>-1130</v>
      </c>
      <c r="AB228">
        <v>-1349</v>
      </c>
      <c r="AC228">
        <v>23225</v>
      </c>
      <c r="AM228" s="37">
        <v>-2237</v>
      </c>
      <c r="AN228" s="37">
        <v>-1444</v>
      </c>
      <c r="AO228" s="37">
        <v>23028</v>
      </c>
      <c r="BC228">
        <f t="shared" si="27"/>
        <v>1572</v>
      </c>
      <c r="BD228">
        <f t="shared" si="28"/>
        <v>172</v>
      </c>
      <c r="BE228">
        <f t="shared" si="29"/>
        <v>-1769</v>
      </c>
      <c r="BG228">
        <f t="shared" si="30"/>
        <v>1107</v>
      </c>
      <c r="BH228">
        <f t="shared" si="31"/>
        <v>95</v>
      </c>
      <c r="BI228">
        <f t="shared" si="35"/>
        <v>-197</v>
      </c>
    </row>
    <row r="229" spans="2:61">
      <c r="B229" s="4" t="s">
        <v>830</v>
      </c>
      <c r="C229" s="4" t="s">
        <v>545</v>
      </c>
      <c r="I229" s="4" t="str">
        <f>INDEX('Mold Directory'!E:E, MATCH(C229, 'Mold Directory'!A:A, 0))</f>
        <v>75 right</v>
      </c>
      <c r="J229">
        <v>1207</v>
      </c>
      <c r="K229">
        <v>765</v>
      </c>
      <c r="L229">
        <v>23518</v>
      </c>
      <c r="V229" s="37">
        <v>1014</v>
      </c>
      <c r="W229" s="37">
        <v>1581</v>
      </c>
      <c r="X229" s="37">
        <v>23392</v>
      </c>
      <c r="AA229">
        <v>-1073</v>
      </c>
      <c r="AB229">
        <v>-1697</v>
      </c>
      <c r="AC229">
        <v>23744</v>
      </c>
      <c r="AM229" s="37">
        <v>-1705</v>
      </c>
      <c r="AN229" s="37">
        <v>-2709</v>
      </c>
      <c r="AO229" s="37">
        <v>24177</v>
      </c>
      <c r="BC229">
        <f t="shared" si="27"/>
        <v>193</v>
      </c>
      <c r="BD229">
        <f t="shared" si="28"/>
        <v>816</v>
      </c>
      <c r="BE229">
        <f t="shared" si="29"/>
        <v>-126</v>
      </c>
      <c r="BG229">
        <f t="shared" si="30"/>
        <v>632</v>
      </c>
      <c r="BH229">
        <f t="shared" si="31"/>
        <v>1012</v>
      </c>
      <c r="BI229">
        <f t="shared" si="35"/>
        <v>433</v>
      </c>
    </row>
    <row r="230" spans="2:61">
      <c r="B230" s="4" t="s">
        <v>831</v>
      </c>
      <c r="C230" s="4" t="s">
        <v>565</v>
      </c>
      <c r="I230" s="4" t="str">
        <f>INDEX('Mold Directory'!E:E, MATCH(C230, 'Mold Directory'!A:A, 0))</f>
        <v>75 right</v>
      </c>
      <c r="J230">
        <v>548</v>
      </c>
      <c r="K230">
        <v>1669</v>
      </c>
      <c r="L230">
        <v>25683</v>
      </c>
      <c r="V230" s="37">
        <v>1142</v>
      </c>
      <c r="W230" s="37">
        <v>2387</v>
      </c>
      <c r="X230" s="37">
        <v>24023</v>
      </c>
      <c r="AA230">
        <v>-1500</v>
      </c>
      <c r="AB230">
        <v>325</v>
      </c>
      <c r="AC230">
        <v>26529</v>
      </c>
      <c r="AM230" s="37">
        <v>-2184</v>
      </c>
      <c r="AN230" s="37">
        <v>-903</v>
      </c>
      <c r="AO230" s="37">
        <v>25090</v>
      </c>
      <c r="BC230">
        <f t="shared" si="27"/>
        <v>594</v>
      </c>
      <c r="BD230">
        <f t="shared" si="28"/>
        <v>718</v>
      </c>
      <c r="BE230">
        <f t="shared" si="29"/>
        <v>-1660</v>
      </c>
      <c r="BG230">
        <f t="shared" si="30"/>
        <v>684</v>
      </c>
      <c r="BH230">
        <f t="shared" si="31"/>
        <v>1228</v>
      </c>
      <c r="BI230">
        <f t="shared" si="35"/>
        <v>-1439</v>
      </c>
    </row>
    <row r="231" spans="2:61">
      <c r="B231" s="4" t="s">
        <v>832</v>
      </c>
      <c r="C231" s="4" t="s">
        <v>51</v>
      </c>
      <c r="I231" s="4" t="str">
        <f>INDEX('Mold Directory'!E:E, MATCH(C231, 'Mold Directory'!A:A, 0))</f>
        <v>75 right</v>
      </c>
      <c r="J231">
        <v>-101</v>
      </c>
      <c r="K231">
        <v>-120</v>
      </c>
      <c r="L231">
        <v>24833</v>
      </c>
      <c r="V231" s="37">
        <v>484</v>
      </c>
      <c r="W231" s="37">
        <v>1396</v>
      </c>
      <c r="X231" s="102">
        <v>22310</v>
      </c>
      <c r="AA231">
        <v>-1250</v>
      </c>
      <c r="AB231">
        <v>-1640</v>
      </c>
      <c r="AC231">
        <v>22891</v>
      </c>
      <c r="AM231" s="37">
        <v>-1385</v>
      </c>
      <c r="AN231" s="37">
        <v>-2857</v>
      </c>
      <c r="AO231" s="37">
        <v>21701</v>
      </c>
      <c r="BC231">
        <f t="shared" si="27"/>
        <v>585</v>
      </c>
      <c r="BD231">
        <f t="shared" si="28"/>
        <v>1516</v>
      </c>
      <c r="BE231">
        <f t="shared" si="29"/>
        <v>-2523</v>
      </c>
      <c r="BG231">
        <f t="shared" si="30"/>
        <v>135</v>
      </c>
      <c r="BH231">
        <f t="shared" si="31"/>
        <v>1217</v>
      </c>
      <c r="BI231">
        <f t="shared" si="35"/>
        <v>-1190</v>
      </c>
    </row>
    <row r="232" spans="2:61">
      <c r="B232" s="4" t="s">
        <v>833</v>
      </c>
      <c r="C232" s="4" t="s">
        <v>555</v>
      </c>
      <c r="I232" s="4" t="str">
        <f>INDEX('Mold Directory'!E:E, MATCH(C232, 'Mold Directory'!A:A, 0))</f>
        <v>75 right</v>
      </c>
      <c r="J232">
        <v>1924</v>
      </c>
      <c r="K232">
        <v>254</v>
      </c>
      <c r="L232">
        <v>25752</v>
      </c>
      <c r="V232" s="37">
        <v>589</v>
      </c>
      <c r="W232" s="37">
        <v>2148</v>
      </c>
      <c r="X232" s="37">
        <v>24152</v>
      </c>
      <c r="AA232">
        <v>-901</v>
      </c>
      <c r="AB232">
        <v>-380</v>
      </c>
      <c r="AC232">
        <v>26062</v>
      </c>
      <c r="AM232" s="37">
        <v>-2118</v>
      </c>
      <c r="AN232" s="37">
        <v>-1100</v>
      </c>
      <c r="AO232" s="37">
        <v>25694</v>
      </c>
      <c r="BC232">
        <f t="shared" si="27"/>
        <v>1335</v>
      </c>
      <c r="BD232">
        <f t="shared" si="28"/>
        <v>1894</v>
      </c>
      <c r="BE232">
        <f t="shared" si="29"/>
        <v>-1600</v>
      </c>
      <c r="BG232">
        <f t="shared" si="30"/>
        <v>1217</v>
      </c>
      <c r="BH232">
        <f t="shared" si="31"/>
        <v>720</v>
      </c>
      <c r="BI232">
        <f t="shared" si="35"/>
        <v>-368</v>
      </c>
    </row>
    <row r="233" spans="2:61">
      <c r="B233" s="4" t="s">
        <v>834</v>
      </c>
      <c r="C233" s="4" t="s">
        <v>557</v>
      </c>
      <c r="I233" s="4" t="str">
        <f>INDEX('Mold Directory'!E:E, MATCH(C233, 'Mold Directory'!A:A, 0))</f>
        <v>75 right</v>
      </c>
      <c r="J233">
        <v>1270</v>
      </c>
      <c r="K233">
        <v>-739</v>
      </c>
      <c r="L233">
        <v>25876</v>
      </c>
      <c r="V233" s="37">
        <v>1889</v>
      </c>
      <c r="W233" s="37">
        <v>-25</v>
      </c>
      <c r="X233" s="37">
        <v>27528</v>
      </c>
      <c r="AA233">
        <v>-475</v>
      </c>
      <c r="AB233">
        <v>-1405</v>
      </c>
      <c r="AC233">
        <v>27577</v>
      </c>
      <c r="AM233" s="37">
        <v>-1614</v>
      </c>
      <c r="AN233" s="37">
        <v>-1651</v>
      </c>
      <c r="AO233" s="37">
        <v>25782</v>
      </c>
      <c r="BC233">
        <f t="shared" si="27"/>
        <v>619</v>
      </c>
      <c r="BD233">
        <f t="shared" si="28"/>
        <v>714</v>
      </c>
      <c r="BE233">
        <f t="shared" si="29"/>
        <v>1652</v>
      </c>
      <c r="BG233">
        <f t="shared" si="30"/>
        <v>1139</v>
      </c>
      <c r="BH233">
        <f t="shared" si="31"/>
        <v>246</v>
      </c>
      <c r="BI233">
        <f t="shared" si="35"/>
        <v>-1795</v>
      </c>
    </row>
    <row r="234" spans="2:61">
      <c r="B234" s="4" t="s">
        <v>835</v>
      </c>
      <c r="C234" s="4" t="s">
        <v>542</v>
      </c>
      <c r="I234" s="4" t="str">
        <f>INDEX('Mold Directory'!E:E, MATCH(C234, 'Mold Directory'!A:A, 0))</f>
        <v>75 right</v>
      </c>
      <c r="J234">
        <v>1772</v>
      </c>
      <c r="K234">
        <v>-1136</v>
      </c>
      <c r="L234">
        <v>25101</v>
      </c>
      <c r="V234" s="37">
        <v>2680</v>
      </c>
      <c r="W234" s="37">
        <v>-1045</v>
      </c>
      <c r="X234" s="37">
        <v>24370</v>
      </c>
      <c r="AA234">
        <v>583</v>
      </c>
      <c r="AB234">
        <v>-1597</v>
      </c>
      <c r="AC234">
        <v>27873</v>
      </c>
      <c r="AM234" s="37">
        <v>-2385</v>
      </c>
      <c r="AN234" s="37">
        <v>-1574</v>
      </c>
      <c r="AO234" s="37">
        <v>25580</v>
      </c>
      <c r="BC234">
        <f t="shared" si="27"/>
        <v>908</v>
      </c>
      <c r="BD234">
        <f t="shared" si="28"/>
        <v>91</v>
      </c>
      <c r="BE234">
        <f t="shared" si="29"/>
        <v>-731</v>
      </c>
      <c r="BG234">
        <f t="shared" si="30"/>
        <v>2968</v>
      </c>
      <c r="BH234">
        <f t="shared" si="31"/>
        <v>23</v>
      </c>
      <c r="BI234">
        <f t="shared" si="35"/>
        <v>-2293</v>
      </c>
    </row>
    <row r="235" spans="2:61">
      <c r="B235" s="4" t="s">
        <v>836</v>
      </c>
      <c r="C235" s="4" t="s">
        <v>545</v>
      </c>
      <c r="I235" s="4" t="str">
        <f>INDEX('Mold Directory'!E:E, MATCH(C235, 'Mold Directory'!A:A, 0))</f>
        <v>75 right</v>
      </c>
      <c r="J235">
        <v>1219</v>
      </c>
      <c r="K235">
        <v>-733</v>
      </c>
      <c r="L235">
        <v>22766</v>
      </c>
      <c r="V235" s="37">
        <v>1418</v>
      </c>
      <c r="W235" s="37">
        <v>-101</v>
      </c>
      <c r="X235" s="37">
        <v>21955</v>
      </c>
      <c r="AA235">
        <v>-163</v>
      </c>
      <c r="AB235">
        <v>-1507</v>
      </c>
      <c r="AC235">
        <v>23995</v>
      </c>
      <c r="AM235" s="37">
        <v>-1606</v>
      </c>
      <c r="AN235" s="37">
        <v>-2000</v>
      </c>
      <c r="AO235" s="37">
        <v>21494</v>
      </c>
      <c r="BC235">
        <f t="shared" si="27"/>
        <v>199</v>
      </c>
      <c r="BD235">
        <f t="shared" si="28"/>
        <v>632</v>
      </c>
      <c r="BE235">
        <f t="shared" si="29"/>
        <v>-811</v>
      </c>
      <c r="BG235">
        <f t="shared" si="30"/>
        <v>1443</v>
      </c>
      <c r="BH235">
        <f t="shared" si="31"/>
        <v>493</v>
      </c>
      <c r="BI235">
        <f t="shared" si="35"/>
        <v>-2501</v>
      </c>
    </row>
    <row r="236" spans="2:61">
      <c r="B236" s="4" t="s">
        <v>837</v>
      </c>
      <c r="C236" s="4" t="s">
        <v>51</v>
      </c>
      <c r="I236" s="4" t="str">
        <f>INDEX('Mold Directory'!E:E, MATCH(C236, 'Mold Directory'!A:A, 0))</f>
        <v>75 right</v>
      </c>
      <c r="J236">
        <v>1944</v>
      </c>
      <c r="K236">
        <v>262</v>
      </c>
      <c r="L236">
        <v>25860</v>
      </c>
      <c r="V236" s="37">
        <v>2316</v>
      </c>
      <c r="W236" s="37">
        <v>1009</v>
      </c>
      <c r="X236" s="37">
        <v>23365</v>
      </c>
      <c r="AA236">
        <v>-346</v>
      </c>
      <c r="AB236">
        <v>-1240</v>
      </c>
      <c r="AC236">
        <v>24493</v>
      </c>
      <c r="AM236" s="37">
        <v>-2231</v>
      </c>
      <c r="AN236" s="37">
        <v>-1763</v>
      </c>
      <c r="AO236" s="37">
        <v>22118</v>
      </c>
      <c r="BC236">
        <f t="shared" si="27"/>
        <v>372</v>
      </c>
      <c r="BD236">
        <f t="shared" si="28"/>
        <v>747</v>
      </c>
      <c r="BE236">
        <f t="shared" si="29"/>
        <v>-2495</v>
      </c>
      <c r="BG236">
        <f t="shared" si="30"/>
        <v>1885</v>
      </c>
      <c r="BH236">
        <f t="shared" si="31"/>
        <v>523</v>
      </c>
      <c r="BI236">
        <f t="shared" si="35"/>
        <v>-2375</v>
      </c>
    </row>
    <row r="237" spans="2:61">
      <c r="B237" s="4" t="s">
        <v>838</v>
      </c>
      <c r="C237" s="4" t="s">
        <v>539</v>
      </c>
      <c r="I237" s="4" t="str">
        <f>INDEX('Mold Directory'!E:E, MATCH(C237, 'Mold Directory'!A:A, 0))</f>
        <v>75 right</v>
      </c>
      <c r="J237">
        <v>530</v>
      </c>
      <c r="K237">
        <v>1045</v>
      </c>
      <c r="L237">
        <v>24717</v>
      </c>
      <c r="V237" s="37">
        <v>2406</v>
      </c>
      <c r="W237" s="37">
        <v>787</v>
      </c>
      <c r="X237" s="37">
        <v>21525</v>
      </c>
      <c r="AA237">
        <v>-786</v>
      </c>
      <c r="AB237">
        <v>-1439</v>
      </c>
      <c r="AC237">
        <v>24867</v>
      </c>
      <c r="AM237" s="37">
        <v>-2408</v>
      </c>
      <c r="AN237" s="37">
        <v>-1384</v>
      </c>
      <c r="AO237" s="37">
        <v>21312</v>
      </c>
      <c r="BC237">
        <f t="shared" si="27"/>
        <v>1876</v>
      </c>
      <c r="BD237">
        <f t="shared" si="28"/>
        <v>258</v>
      </c>
      <c r="BE237">
        <f t="shared" si="29"/>
        <v>-3192</v>
      </c>
      <c r="BG237">
        <f t="shared" si="30"/>
        <v>1622</v>
      </c>
      <c r="BH237">
        <f t="shared" si="31"/>
        <v>55</v>
      </c>
      <c r="BI237">
        <f t="shared" si="35"/>
        <v>-3555</v>
      </c>
    </row>
    <row r="238" spans="2:61">
      <c r="B238" s="4" t="s">
        <v>839</v>
      </c>
      <c r="C238" s="4" t="s">
        <v>555</v>
      </c>
      <c r="I238" s="4" t="str">
        <f>INDEX('Mold Directory'!E:E, MATCH(C238, 'Mold Directory'!A:A, 0))</f>
        <v>75 right</v>
      </c>
      <c r="J238">
        <v>1229</v>
      </c>
      <c r="K238">
        <v>-207</v>
      </c>
      <c r="L238">
        <v>21289</v>
      </c>
      <c r="V238" s="37">
        <v>2532</v>
      </c>
      <c r="W238" s="37">
        <v>-294</v>
      </c>
      <c r="X238" s="37">
        <v>21865</v>
      </c>
      <c r="AA238">
        <v>-1295</v>
      </c>
      <c r="AB238">
        <v>-1690</v>
      </c>
      <c r="AC238">
        <v>23902</v>
      </c>
      <c r="AM238" s="37">
        <v>-2555</v>
      </c>
      <c r="AN238" s="37">
        <v>-2955</v>
      </c>
      <c r="AO238" s="37">
        <v>22690</v>
      </c>
      <c r="BC238">
        <f t="shared" si="27"/>
        <v>1303</v>
      </c>
      <c r="BD238">
        <f t="shared" si="28"/>
        <v>87</v>
      </c>
      <c r="BE238">
        <f t="shared" si="29"/>
        <v>576</v>
      </c>
      <c r="BG238">
        <f t="shared" si="30"/>
        <v>1260</v>
      </c>
      <c r="BH238">
        <f t="shared" si="31"/>
        <v>1265</v>
      </c>
      <c r="BI238">
        <f t="shared" si="35"/>
        <v>-1212</v>
      </c>
    </row>
    <row r="239" spans="2:61">
      <c r="B239" s="4" t="s">
        <v>840</v>
      </c>
      <c r="I239" s="4" t="e">
        <f>INDEX('Mold Directory'!E:E, MATCH(C239, 'Mold Directory'!A:A, 0))</f>
        <v>#N/A</v>
      </c>
      <c r="AR239" t="s">
        <v>841</v>
      </c>
    </row>
    <row r="240" spans="2:61">
      <c r="B240" s="4" t="s">
        <v>842</v>
      </c>
      <c r="C240" s="4" t="s">
        <v>562</v>
      </c>
      <c r="I240" s="4" t="str">
        <f>INDEX('Mold Directory'!E:E, MATCH(C240, 'Mold Directory'!A:A, 0))</f>
        <v>75 right</v>
      </c>
      <c r="J240">
        <v>1123</v>
      </c>
      <c r="K240">
        <v>-50</v>
      </c>
      <c r="L240">
        <v>27578</v>
      </c>
      <c r="V240" s="37">
        <v>2022</v>
      </c>
      <c r="W240" s="37">
        <v>62</v>
      </c>
      <c r="X240" s="37">
        <v>27828</v>
      </c>
      <c r="AA240">
        <v>-888</v>
      </c>
      <c r="AB240">
        <v>-1718</v>
      </c>
      <c r="AC240">
        <v>23188</v>
      </c>
      <c r="AM240" s="37">
        <v>-2582</v>
      </c>
      <c r="AN240" s="37">
        <v>-3145</v>
      </c>
      <c r="AO240" s="37">
        <v>26501</v>
      </c>
      <c r="BC240">
        <f t="shared" si="27"/>
        <v>899</v>
      </c>
      <c r="BD240">
        <f t="shared" si="28"/>
        <v>112</v>
      </c>
      <c r="BE240">
        <f t="shared" si="29"/>
        <v>250</v>
      </c>
      <c r="BG240">
        <f t="shared" si="30"/>
        <v>1694</v>
      </c>
      <c r="BH240">
        <f t="shared" si="31"/>
        <v>1427</v>
      </c>
      <c r="BI240">
        <f t="shared" si="35"/>
        <v>3313</v>
      </c>
    </row>
    <row r="241" spans="2:61">
      <c r="B241" s="4" t="s">
        <v>843</v>
      </c>
      <c r="C241" s="4" t="s">
        <v>565</v>
      </c>
      <c r="I241" s="4" t="str">
        <f>INDEX('Mold Directory'!E:E, MATCH(C241, 'Mold Directory'!A:A, 0))</f>
        <v>75 right</v>
      </c>
      <c r="J241">
        <v>1610</v>
      </c>
      <c r="K241">
        <v>549</v>
      </c>
      <c r="L241">
        <v>25270</v>
      </c>
      <c r="V241" s="37">
        <v>1154</v>
      </c>
      <c r="W241" s="37">
        <v>1818</v>
      </c>
      <c r="X241" s="37">
        <v>23903</v>
      </c>
      <c r="AA241">
        <v>-1508</v>
      </c>
      <c r="AB241">
        <v>-976</v>
      </c>
      <c r="AC241">
        <v>24733</v>
      </c>
      <c r="AM241" s="37">
        <v>-1793</v>
      </c>
      <c r="AN241" s="37">
        <v>-1366</v>
      </c>
      <c r="AO241" s="37">
        <v>23982</v>
      </c>
      <c r="BC241">
        <f t="shared" si="27"/>
        <v>456</v>
      </c>
      <c r="BD241">
        <f t="shared" si="28"/>
        <v>1269</v>
      </c>
      <c r="BE241">
        <f t="shared" si="29"/>
        <v>-1367</v>
      </c>
      <c r="BG241">
        <f t="shared" si="30"/>
        <v>285</v>
      </c>
      <c r="BH241">
        <f t="shared" si="31"/>
        <v>390</v>
      </c>
      <c r="BI241">
        <f t="shared" si="35"/>
        <v>-751</v>
      </c>
    </row>
    <row r="242" spans="2:61">
      <c r="B242" s="4" t="s">
        <v>844</v>
      </c>
      <c r="C242" s="4" t="s">
        <v>555</v>
      </c>
      <c r="I242" s="4" t="str">
        <f>INDEX('Mold Directory'!E:E, MATCH(C242, 'Mold Directory'!A:A, 0))</f>
        <v>75 right</v>
      </c>
      <c r="J242">
        <v>306</v>
      </c>
      <c r="K242">
        <v>733</v>
      </c>
      <c r="L242">
        <v>21737</v>
      </c>
      <c r="V242" s="37">
        <v>1071</v>
      </c>
      <c r="W242" s="37">
        <v>1652</v>
      </c>
      <c r="X242" s="37">
        <v>24147</v>
      </c>
      <c r="AA242">
        <v>-601</v>
      </c>
      <c r="AB242">
        <v>-961</v>
      </c>
      <c r="AC242">
        <v>26156</v>
      </c>
      <c r="AM242" s="37">
        <v>-1502</v>
      </c>
      <c r="AN242" s="37">
        <v>-1116</v>
      </c>
      <c r="AO242" s="37">
        <v>26084</v>
      </c>
      <c r="BC242">
        <f t="shared" si="27"/>
        <v>765</v>
      </c>
      <c r="BD242">
        <f t="shared" si="28"/>
        <v>919</v>
      </c>
      <c r="BE242">
        <f t="shared" si="29"/>
        <v>2410</v>
      </c>
      <c r="BG242">
        <f t="shared" si="30"/>
        <v>901</v>
      </c>
      <c r="BH242">
        <f t="shared" si="31"/>
        <v>155</v>
      </c>
      <c r="BI242">
        <f t="shared" si="35"/>
        <v>-72</v>
      </c>
    </row>
    <row r="243" spans="2:61">
      <c r="B243" s="4" t="s">
        <v>845</v>
      </c>
      <c r="C243" s="4" t="s">
        <v>545</v>
      </c>
      <c r="I243" s="4" t="str">
        <f>INDEX('Mold Directory'!E:E, MATCH(C243, 'Mold Directory'!A:A, 0))</f>
        <v>75 right</v>
      </c>
      <c r="J243">
        <v>-123</v>
      </c>
      <c r="K243">
        <v>302</v>
      </c>
      <c r="L243">
        <v>21770</v>
      </c>
      <c r="V243" s="37">
        <v>103</v>
      </c>
      <c r="W243" s="37">
        <v>1035</v>
      </c>
      <c r="X243" s="37">
        <v>21753</v>
      </c>
      <c r="AA243">
        <v>-298</v>
      </c>
      <c r="AB243">
        <v>-1616</v>
      </c>
      <c r="AC243">
        <v>23230</v>
      </c>
      <c r="AM243" s="37">
        <v>-535</v>
      </c>
      <c r="AN243" s="37">
        <v>-2195</v>
      </c>
      <c r="AO243" s="37">
        <v>22264</v>
      </c>
      <c r="BC243">
        <f t="shared" si="27"/>
        <v>226</v>
      </c>
      <c r="BD243">
        <f t="shared" si="28"/>
        <v>733</v>
      </c>
      <c r="BE243">
        <f t="shared" si="29"/>
        <v>-17</v>
      </c>
      <c r="BG243">
        <f t="shared" si="30"/>
        <v>237</v>
      </c>
      <c r="BH243">
        <f t="shared" si="31"/>
        <v>579</v>
      </c>
      <c r="BI243">
        <f t="shared" si="35"/>
        <v>-966</v>
      </c>
    </row>
    <row r="244" spans="2:61">
      <c r="B244" s="4" t="s">
        <v>846</v>
      </c>
      <c r="C244" s="4" t="s">
        <v>542</v>
      </c>
      <c r="I244" s="4" t="str">
        <f>INDEX('Mold Directory'!E:E, MATCH(C244, 'Mold Directory'!A:A, 0))</f>
        <v>75 right</v>
      </c>
      <c r="J244">
        <v>1314</v>
      </c>
      <c r="K244">
        <v>1492</v>
      </c>
      <c r="L244">
        <v>26893</v>
      </c>
      <c r="V244" s="37">
        <v>1476</v>
      </c>
      <c r="W244" s="37">
        <v>1899</v>
      </c>
      <c r="X244" s="37">
        <v>26515</v>
      </c>
      <c r="AA244">
        <v>-1055</v>
      </c>
      <c r="AB244">
        <v>-217</v>
      </c>
      <c r="AC244">
        <v>25967</v>
      </c>
      <c r="AM244" s="37">
        <v>-1898</v>
      </c>
      <c r="AN244" s="37">
        <v>-740</v>
      </c>
      <c r="AO244" s="37">
        <v>27317</v>
      </c>
      <c r="BC244">
        <f t="shared" si="27"/>
        <v>162</v>
      </c>
      <c r="BD244">
        <f t="shared" si="28"/>
        <v>407</v>
      </c>
      <c r="BE244">
        <f t="shared" si="29"/>
        <v>-378</v>
      </c>
      <c r="BG244">
        <f t="shared" si="30"/>
        <v>843</v>
      </c>
      <c r="BH244">
        <f t="shared" si="31"/>
        <v>523</v>
      </c>
      <c r="BI244">
        <f t="shared" si="35"/>
        <v>1350</v>
      </c>
    </row>
    <row r="245" spans="2:61">
      <c r="B245" s="4" t="s">
        <v>847</v>
      </c>
      <c r="C245" s="4" t="s">
        <v>562</v>
      </c>
      <c r="I245" s="4" t="str">
        <f>INDEX('Mold Directory'!E:E, MATCH(C245, 'Mold Directory'!A:A, 0))</f>
        <v>75 right</v>
      </c>
      <c r="J245">
        <v>399</v>
      </c>
      <c r="K245">
        <v>983</v>
      </c>
      <c r="L245">
        <v>23594</v>
      </c>
      <c r="V245" s="37">
        <v>1395</v>
      </c>
      <c r="W245" s="37">
        <v>1777</v>
      </c>
      <c r="X245" s="37">
        <v>25342</v>
      </c>
      <c r="AA245">
        <v>-1313</v>
      </c>
      <c r="AB245">
        <v>-792</v>
      </c>
      <c r="AC245">
        <v>26262</v>
      </c>
      <c r="AM245" s="37">
        <v>-1614</v>
      </c>
      <c r="AN245" s="37">
        <v>-1515</v>
      </c>
      <c r="AO245" s="37">
        <v>26445</v>
      </c>
      <c r="BC245">
        <f t="shared" si="27"/>
        <v>996</v>
      </c>
      <c r="BD245">
        <f t="shared" si="28"/>
        <v>794</v>
      </c>
      <c r="BE245">
        <f t="shared" si="29"/>
        <v>1748</v>
      </c>
      <c r="BG245">
        <f t="shared" si="30"/>
        <v>301</v>
      </c>
      <c r="BH245">
        <f t="shared" si="31"/>
        <v>723</v>
      </c>
      <c r="BI245">
        <f t="shared" si="35"/>
        <v>183</v>
      </c>
    </row>
    <row r="246" spans="2:61">
      <c r="B246" s="4" t="s">
        <v>848</v>
      </c>
      <c r="C246" s="4" t="s">
        <v>545</v>
      </c>
      <c r="I246" s="4" t="str">
        <f>INDEX('Mold Directory'!E:E, MATCH(C246, 'Mold Directory'!A:A, 0))</f>
        <v>75 right</v>
      </c>
      <c r="J246">
        <v>346</v>
      </c>
      <c r="K246">
        <v>839</v>
      </c>
      <c r="L246">
        <v>23527</v>
      </c>
      <c r="V246" s="37">
        <v>1251</v>
      </c>
      <c r="W246" s="37">
        <v>1618</v>
      </c>
      <c r="X246" s="37">
        <v>22316</v>
      </c>
      <c r="AA246">
        <v>-887</v>
      </c>
      <c r="AB246">
        <v>-983</v>
      </c>
      <c r="AC246">
        <v>22577</v>
      </c>
      <c r="AM246" s="37">
        <v>-1807</v>
      </c>
      <c r="AN246" s="37">
        <v>-1399</v>
      </c>
      <c r="AO246" s="37">
        <v>22615</v>
      </c>
      <c r="BC246">
        <f t="shared" si="27"/>
        <v>905</v>
      </c>
      <c r="BD246">
        <f t="shared" si="28"/>
        <v>779</v>
      </c>
      <c r="BE246">
        <f t="shared" si="29"/>
        <v>-1211</v>
      </c>
      <c r="BG246">
        <f t="shared" si="30"/>
        <v>920</v>
      </c>
      <c r="BH246">
        <f t="shared" si="31"/>
        <v>416</v>
      </c>
      <c r="BI246">
        <f t="shared" si="35"/>
        <v>38</v>
      </c>
    </row>
    <row r="247" spans="2:61">
      <c r="B247" s="4" t="s">
        <v>849</v>
      </c>
      <c r="C247" s="4" t="s">
        <v>539</v>
      </c>
      <c r="I247" s="4" t="str">
        <f>INDEX('Mold Directory'!E:E, MATCH(C247, 'Mold Directory'!A:A, 0))</f>
        <v>75 right</v>
      </c>
      <c r="J247">
        <v>280</v>
      </c>
      <c r="K247">
        <v>1622</v>
      </c>
      <c r="L247">
        <v>25090</v>
      </c>
      <c r="V247" s="37">
        <v>1400</v>
      </c>
      <c r="W247" s="37">
        <v>2046</v>
      </c>
      <c r="X247" s="37">
        <v>23435</v>
      </c>
      <c r="AA247">
        <v>-1467</v>
      </c>
      <c r="AB247">
        <v>-704</v>
      </c>
      <c r="AC247">
        <v>25433</v>
      </c>
      <c r="AM247" s="37">
        <v>-1865</v>
      </c>
      <c r="AN247" s="37">
        <v>-1273</v>
      </c>
      <c r="AO247" s="37">
        <v>24556</v>
      </c>
      <c r="BC247">
        <f t="shared" si="27"/>
        <v>1120</v>
      </c>
      <c r="BD247">
        <f t="shared" si="28"/>
        <v>424</v>
      </c>
      <c r="BE247">
        <f t="shared" si="29"/>
        <v>-1655</v>
      </c>
      <c r="BG247">
        <f t="shared" si="30"/>
        <v>398</v>
      </c>
      <c r="BH247">
        <f t="shared" si="31"/>
        <v>569</v>
      </c>
      <c r="BI247">
        <f t="shared" si="35"/>
        <v>-877</v>
      </c>
    </row>
    <row r="248" spans="2:61">
      <c r="B248" s="4" t="s">
        <v>850</v>
      </c>
      <c r="C248" s="4" t="s">
        <v>565</v>
      </c>
      <c r="I248" s="4" t="str">
        <f>INDEX('Mold Directory'!E:E, MATCH(C248, 'Mold Directory'!A:A, 0))</f>
        <v>75 right</v>
      </c>
      <c r="J248">
        <v>-766</v>
      </c>
      <c r="K248">
        <v>710</v>
      </c>
      <c r="L248">
        <v>29086</v>
      </c>
      <c r="V248" s="37">
        <v>189</v>
      </c>
      <c r="W248" s="37">
        <v>1572</v>
      </c>
      <c r="X248" s="37">
        <v>27977</v>
      </c>
      <c r="AA248">
        <v>-1637</v>
      </c>
      <c r="AB248">
        <v>-1644</v>
      </c>
      <c r="AC248">
        <v>28743</v>
      </c>
      <c r="AM248" s="37">
        <v>-2074</v>
      </c>
      <c r="AN248" s="37">
        <v>-2452</v>
      </c>
      <c r="AO248" s="37">
        <v>27356</v>
      </c>
      <c r="BC248">
        <f t="shared" si="27"/>
        <v>955</v>
      </c>
      <c r="BD248">
        <f t="shared" si="28"/>
        <v>862</v>
      </c>
      <c r="BE248">
        <f t="shared" si="29"/>
        <v>-1109</v>
      </c>
      <c r="BG248">
        <f t="shared" si="30"/>
        <v>437</v>
      </c>
      <c r="BH248">
        <f t="shared" si="31"/>
        <v>808</v>
      </c>
      <c r="BI248">
        <f t="shared" si="35"/>
        <v>-1387</v>
      </c>
    </row>
    <row r="249" spans="2:61">
      <c r="B249" s="4" t="s">
        <v>851</v>
      </c>
      <c r="C249" s="4" t="s">
        <v>562</v>
      </c>
      <c r="I249" s="4" t="str">
        <f>INDEX('Mold Directory'!E:E, MATCH(C249, 'Mold Directory'!A:A, 0))</f>
        <v>75 right</v>
      </c>
      <c r="J249">
        <v>211</v>
      </c>
      <c r="K249">
        <v>1878</v>
      </c>
      <c r="L249">
        <v>24257</v>
      </c>
      <c r="V249" s="37">
        <v>1381</v>
      </c>
      <c r="W249" s="37">
        <v>2408</v>
      </c>
      <c r="X249" s="37">
        <v>23268</v>
      </c>
      <c r="AA249">
        <v>-1123</v>
      </c>
      <c r="AB249">
        <v>-510</v>
      </c>
      <c r="AC249">
        <v>23946</v>
      </c>
      <c r="AM249" s="37">
        <v>-1565</v>
      </c>
      <c r="AN249" s="37">
        <v>-1334</v>
      </c>
      <c r="AO249" s="37">
        <v>25242</v>
      </c>
      <c r="BC249">
        <f t="shared" si="27"/>
        <v>1170</v>
      </c>
      <c r="BD249">
        <f t="shared" si="28"/>
        <v>530</v>
      </c>
      <c r="BE249">
        <f t="shared" si="29"/>
        <v>-989</v>
      </c>
      <c r="BG249">
        <f t="shared" si="30"/>
        <v>442</v>
      </c>
      <c r="BH249">
        <f t="shared" si="31"/>
        <v>824</v>
      </c>
      <c r="BI249">
        <f t="shared" si="35"/>
        <v>1296</v>
      </c>
    </row>
    <row r="250" spans="2:61">
      <c r="B250" s="4" t="s">
        <v>852</v>
      </c>
      <c r="C250" s="4" t="s">
        <v>562</v>
      </c>
      <c r="I250" s="4" t="str">
        <f>INDEX('Mold Directory'!E:E, MATCH(C250, 'Mold Directory'!A:A, 0))</f>
        <v>75 right</v>
      </c>
      <c r="J250">
        <v>-412</v>
      </c>
      <c r="K250">
        <v>1145</v>
      </c>
      <c r="L250">
        <v>26551</v>
      </c>
      <c r="V250" s="37">
        <v>-293</v>
      </c>
      <c r="W250" s="37">
        <v>1523</v>
      </c>
      <c r="X250" s="37">
        <v>25544</v>
      </c>
      <c r="AA250">
        <v>-1454</v>
      </c>
      <c r="AB250">
        <v>-862</v>
      </c>
      <c r="AC250">
        <v>26777</v>
      </c>
      <c r="AM250" s="37">
        <v>-2014</v>
      </c>
      <c r="AN250" s="37">
        <v>-1897</v>
      </c>
      <c r="AO250" s="37">
        <v>26513</v>
      </c>
      <c r="BC250">
        <f t="shared" si="27"/>
        <v>119</v>
      </c>
      <c r="BD250">
        <f t="shared" si="28"/>
        <v>378</v>
      </c>
      <c r="BE250">
        <f t="shared" si="29"/>
        <v>-1007</v>
      </c>
      <c r="BG250">
        <f t="shared" si="30"/>
        <v>560</v>
      </c>
      <c r="BH250">
        <f t="shared" si="31"/>
        <v>1035</v>
      </c>
      <c r="BI250">
        <f t="shared" si="35"/>
        <v>-264</v>
      </c>
    </row>
    <row r="251" spans="2:61">
      <c r="B251" s="4" t="s">
        <v>853</v>
      </c>
      <c r="C251" s="4" t="s">
        <v>545</v>
      </c>
      <c r="I251" s="4" t="str">
        <f>INDEX('Mold Directory'!E:E, MATCH(C251, 'Mold Directory'!A:A, 0))</f>
        <v>75 right</v>
      </c>
      <c r="J251">
        <v>399</v>
      </c>
      <c r="K251">
        <v>875</v>
      </c>
      <c r="L251">
        <v>23296</v>
      </c>
      <c r="V251" s="37">
        <v>1524</v>
      </c>
      <c r="W251" s="37">
        <v>490</v>
      </c>
      <c r="X251" s="37">
        <v>21471</v>
      </c>
      <c r="AA251">
        <v>-593</v>
      </c>
      <c r="AB251">
        <v>-1738</v>
      </c>
      <c r="AC251">
        <v>21356</v>
      </c>
      <c r="AM251" s="37">
        <v>-1698</v>
      </c>
      <c r="AN251" s="37">
        <v>-2033</v>
      </c>
      <c r="AO251" s="37">
        <v>22189</v>
      </c>
      <c r="BC251">
        <f t="shared" si="27"/>
        <v>1125</v>
      </c>
      <c r="BD251">
        <f t="shared" si="28"/>
        <v>385</v>
      </c>
      <c r="BE251">
        <f t="shared" si="29"/>
        <v>-1825</v>
      </c>
      <c r="BG251">
        <f t="shared" si="30"/>
        <v>1105</v>
      </c>
      <c r="BH251">
        <f t="shared" si="31"/>
        <v>295</v>
      </c>
      <c r="BI251">
        <f t="shared" si="35"/>
        <v>833</v>
      </c>
    </row>
    <row r="252" spans="2:61">
      <c r="B252" s="4" t="s">
        <v>854</v>
      </c>
      <c r="I252" s="4" t="e">
        <f>INDEX('Mold Directory'!E:E, MATCH(C252, 'Mold Directory'!A:A, 0))</f>
        <v>#N/A</v>
      </c>
      <c r="V252" s="37">
        <v>814</v>
      </c>
      <c r="W252" s="37">
        <v>1691</v>
      </c>
      <c r="X252" s="37">
        <v>26006</v>
      </c>
      <c r="AM252" s="37">
        <v>-1705</v>
      </c>
      <c r="AN252" s="37">
        <v>-2238</v>
      </c>
      <c r="AO252" s="37">
        <v>26997</v>
      </c>
    </row>
    <row r="253" spans="2:61">
      <c r="B253" s="4" t="s">
        <v>855</v>
      </c>
      <c r="C253" s="4" t="s">
        <v>562</v>
      </c>
      <c r="I253" s="4" t="str">
        <f>INDEX('Mold Directory'!E:E, MATCH(C253, 'Mold Directory'!A:A, 0))</f>
        <v>75 right</v>
      </c>
      <c r="J253">
        <v>1690</v>
      </c>
      <c r="K253">
        <v>1553</v>
      </c>
      <c r="L253">
        <v>25099</v>
      </c>
      <c r="V253" s="37">
        <v>1222</v>
      </c>
      <c r="W253" s="37">
        <v>1821</v>
      </c>
      <c r="X253" s="37">
        <v>20727</v>
      </c>
      <c r="AA253">
        <v>-338</v>
      </c>
      <c r="AB253">
        <v>-1564</v>
      </c>
      <c r="AC253">
        <v>28379</v>
      </c>
      <c r="AM253" s="37">
        <v>-884</v>
      </c>
      <c r="AN253" s="37">
        <v>-2225</v>
      </c>
      <c r="AO253" s="37">
        <v>23280</v>
      </c>
      <c r="BC253">
        <f t="shared" si="27"/>
        <v>468</v>
      </c>
      <c r="BD253">
        <f t="shared" si="28"/>
        <v>268</v>
      </c>
      <c r="BE253">
        <f t="shared" si="29"/>
        <v>-4372</v>
      </c>
      <c r="BG253">
        <f t="shared" si="30"/>
        <v>546</v>
      </c>
      <c r="BH253">
        <f t="shared" si="31"/>
        <v>661</v>
      </c>
      <c r="BI253">
        <f t="shared" si="35"/>
        <v>-5099</v>
      </c>
    </row>
    <row r="254" spans="2:61">
      <c r="B254" s="4" t="s">
        <v>856</v>
      </c>
      <c r="C254" s="4" t="s">
        <v>562</v>
      </c>
      <c r="I254" s="4" t="str">
        <f>INDEX('Mold Directory'!E:E, MATCH(C254, 'Mold Directory'!A:A, 0))</f>
        <v>75 right</v>
      </c>
      <c r="J254">
        <v>241</v>
      </c>
      <c r="K254">
        <v>1569</v>
      </c>
      <c r="L254">
        <v>23139</v>
      </c>
      <c r="V254" s="37">
        <v>542</v>
      </c>
      <c r="W254" s="37">
        <v>1956</v>
      </c>
      <c r="X254" s="37">
        <v>23365</v>
      </c>
      <c r="AA254">
        <v>-98</v>
      </c>
      <c r="AB254">
        <v>-1948</v>
      </c>
      <c r="AC254">
        <v>23731</v>
      </c>
      <c r="AM254" s="37">
        <v>-757</v>
      </c>
      <c r="AN254" s="37">
        <v>-2570</v>
      </c>
      <c r="AO254" s="37">
        <v>24511</v>
      </c>
      <c r="BC254">
        <f t="shared" si="27"/>
        <v>301</v>
      </c>
      <c r="BD254">
        <f t="shared" si="28"/>
        <v>387</v>
      </c>
      <c r="BE254">
        <f t="shared" si="29"/>
        <v>226</v>
      </c>
      <c r="BG254">
        <f t="shared" si="30"/>
        <v>659</v>
      </c>
      <c r="BH254">
        <f t="shared" si="31"/>
        <v>622</v>
      </c>
      <c r="BI254">
        <f t="shared" si="35"/>
        <v>780</v>
      </c>
    </row>
    <row r="255" spans="2:61">
      <c r="B255" s="4" t="s">
        <v>857</v>
      </c>
      <c r="C255" s="4" t="s">
        <v>557</v>
      </c>
      <c r="I255" s="4" t="str">
        <f>INDEX('Mold Directory'!E:E, MATCH(C255, 'Mold Directory'!A:A, 0))</f>
        <v>75 right</v>
      </c>
      <c r="J255">
        <v>1051</v>
      </c>
      <c r="K255">
        <v>1742</v>
      </c>
      <c r="L255">
        <v>27057</v>
      </c>
      <c r="V255" s="37">
        <v>1340</v>
      </c>
      <c r="W255" s="37">
        <v>2124</v>
      </c>
      <c r="X255" s="37">
        <v>27176</v>
      </c>
      <c r="AA255">
        <v>-1635</v>
      </c>
      <c r="AB255">
        <v>-1179</v>
      </c>
      <c r="AC255">
        <v>26403</v>
      </c>
      <c r="AM255" s="37">
        <v>-2131</v>
      </c>
      <c r="AN255" s="37">
        <v>-1743</v>
      </c>
      <c r="AO255" s="37">
        <v>26615</v>
      </c>
      <c r="BC255">
        <f t="shared" si="27"/>
        <v>289</v>
      </c>
      <c r="BD255">
        <f t="shared" si="28"/>
        <v>382</v>
      </c>
      <c r="BE255">
        <f t="shared" si="29"/>
        <v>119</v>
      </c>
      <c r="BG255">
        <f t="shared" si="30"/>
        <v>496</v>
      </c>
      <c r="BH255">
        <f t="shared" si="31"/>
        <v>564</v>
      </c>
      <c r="BI255">
        <f t="shared" si="35"/>
        <v>212</v>
      </c>
    </row>
    <row r="256" spans="2:61">
      <c r="B256" s="4" t="s">
        <v>858</v>
      </c>
      <c r="C256" s="4" t="s">
        <v>562</v>
      </c>
      <c r="I256" s="4" t="str">
        <f>INDEX('Mold Directory'!E:E, MATCH(C256, 'Mold Directory'!A:A, 0))</f>
        <v>75 right</v>
      </c>
      <c r="J256">
        <v>905</v>
      </c>
      <c r="K256">
        <v>337</v>
      </c>
      <c r="L256">
        <v>22035</v>
      </c>
      <c r="V256" s="37">
        <v>2251</v>
      </c>
      <c r="W256" s="37">
        <v>1246</v>
      </c>
      <c r="X256" s="37">
        <v>21554</v>
      </c>
      <c r="AA256">
        <v>-1633</v>
      </c>
      <c r="AB256">
        <v>-1131</v>
      </c>
      <c r="AC256">
        <v>25309</v>
      </c>
      <c r="AM256" s="37">
        <v>-932</v>
      </c>
      <c r="AN256" s="37">
        <v>-1477</v>
      </c>
      <c r="AO256" s="37">
        <v>24932</v>
      </c>
      <c r="BC256">
        <f t="shared" si="27"/>
        <v>1346</v>
      </c>
      <c r="BD256">
        <f t="shared" si="28"/>
        <v>909</v>
      </c>
      <c r="BE256">
        <f t="shared" si="29"/>
        <v>-481</v>
      </c>
      <c r="BG256">
        <f t="shared" si="30"/>
        <v>701</v>
      </c>
      <c r="BH256">
        <f t="shared" si="31"/>
        <v>346</v>
      </c>
      <c r="BI256">
        <f t="shared" si="35"/>
        <v>-377</v>
      </c>
    </row>
    <row r="257" spans="2:61">
      <c r="B257" s="4" t="s">
        <v>859</v>
      </c>
      <c r="C257" s="4" t="s">
        <v>565</v>
      </c>
      <c r="I257" s="4" t="str">
        <f>INDEX('Mold Directory'!E:E, MATCH(C257, 'Mold Directory'!A:A, 0))</f>
        <v>75 right</v>
      </c>
      <c r="J257">
        <v>104</v>
      </c>
      <c r="K257">
        <v>1855</v>
      </c>
      <c r="L257">
        <v>22819</v>
      </c>
      <c r="V257" s="37">
        <v>516</v>
      </c>
      <c r="W257" s="37">
        <v>2374</v>
      </c>
      <c r="X257" s="37">
        <v>23094</v>
      </c>
      <c r="AA257">
        <v>-1148</v>
      </c>
      <c r="AB257">
        <v>-1147</v>
      </c>
      <c r="AC257">
        <v>24375</v>
      </c>
      <c r="AM257" s="37">
        <v>-1478</v>
      </c>
      <c r="AN257" s="37">
        <v>-1699</v>
      </c>
      <c r="AO257" s="37">
        <v>24602</v>
      </c>
      <c r="BC257">
        <f t="shared" si="27"/>
        <v>412</v>
      </c>
      <c r="BD257">
        <f t="shared" si="28"/>
        <v>519</v>
      </c>
      <c r="BE257">
        <f t="shared" si="29"/>
        <v>275</v>
      </c>
      <c r="BG257">
        <f t="shared" si="30"/>
        <v>330</v>
      </c>
      <c r="BH257">
        <f t="shared" si="31"/>
        <v>552</v>
      </c>
      <c r="BI257">
        <f t="shared" si="35"/>
        <v>227</v>
      </c>
    </row>
    <row r="258" spans="2:61">
      <c r="B258" s="4" t="s">
        <v>860</v>
      </c>
      <c r="C258" s="4" t="s">
        <v>545</v>
      </c>
      <c r="I258" s="4" t="str">
        <f>INDEX('Mold Directory'!E:E, MATCH(C258, 'Mold Directory'!A:A, 0))</f>
        <v>75 right</v>
      </c>
      <c r="J258">
        <v>1378</v>
      </c>
      <c r="K258">
        <v>1170</v>
      </c>
      <c r="L258">
        <v>26543</v>
      </c>
      <c r="V258" s="37">
        <v>1263</v>
      </c>
      <c r="W258" s="37">
        <v>1666</v>
      </c>
      <c r="X258" s="37">
        <v>23827</v>
      </c>
      <c r="AA258">
        <v>225</v>
      </c>
      <c r="AB258">
        <v>-1860</v>
      </c>
      <c r="AC258">
        <v>26360</v>
      </c>
      <c r="AM258" s="37">
        <v>-944</v>
      </c>
      <c r="AN258" s="37">
        <v>-2628</v>
      </c>
      <c r="AO258" s="37">
        <v>24510</v>
      </c>
      <c r="BC258">
        <f t="shared" si="27"/>
        <v>115</v>
      </c>
      <c r="BD258">
        <f t="shared" si="28"/>
        <v>496</v>
      </c>
      <c r="BE258">
        <f t="shared" si="29"/>
        <v>-2716</v>
      </c>
      <c r="BG258">
        <f t="shared" si="30"/>
        <v>1169</v>
      </c>
      <c r="BH258">
        <f t="shared" si="31"/>
        <v>768</v>
      </c>
      <c r="BI258">
        <f t="shared" si="35"/>
        <v>-1850</v>
      </c>
    </row>
    <row r="259" spans="2:61">
      <c r="B259" s="4" t="s">
        <v>861</v>
      </c>
      <c r="C259" s="4" t="s">
        <v>545</v>
      </c>
      <c r="F259" s="4" t="s">
        <v>862</v>
      </c>
      <c r="G259" s="91">
        <v>45657</v>
      </c>
      <c r="I259" s="4" t="str">
        <f>INDEX('Mold Directory'!E:E, MATCH(C259, 'Mold Directory'!A:A, 0))</f>
        <v>75 right</v>
      </c>
      <c r="J259">
        <v>1555</v>
      </c>
      <c r="K259">
        <v>154</v>
      </c>
      <c r="L259">
        <v>25970</v>
      </c>
      <c r="V259" s="37">
        <v>547</v>
      </c>
      <c r="W259" s="37">
        <v>688</v>
      </c>
      <c r="X259" s="37">
        <v>25577</v>
      </c>
      <c r="AA259">
        <v>-219</v>
      </c>
      <c r="AB259">
        <v>-1416</v>
      </c>
      <c r="AC259">
        <v>26958</v>
      </c>
      <c r="AM259" s="37">
        <v>-1308</v>
      </c>
      <c r="AN259" s="37">
        <v>-1409</v>
      </c>
      <c r="AO259" s="37">
        <v>25932</v>
      </c>
      <c r="BC259">
        <f t="shared" si="27"/>
        <v>1008</v>
      </c>
      <c r="BD259">
        <f t="shared" si="28"/>
        <v>534</v>
      </c>
      <c r="BE259">
        <f t="shared" si="29"/>
        <v>-393</v>
      </c>
      <c r="BG259">
        <f t="shared" si="30"/>
        <v>1089</v>
      </c>
      <c r="BH259">
        <f t="shared" si="31"/>
        <v>7</v>
      </c>
      <c r="BI259">
        <f t="shared" si="35"/>
        <v>-1026</v>
      </c>
    </row>
    <row r="260" spans="2:61">
      <c r="B260" s="4" t="s">
        <v>863</v>
      </c>
      <c r="C260" s="4" t="s">
        <v>555</v>
      </c>
      <c r="F260" s="4" t="s">
        <v>862</v>
      </c>
      <c r="G260" s="91">
        <v>45657</v>
      </c>
      <c r="I260" s="4" t="str">
        <f>INDEX('Mold Directory'!E:E, MATCH(C260, 'Mold Directory'!A:A, 0))</f>
        <v>75 right</v>
      </c>
      <c r="J260">
        <v>228</v>
      </c>
      <c r="K260">
        <v>687</v>
      </c>
      <c r="L260">
        <v>23739</v>
      </c>
      <c r="V260" s="37">
        <v>723</v>
      </c>
      <c r="W260" s="37">
        <v>803</v>
      </c>
      <c r="X260" s="37">
        <v>24395</v>
      </c>
      <c r="AA260">
        <v>-653</v>
      </c>
      <c r="AB260">
        <v>-1523</v>
      </c>
      <c r="AC260">
        <v>27571</v>
      </c>
      <c r="AM260" s="37">
        <v>-916</v>
      </c>
      <c r="AN260" s="37">
        <v>-2070</v>
      </c>
      <c r="AO260" s="37">
        <v>27679</v>
      </c>
      <c r="BC260">
        <f t="shared" si="27"/>
        <v>495</v>
      </c>
      <c r="BD260">
        <f t="shared" si="28"/>
        <v>116</v>
      </c>
      <c r="BE260">
        <f t="shared" si="29"/>
        <v>656</v>
      </c>
      <c r="BG260">
        <f t="shared" si="30"/>
        <v>263</v>
      </c>
      <c r="BH260">
        <f t="shared" si="31"/>
        <v>547</v>
      </c>
      <c r="BI260">
        <f t="shared" si="35"/>
        <v>108</v>
      </c>
    </row>
    <row r="261" spans="2:61">
      <c r="B261" s="4" t="s">
        <v>864</v>
      </c>
      <c r="C261" s="4" t="s">
        <v>565</v>
      </c>
      <c r="F261" s="4" t="s">
        <v>862</v>
      </c>
      <c r="G261" s="91">
        <v>45657</v>
      </c>
      <c r="I261" s="4" t="str">
        <f>INDEX('Mold Directory'!E:E, MATCH(C261, 'Mold Directory'!A:A, 0))</f>
        <v>75 right</v>
      </c>
      <c r="J261">
        <v>311</v>
      </c>
      <c r="K261">
        <v>1950</v>
      </c>
      <c r="L261">
        <v>25751</v>
      </c>
      <c r="V261" s="37">
        <v>1858</v>
      </c>
      <c r="W261" s="37">
        <v>1178</v>
      </c>
      <c r="X261" s="37">
        <v>24011</v>
      </c>
      <c r="AA261">
        <v>575</v>
      </c>
      <c r="AB261">
        <v>-1899</v>
      </c>
      <c r="AC261">
        <v>26825</v>
      </c>
      <c r="AM261" s="37">
        <v>-617</v>
      </c>
      <c r="AN261" s="37">
        <v>-1410</v>
      </c>
      <c r="AO261" s="37">
        <v>25546</v>
      </c>
      <c r="BC261">
        <f t="shared" ref="BC261:BC324" si="36">ABS(V261-J261)</f>
        <v>1547</v>
      </c>
      <c r="BD261">
        <f t="shared" ref="BD261:BD324" si="37">ABS(W261-K261)</f>
        <v>772</v>
      </c>
      <c r="BE261">
        <f t="shared" ref="BE261:BE324" si="38">(X261-L261)</f>
        <v>-1740</v>
      </c>
      <c r="BG261">
        <f t="shared" ref="BG261:BG324" si="39">ABS(AM261-AA261)</f>
        <v>1192</v>
      </c>
      <c r="BH261">
        <f t="shared" ref="BH261:BH324" si="40">ABS(AN261-AB261)</f>
        <v>489</v>
      </c>
      <c r="BI261">
        <f t="shared" si="35"/>
        <v>-1279</v>
      </c>
    </row>
    <row r="262" spans="2:61">
      <c r="B262" s="4" t="s">
        <v>865</v>
      </c>
      <c r="C262" s="4" t="s">
        <v>542</v>
      </c>
      <c r="F262" s="4" t="s">
        <v>862</v>
      </c>
      <c r="G262" s="91">
        <v>45657</v>
      </c>
      <c r="I262" s="4" t="str">
        <f>INDEX('Mold Directory'!E:E, MATCH(C262, 'Mold Directory'!A:A, 0))</f>
        <v>75 right</v>
      </c>
      <c r="J262">
        <v>1282</v>
      </c>
      <c r="K262">
        <v>-570</v>
      </c>
      <c r="L262">
        <v>27694</v>
      </c>
      <c r="V262" s="37">
        <v>1031</v>
      </c>
      <c r="W262" s="37">
        <v>235</v>
      </c>
      <c r="X262" s="37">
        <v>26823</v>
      </c>
      <c r="AA262">
        <v>-1611</v>
      </c>
      <c r="AB262">
        <v>-950</v>
      </c>
      <c r="AC262">
        <v>27844</v>
      </c>
      <c r="AM262" s="37">
        <v>-1905</v>
      </c>
      <c r="AN262" s="37">
        <v>-1670</v>
      </c>
      <c r="AO262" s="37">
        <v>27816</v>
      </c>
      <c r="BC262">
        <f t="shared" si="36"/>
        <v>251</v>
      </c>
      <c r="BD262">
        <f t="shared" si="37"/>
        <v>805</v>
      </c>
      <c r="BE262">
        <f t="shared" si="38"/>
        <v>-871</v>
      </c>
      <c r="BG262">
        <f t="shared" si="39"/>
        <v>294</v>
      </c>
      <c r="BH262">
        <f t="shared" si="40"/>
        <v>720</v>
      </c>
      <c r="BI262">
        <f t="shared" si="35"/>
        <v>-28</v>
      </c>
    </row>
    <row r="263" spans="2:61">
      <c r="B263" s="4" t="s">
        <v>866</v>
      </c>
      <c r="C263" s="4" t="s">
        <v>539</v>
      </c>
      <c r="F263" s="4" t="s">
        <v>862</v>
      </c>
      <c r="G263" s="91">
        <v>45657</v>
      </c>
      <c r="I263" s="4" t="str">
        <f>INDEX('Mold Directory'!E:E, MATCH(C263, 'Mold Directory'!A:A, 0))</f>
        <v>75 right</v>
      </c>
      <c r="J263">
        <v>1136</v>
      </c>
      <c r="K263">
        <v>734</v>
      </c>
      <c r="L263">
        <v>25820</v>
      </c>
      <c r="V263" s="37">
        <v>1488</v>
      </c>
      <c r="W263" s="37">
        <v>1143</v>
      </c>
      <c r="X263" s="37">
        <v>25636</v>
      </c>
      <c r="AA263">
        <v>123</v>
      </c>
      <c r="AB263">
        <v>-1763</v>
      </c>
      <c r="AC263">
        <v>26412</v>
      </c>
      <c r="AM263" s="37">
        <v>-240</v>
      </c>
      <c r="AN263" s="37">
        <v>-1802</v>
      </c>
      <c r="AO263" s="37">
        <v>25926</v>
      </c>
      <c r="BC263">
        <f t="shared" si="36"/>
        <v>352</v>
      </c>
      <c r="BD263">
        <f t="shared" si="37"/>
        <v>409</v>
      </c>
      <c r="BE263">
        <f t="shared" si="38"/>
        <v>-184</v>
      </c>
      <c r="BG263">
        <f t="shared" si="39"/>
        <v>363</v>
      </c>
      <c r="BH263">
        <f t="shared" si="40"/>
        <v>39</v>
      </c>
      <c r="BI263">
        <f t="shared" si="35"/>
        <v>-486</v>
      </c>
    </row>
    <row r="264" spans="2:61">
      <c r="B264" s="4" t="s">
        <v>867</v>
      </c>
      <c r="C264" s="4" t="s">
        <v>545</v>
      </c>
      <c r="F264" s="4" t="s">
        <v>862</v>
      </c>
      <c r="G264" s="91">
        <v>45657</v>
      </c>
      <c r="I264" s="4" t="str">
        <f>INDEX('Mold Directory'!E:E, MATCH(C264, 'Mold Directory'!A:A, 0))</f>
        <v>75 right</v>
      </c>
      <c r="J264">
        <v>6</v>
      </c>
      <c r="K264">
        <v>832</v>
      </c>
      <c r="L264">
        <v>25559</v>
      </c>
      <c r="V264" s="37">
        <v>1430</v>
      </c>
      <c r="W264" s="37">
        <v>283</v>
      </c>
      <c r="X264" s="37">
        <v>24308</v>
      </c>
      <c r="AA264">
        <v>-613</v>
      </c>
      <c r="AB264">
        <v>-1900</v>
      </c>
      <c r="AC264">
        <v>23297</v>
      </c>
      <c r="AM264" s="37">
        <v>-1848</v>
      </c>
      <c r="AN264" s="37">
        <v>-1852</v>
      </c>
      <c r="AO264" s="37">
        <v>23509</v>
      </c>
      <c r="BC264">
        <f t="shared" si="36"/>
        <v>1424</v>
      </c>
      <c r="BD264">
        <f t="shared" si="37"/>
        <v>549</v>
      </c>
      <c r="BE264">
        <f t="shared" si="38"/>
        <v>-1251</v>
      </c>
      <c r="BG264">
        <f t="shared" si="39"/>
        <v>1235</v>
      </c>
      <c r="BH264">
        <f t="shared" si="40"/>
        <v>48</v>
      </c>
      <c r="BI264">
        <f t="shared" si="35"/>
        <v>212</v>
      </c>
    </row>
    <row r="265" spans="2:61">
      <c r="B265" s="4" t="s">
        <v>868</v>
      </c>
      <c r="C265" s="4" t="s">
        <v>565</v>
      </c>
      <c r="F265" s="4" t="s">
        <v>862</v>
      </c>
      <c r="G265" s="91">
        <v>45657</v>
      </c>
      <c r="I265" s="4" t="str">
        <f>INDEX('Mold Directory'!E:E, MATCH(C265, 'Mold Directory'!A:A, 0))</f>
        <v>75 right</v>
      </c>
      <c r="J265">
        <v>724</v>
      </c>
      <c r="K265">
        <v>-588</v>
      </c>
      <c r="L265">
        <v>24873</v>
      </c>
      <c r="V265" s="37">
        <v>763</v>
      </c>
      <c r="W265" s="37">
        <v>904</v>
      </c>
      <c r="X265" s="37">
        <v>22749</v>
      </c>
      <c r="AA265">
        <v>-1533</v>
      </c>
      <c r="AB265">
        <v>-1739</v>
      </c>
      <c r="AC265">
        <v>26860</v>
      </c>
      <c r="AM265" s="37">
        <v>-1532</v>
      </c>
      <c r="AN265" s="37">
        <v>-1511</v>
      </c>
      <c r="AO265" s="37">
        <v>25202</v>
      </c>
      <c r="BC265">
        <f t="shared" si="36"/>
        <v>39</v>
      </c>
      <c r="BD265">
        <f t="shared" si="37"/>
        <v>1492</v>
      </c>
      <c r="BE265">
        <f t="shared" si="38"/>
        <v>-2124</v>
      </c>
      <c r="BG265">
        <f t="shared" si="39"/>
        <v>1</v>
      </c>
      <c r="BH265">
        <f t="shared" si="40"/>
        <v>228</v>
      </c>
      <c r="BI265">
        <f t="shared" si="35"/>
        <v>-1658</v>
      </c>
    </row>
    <row r="266" spans="2:61">
      <c r="B266" s="4" t="s">
        <v>869</v>
      </c>
      <c r="C266" s="4" t="s">
        <v>562</v>
      </c>
      <c r="F266" s="4" t="s">
        <v>862</v>
      </c>
      <c r="G266" s="91">
        <v>45657</v>
      </c>
      <c r="I266" s="4" t="str">
        <f>INDEX('Mold Directory'!E:E, MATCH(C266, 'Mold Directory'!A:A, 0))</f>
        <v>75 right</v>
      </c>
      <c r="J266">
        <v>1644</v>
      </c>
      <c r="K266">
        <v>-632</v>
      </c>
      <c r="L266">
        <v>24651</v>
      </c>
      <c r="V266" s="37">
        <v>1391</v>
      </c>
      <c r="W266" s="37">
        <v>1423</v>
      </c>
      <c r="X266" s="37">
        <v>25157</v>
      </c>
      <c r="AA266">
        <v>-603</v>
      </c>
      <c r="AB266">
        <v>-1255</v>
      </c>
      <c r="AC266">
        <v>28857</v>
      </c>
      <c r="AM266" s="37">
        <v>-728</v>
      </c>
      <c r="AN266" s="37">
        <v>-1830</v>
      </c>
      <c r="AO266" s="37">
        <v>28869</v>
      </c>
      <c r="BC266">
        <f t="shared" si="36"/>
        <v>253</v>
      </c>
      <c r="BD266">
        <f t="shared" si="37"/>
        <v>2055</v>
      </c>
      <c r="BE266">
        <f t="shared" si="38"/>
        <v>506</v>
      </c>
      <c r="BG266">
        <f t="shared" si="39"/>
        <v>125</v>
      </c>
      <c r="BH266">
        <f t="shared" si="40"/>
        <v>575</v>
      </c>
      <c r="BI266">
        <f t="shared" si="35"/>
        <v>12</v>
      </c>
    </row>
    <row r="267" spans="2:61">
      <c r="B267" s="4" t="s">
        <v>870</v>
      </c>
      <c r="C267" s="4" t="s">
        <v>565</v>
      </c>
      <c r="F267" s="4" t="s">
        <v>862</v>
      </c>
      <c r="G267" s="91">
        <v>45657</v>
      </c>
      <c r="I267" s="4" t="str">
        <f>INDEX('Mold Directory'!E:E, MATCH(C267, 'Mold Directory'!A:A, 0))</f>
        <v>75 right</v>
      </c>
      <c r="J267">
        <v>1585</v>
      </c>
      <c r="K267">
        <v>-577</v>
      </c>
      <c r="L267">
        <v>27653</v>
      </c>
      <c r="V267" s="37">
        <v>1012</v>
      </c>
      <c r="W267" s="37">
        <v>1129</v>
      </c>
      <c r="X267" s="37">
        <v>25868</v>
      </c>
      <c r="AA267">
        <v>-1362</v>
      </c>
      <c r="AB267">
        <v>-1816</v>
      </c>
      <c r="AC267">
        <v>28692</v>
      </c>
      <c r="AM267" s="37">
        <v>-1516</v>
      </c>
      <c r="AN267" s="37">
        <v>-1892</v>
      </c>
      <c r="AO267" s="37">
        <v>27897</v>
      </c>
      <c r="BC267">
        <f t="shared" si="36"/>
        <v>573</v>
      </c>
      <c r="BD267">
        <f t="shared" si="37"/>
        <v>1706</v>
      </c>
      <c r="BE267">
        <f t="shared" si="38"/>
        <v>-1785</v>
      </c>
      <c r="BG267">
        <f t="shared" si="39"/>
        <v>154</v>
      </c>
      <c r="BH267">
        <f t="shared" si="40"/>
        <v>76</v>
      </c>
      <c r="BI267">
        <f t="shared" si="35"/>
        <v>-795</v>
      </c>
    </row>
    <row r="268" spans="2:61">
      <c r="B268" s="4" t="s">
        <v>871</v>
      </c>
      <c r="C268" s="4" t="s">
        <v>557</v>
      </c>
      <c r="F268" s="4" t="s">
        <v>862</v>
      </c>
      <c r="G268" s="91">
        <v>45657</v>
      </c>
      <c r="I268" s="4" t="str">
        <f>INDEX('Mold Directory'!E:E, MATCH(C268, 'Mold Directory'!A:A, 0))</f>
        <v>75 right</v>
      </c>
      <c r="J268">
        <v>1403</v>
      </c>
      <c r="K268">
        <v>685</v>
      </c>
      <c r="L268">
        <v>27750</v>
      </c>
      <c r="V268" s="37">
        <v>1502</v>
      </c>
      <c r="W268" s="37">
        <v>1344</v>
      </c>
      <c r="X268" s="37">
        <v>26185</v>
      </c>
      <c r="AA268">
        <v>-471</v>
      </c>
      <c r="AB268">
        <v>-1657</v>
      </c>
      <c r="AC268">
        <v>26537</v>
      </c>
      <c r="AM268" s="37">
        <v>-942</v>
      </c>
      <c r="AN268" s="37">
        <v>-1976</v>
      </c>
      <c r="AO268" s="37">
        <v>28964</v>
      </c>
      <c r="BC268">
        <f t="shared" si="36"/>
        <v>99</v>
      </c>
      <c r="BD268">
        <f t="shared" si="37"/>
        <v>659</v>
      </c>
      <c r="BE268">
        <f t="shared" si="38"/>
        <v>-1565</v>
      </c>
      <c r="BG268">
        <f t="shared" si="39"/>
        <v>471</v>
      </c>
      <c r="BH268">
        <f t="shared" si="40"/>
        <v>319</v>
      </c>
      <c r="BI268">
        <f t="shared" si="35"/>
        <v>2427</v>
      </c>
    </row>
    <row r="269" spans="2:61">
      <c r="B269" s="4" t="s">
        <v>872</v>
      </c>
      <c r="C269" s="4" t="s">
        <v>542</v>
      </c>
      <c r="F269" s="4" t="s">
        <v>873</v>
      </c>
      <c r="G269" s="91">
        <v>45658</v>
      </c>
      <c r="I269" s="4" t="str">
        <f>INDEX('Mold Directory'!E:E, MATCH(C269, 'Mold Directory'!A:A, 0))</f>
        <v>75 right</v>
      </c>
      <c r="J269">
        <v>1918</v>
      </c>
      <c r="K269">
        <v>1641</v>
      </c>
      <c r="L269">
        <v>26726</v>
      </c>
      <c r="V269" s="92">
        <v>2099</v>
      </c>
      <c r="W269" s="37">
        <v>1647</v>
      </c>
      <c r="X269" s="37">
        <v>23723</v>
      </c>
      <c r="AA269">
        <v>-1491</v>
      </c>
      <c r="AB269">
        <v>-1654</v>
      </c>
      <c r="AC269">
        <v>27047</v>
      </c>
      <c r="AM269" s="37">
        <v>-1451</v>
      </c>
      <c r="AN269" s="37">
        <v>-2400</v>
      </c>
      <c r="AO269" s="37">
        <v>24892</v>
      </c>
      <c r="BC269">
        <f t="shared" si="36"/>
        <v>181</v>
      </c>
      <c r="BD269">
        <f t="shared" si="37"/>
        <v>6</v>
      </c>
      <c r="BE269">
        <f t="shared" si="38"/>
        <v>-3003</v>
      </c>
      <c r="BG269">
        <f t="shared" si="39"/>
        <v>40</v>
      </c>
      <c r="BH269">
        <f t="shared" si="40"/>
        <v>746</v>
      </c>
      <c r="BI269">
        <f t="shared" si="35"/>
        <v>-2155</v>
      </c>
    </row>
    <row r="270" spans="2:61">
      <c r="B270" s="4" t="s">
        <v>874</v>
      </c>
      <c r="C270" s="4" t="s">
        <v>557</v>
      </c>
      <c r="F270" s="4" t="s">
        <v>873</v>
      </c>
      <c r="G270" s="91">
        <v>45658</v>
      </c>
      <c r="I270" s="4" t="str">
        <f>INDEX('Mold Directory'!E:E, MATCH(C270, 'Mold Directory'!A:A, 0))</f>
        <v>75 right</v>
      </c>
      <c r="J270">
        <v>449</v>
      </c>
      <c r="K270">
        <v>-100</v>
      </c>
      <c r="L270">
        <v>23641</v>
      </c>
      <c r="V270" s="92">
        <v>449</v>
      </c>
      <c r="W270" s="37">
        <v>-8</v>
      </c>
      <c r="X270" s="37">
        <v>24369</v>
      </c>
      <c r="AA270">
        <v>-931</v>
      </c>
      <c r="AB270">
        <v>-1400</v>
      </c>
      <c r="AC270">
        <v>25080</v>
      </c>
      <c r="AM270" s="37">
        <v>-1083</v>
      </c>
      <c r="AN270" s="37">
        <v>-1677</v>
      </c>
      <c r="AO270" s="37">
        <v>25665</v>
      </c>
      <c r="BC270">
        <f t="shared" si="36"/>
        <v>0</v>
      </c>
      <c r="BD270">
        <f t="shared" si="37"/>
        <v>92</v>
      </c>
      <c r="BE270">
        <f t="shared" si="38"/>
        <v>728</v>
      </c>
      <c r="BG270">
        <f t="shared" si="39"/>
        <v>152</v>
      </c>
      <c r="BH270">
        <f t="shared" si="40"/>
        <v>277</v>
      </c>
      <c r="BI270">
        <f t="shared" si="35"/>
        <v>585</v>
      </c>
    </row>
    <row r="271" spans="2:61">
      <c r="B271" s="4" t="s">
        <v>875</v>
      </c>
      <c r="C271" s="4" t="s">
        <v>555</v>
      </c>
      <c r="F271" s="4" t="s">
        <v>873</v>
      </c>
      <c r="G271" s="91">
        <v>45658</v>
      </c>
      <c r="I271" s="4" t="str">
        <f>INDEX('Mold Directory'!E:E, MATCH(C271, 'Mold Directory'!A:A, 0))</f>
        <v>75 right</v>
      </c>
      <c r="J271">
        <v>1018</v>
      </c>
      <c r="K271">
        <v>1431</v>
      </c>
      <c r="L271">
        <v>28218</v>
      </c>
      <c r="V271" s="92">
        <v>1022</v>
      </c>
      <c r="W271" s="37">
        <v>1258</v>
      </c>
      <c r="X271" s="37">
        <v>25630</v>
      </c>
      <c r="AA271">
        <v>-978</v>
      </c>
      <c r="AB271">
        <v>-655</v>
      </c>
      <c r="AC271">
        <v>27922</v>
      </c>
      <c r="AM271" s="37">
        <v>-2041</v>
      </c>
      <c r="AN271" s="37">
        <v>-944</v>
      </c>
      <c r="AO271" s="37">
        <v>27055</v>
      </c>
      <c r="BC271">
        <f t="shared" si="36"/>
        <v>4</v>
      </c>
      <c r="BD271">
        <f t="shared" si="37"/>
        <v>173</v>
      </c>
      <c r="BE271">
        <f t="shared" si="38"/>
        <v>-2588</v>
      </c>
      <c r="BG271">
        <f t="shared" si="39"/>
        <v>1063</v>
      </c>
      <c r="BH271">
        <f t="shared" si="40"/>
        <v>289</v>
      </c>
      <c r="BI271">
        <f t="shared" si="35"/>
        <v>-867</v>
      </c>
    </row>
    <row r="272" spans="2:61">
      <c r="B272" s="4" t="s">
        <v>876</v>
      </c>
      <c r="C272" s="4" t="s">
        <v>557</v>
      </c>
      <c r="F272" s="4" t="s">
        <v>873</v>
      </c>
      <c r="G272" s="91">
        <v>45658</v>
      </c>
      <c r="I272" s="4" t="str">
        <f>INDEX('Mold Directory'!E:E, MATCH(C272, 'Mold Directory'!A:A, 0))</f>
        <v>75 right</v>
      </c>
      <c r="J272">
        <v>-119</v>
      </c>
      <c r="K272">
        <v>121</v>
      </c>
      <c r="L272">
        <v>28443</v>
      </c>
      <c r="V272" s="37">
        <v>795</v>
      </c>
      <c r="W272" s="37">
        <v>193</v>
      </c>
      <c r="X272" s="37">
        <v>25347</v>
      </c>
      <c r="AA272">
        <v>-1763</v>
      </c>
      <c r="AB272">
        <v>-1937</v>
      </c>
      <c r="AC272">
        <v>29491</v>
      </c>
      <c r="AM272" s="37">
        <v>-1684</v>
      </c>
      <c r="AN272" s="37">
        <v>-2140</v>
      </c>
      <c r="AO272" s="37">
        <v>26770</v>
      </c>
      <c r="BC272">
        <f t="shared" si="36"/>
        <v>914</v>
      </c>
      <c r="BD272">
        <f t="shared" si="37"/>
        <v>72</v>
      </c>
      <c r="BE272">
        <f t="shared" si="38"/>
        <v>-3096</v>
      </c>
      <c r="BG272">
        <f t="shared" si="39"/>
        <v>79</v>
      </c>
      <c r="BH272">
        <f t="shared" si="40"/>
        <v>203</v>
      </c>
      <c r="BI272">
        <f t="shared" si="35"/>
        <v>-2721</v>
      </c>
    </row>
    <row r="273" spans="2:61">
      <c r="B273" s="4" t="s">
        <v>877</v>
      </c>
      <c r="C273" s="4" t="s">
        <v>539</v>
      </c>
      <c r="F273" s="4" t="s">
        <v>873</v>
      </c>
      <c r="G273" s="91">
        <v>45658</v>
      </c>
      <c r="I273" s="4" t="str">
        <f>INDEX('Mold Directory'!E:E, MATCH(C273, 'Mold Directory'!A:A, 0))</f>
        <v>75 right</v>
      </c>
      <c r="J273">
        <v>826</v>
      </c>
      <c r="K273">
        <v>-237</v>
      </c>
      <c r="L273">
        <v>25081</v>
      </c>
      <c r="V273" s="37">
        <v>684</v>
      </c>
      <c r="W273" s="37">
        <v>-20</v>
      </c>
      <c r="X273" s="37">
        <v>24072</v>
      </c>
      <c r="AA273">
        <v>-1725</v>
      </c>
      <c r="AB273">
        <v>-1343</v>
      </c>
      <c r="AC273">
        <v>24880</v>
      </c>
      <c r="AM273" s="37">
        <v>-1698</v>
      </c>
      <c r="AN273" s="37">
        <v>-1932</v>
      </c>
      <c r="AO273" s="37">
        <v>24625</v>
      </c>
      <c r="BC273">
        <f t="shared" si="36"/>
        <v>142</v>
      </c>
      <c r="BD273">
        <f t="shared" si="37"/>
        <v>217</v>
      </c>
      <c r="BE273">
        <f t="shared" si="38"/>
        <v>-1009</v>
      </c>
      <c r="BG273">
        <f t="shared" si="39"/>
        <v>27</v>
      </c>
      <c r="BH273">
        <f t="shared" si="40"/>
        <v>589</v>
      </c>
      <c r="BI273">
        <f t="shared" si="35"/>
        <v>-255</v>
      </c>
    </row>
    <row r="274" spans="2:61">
      <c r="B274" s="4" t="s">
        <v>878</v>
      </c>
      <c r="C274" s="4" t="s">
        <v>565</v>
      </c>
      <c r="F274" s="4" t="s">
        <v>873</v>
      </c>
      <c r="G274" s="91">
        <v>45658</v>
      </c>
      <c r="I274" s="4" t="str">
        <f>INDEX('Mold Directory'!E:E, MATCH(C274, 'Mold Directory'!A:A, 0))</f>
        <v>75 right</v>
      </c>
      <c r="J274">
        <v>1303</v>
      </c>
      <c r="K274">
        <v>334</v>
      </c>
      <c r="L274">
        <v>25315</v>
      </c>
      <c r="V274" s="37">
        <v>1497</v>
      </c>
      <c r="W274" s="37">
        <v>193</v>
      </c>
      <c r="X274" s="37">
        <v>24133</v>
      </c>
      <c r="AA274">
        <v>-812</v>
      </c>
      <c r="AB274">
        <v>-1228</v>
      </c>
      <c r="AC274">
        <v>24379</v>
      </c>
      <c r="AM274" s="37">
        <v>-1162</v>
      </c>
      <c r="AN274" s="37">
        <v>-1263</v>
      </c>
      <c r="AO274" s="37">
        <v>25405</v>
      </c>
      <c r="BC274">
        <f t="shared" si="36"/>
        <v>194</v>
      </c>
      <c r="BD274">
        <f t="shared" si="37"/>
        <v>141</v>
      </c>
      <c r="BE274">
        <f t="shared" si="38"/>
        <v>-1182</v>
      </c>
      <c r="BG274">
        <f t="shared" si="39"/>
        <v>350</v>
      </c>
      <c r="BH274">
        <f t="shared" si="40"/>
        <v>35</v>
      </c>
      <c r="BI274">
        <f t="shared" si="35"/>
        <v>1026</v>
      </c>
    </row>
    <row r="275" spans="2:61">
      <c r="B275" s="4" t="s">
        <v>879</v>
      </c>
      <c r="C275" s="4" t="s">
        <v>557</v>
      </c>
      <c r="F275" s="4" t="s">
        <v>873</v>
      </c>
      <c r="G275" s="91">
        <v>45658</v>
      </c>
      <c r="I275" s="4" t="str">
        <f>INDEX('Mold Directory'!E:E, MATCH(C275, 'Mold Directory'!A:A, 0))</f>
        <v>75 right</v>
      </c>
      <c r="J275">
        <v>377</v>
      </c>
      <c r="K275">
        <v>332</v>
      </c>
      <c r="L275">
        <v>27949</v>
      </c>
      <c r="V275" s="37">
        <v>821</v>
      </c>
      <c r="W275" s="37">
        <v>935</v>
      </c>
      <c r="X275" s="37">
        <v>27681</v>
      </c>
      <c r="AA275">
        <v>-1654</v>
      </c>
      <c r="AB275">
        <v>-1528</v>
      </c>
      <c r="AC275">
        <v>29136</v>
      </c>
      <c r="AM275" s="37">
        <v>-1779</v>
      </c>
      <c r="AN275" s="37">
        <v>-1581</v>
      </c>
      <c r="AO275" s="37">
        <v>28174</v>
      </c>
      <c r="BC275">
        <f t="shared" si="36"/>
        <v>444</v>
      </c>
      <c r="BD275">
        <f t="shared" si="37"/>
        <v>603</v>
      </c>
      <c r="BE275">
        <f t="shared" si="38"/>
        <v>-268</v>
      </c>
      <c r="BG275">
        <f t="shared" si="39"/>
        <v>125</v>
      </c>
      <c r="BH275">
        <f t="shared" si="40"/>
        <v>53</v>
      </c>
      <c r="BI275">
        <f t="shared" si="35"/>
        <v>-962</v>
      </c>
    </row>
    <row r="276" spans="2:61">
      <c r="B276" s="4" t="s">
        <v>880</v>
      </c>
      <c r="C276" s="4" t="s">
        <v>555</v>
      </c>
      <c r="F276" s="4" t="s">
        <v>873</v>
      </c>
      <c r="G276" s="91">
        <v>45658</v>
      </c>
      <c r="I276" s="4" t="str">
        <f>INDEX('Mold Directory'!E:E, MATCH(C276, 'Mold Directory'!A:A, 0))</f>
        <v>75 right</v>
      </c>
      <c r="J276">
        <v>1532</v>
      </c>
      <c r="K276">
        <v>-637</v>
      </c>
      <c r="L276">
        <v>26231</v>
      </c>
      <c r="V276" s="37">
        <v>1633</v>
      </c>
      <c r="W276" s="37">
        <v>260</v>
      </c>
      <c r="X276" s="37">
        <v>25571</v>
      </c>
      <c r="AA276">
        <v>-1753</v>
      </c>
      <c r="AB276">
        <v>-1784</v>
      </c>
      <c r="AC276">
        <v>26593</v>
      </c>
      <c r="AM276" s="37">
        <v>-1532</v>
      </c>
      <c r="AN276" s="37">
        <v>-2289</v>
      </c>
      <c r="AO276" s="37">
        <v>27809</v>
      </c>
      <c r="BC276">
        <f t="shared" si="36"/>
        <v>101</v>
      </c>
      <c r="BD276">
        <f t="shared" si="37"/>
        <v>897</v>
      </c>
      <c r="BE276">
        <f t="shared" si="38"/>
        <v>-660</v>
      </c>
      <c r="BG276">
        <f t="shared" si="39"/>
        <v>221</v>
      </c>
      <c r="BH276">
        <f t="shared" si="40"/>
        <v>505</v>
      </c>
      <c r="BI276">
        <f t="shared" si="35"/>
        <v>1216</v>
      </c>
    </row>
    <row r="277" spans="2:61">
      <c r="B277" s="4" t="s">
        <v>881</v>
      </c>
      <c r="C277" s="4" t="s">
        <v>542</v>
      </c>
      <c r="F277" s="4" t="s">
        <v>873</v>
      </c>
      <c r="G277" s="91">
        <v>45658</v>
      </c>
      <c r="I277" s="4" t="str">
        <f>INDEX('Mold Directory'!E:E, MATCH(C277, 'Mold Directory'!A:A, 0))</f>
        <v>75 right</v>
      </c>
      <c r="J277">
        <v>612</v>
      </c>
      <c r="K277">
        <v>-1584</v>
      </c>
      <c r="L277">
        <v>24175</v>
      </c>
      <c r="V277" s="37">
        <v>1234</v>
      </c>
      <c r="W277" s="37">
        <v>-1085</v>
      </c>
      <c r="X277" s="37">
        <v>26643</v>
      </c>
      <c r="AA277">
        <v>-915</v>
      </c>
      <c r="AB277">
        <v>-1849</v>
      </c>
      <c r="AC277">
        <v>25672</v>
      </c>
      <c r="AM277" s="37">
        <v>-1082</v>
      </c>
      <c r="AN277" s="37">
        <v>-2077</v>
      </c>
      <c r="AO277" s="37">
        <v>27701</v>
      </c>
      <c r="BC277">
        <f t="shared" si="36"/>
        <v>622</v>
      </c>
      <c r="BD277">
        <f t="shared" si="37"/>
        <v>499</v>
      </c>
      <c r="BE277">
        <f t="shared" si="38"/>
        <v>2468</v>
      </c>
      <c r="BG277">
        <f t="shared" si="39"/>
        <v>167</v>
      </c>
      <c r="BH277">
        <f t="shared" si="40"/>
        <v>228</v>
      </c>
      <c r="BI277">
        <f t="shared" si="35"/>
        <v>2029</v>
      </c>
    </row>
    <row r="278" spans="2:61">
      <c r="B278" s="4" t="s">
        <v>882</v>
      </c>
      <c r="C278" s="4" t="s">
        <v>557</v>
      </c>
      <c r="F278" s="4" t="s">
        <v>873</v>
      </c>
      <c r="G278" s="91">
        <v>45658</v>
      </c>
      <c r="I278" s="4" t="str">
        <f>INDEX('Mold Directory'!E:E, MATCH(C278, 'Mold Directory'!A:A, 0))</f>
        <v>75 right</v>
      </c>
      <c r="J278">
        <v>1064</v>
      </c>
      <c r="K278">
        <v>-1467</v>
      </c>
      <c r="L278">
        <v>25148</v>
      </c>
      <c r="V278" s="37">
        <v>1789</v>
      </c>
      <c r="W278" s="37">
        <v>-1104</v>
      </c>
      <c r="X278" s="37">
        <v>24496</v>
      </c>
      <c r="AA278">
        <v>-1609</v>
      </c>
      <c r="AB278">
        <v>-1487</v>
      </c>
      <c r="AC278">
        <v>24673</v>
      </c>
      <c r="AM278" s="37">
        <v>-1027</v>
      </c>
      <c r="AN278" s="37">
        <v>-1993</v>
      </c>
      <c r="AO278" s="37">
        <v>24874</v>
      </c>
      <c r="BC278">
        <f t="shared" si="36"/>
        <v>725</v>
      </c>
      <c r="BD278">
        <f t="shared" si="37"/>
        <v>363</v>
      </c>
      <c r="BE278">
        <f t="shared" si="38"/>
        <v>-652</v>
      </c>
      <c r="BG278">
        <f t="shared" si="39"/>
        <v>582</v>
      </c>
      <c r="BH278">
        <f t="shared" si="40"/>
        <v>506</v>
      </c>
      <c r="BI278">
        <f t="shared" si="35"/>
        <v>201</v>
      </c>
    </row>
    <row r="279" spans="2:61">
      <c r="B279" s="4" t="s">
        <v>883</v>
      </c>
      <c r="C279" s="4" t="s">
        <v>557</v>
      </c>
      <c r="F279" s="4" t="s">
        <v>873</v>
      </c>
      <c r="G279" s="91">
        <v>45658</v>
      </c>
      <c r="I279" s="4" t="str">
        <f>INDEX('Mold Directory'!E:E, MATCH(C279, 'Mold Directory'!A:A, 0))</f>
        <v>75 right</v>
      </c>
      <c r="J279">
        <v>1449</v>
      </c>
      <c r="K279">
        <v>393</v>
      </c>
      <c r="L279">
        <v>26179</v>
      </c>
      <c r="V279" s="37">
        <v>2021</v>
      </c>
      <c r="W279" s="37">
        <v>9</v>
      </c>
      <c r="X279" s="37">
        <v>26174</v>
      </c>
      <c r="AA279">
        <v>-1572</v>
      </c>
      <c r="AB279">
        <v>-1791</v>
      </c>
      <c r="AC279">
        <v>26505</v>
      </c>
      <c r="AM279" s="37">
        <v>-1823</v>
      </c>
      <c r="AN279" s="37">
        <v>-2119</v>
      </c>
      <c r="AO279" s="37">
        <v>27843</v>
      </c>
      <c r="BC279">
        <f t="shared" si="36"/>
        <v>572</v>
      </c>
      <c r="BD279">
        <f t="shared" si="37"/>
        <v>384</v>
      </c>
      <c r="BE279">
        <f t="shared" si="38"/>
        <v>-5</v>
      </c>
      <c r="BG279">
        <f t="shared" si="39"/>
        <v>251</v>
      </c>
      <c r="BH279">
        <f t="shared" si="40"/>
        <v>328</v>
      </c>
      <c r="BI279">
        <f t="shared" si="35"/>
        <v>1338</v>
      </c>
    </row>
    <row r="280" spans="2:61">
      <c r="B280" s="4" t="s">
        <v>884</v>
      </c>
      <c r="C280" s="4" t="s">
        <v>51</v>
      </c>
      <c r="F280" s="4" t="s">
        <v>873</v>
      </c>
      <c r="G280" s="91">
        <v>45658</v>
      </c>
      <c r="I280" s="4" t="str">
        <f>INDEX('Mold Directory'!E:E, MATCH(C280, 'Mold Directory'!A:A, 0))</f>
        <v>75 right</v>
      </c>
      <c r="J280">
        <v>355</v>
      </c>
      <c r="K280">
        <v>1421</v>
      </c>
      <c r="L280">
        <v>27277</v>
      </c>
      <c r="V280" s="37">
        <v>115</v>
      </c>
      <c r="W280" s="37">
        <v>2089</v>
      </c>
      <c r="X280" s="37">
        <v>25068</v>
      </c>
      <c r="AA280">
        <v>-1841</v>
      </c>
      <c r="AB280">
        <v>-1964</v>
      </c>
      <c r="AC280">
        <v>23198</v>
      </c>
      <c r="AM280" s="37">
        <v>-2575</v>
      </c>
      <c r="AN280" s="37">
        <v>-2617</v>
      </c>
      <c r="AO280" s="37">
        <v>24270</v>
      </c>
      <c r="BC280">
        <f t="shared" si="36"/>
        <v>240</v>
      </c>
      <c r="BD280">
        <f t="shared" si="37"/>
        <v>668</v>
      </c>
      <c r="BE280">
        <f t="shared" si="38"/>
        <v>-2209</v>
      </c>
      <c r="BG280">
        <f t="shared" si="39"/>
        <v>734</v>
      </c>
      <c r="BH280">
        <f t="shared" si="40"/>
        <v>653</v>
      </c>
      <c r="BI280">
        <f t="shared" si="35"/>
        <v>1072</v>
      </c>
    </row>
    <row r="281" spans="2:61">
      <c r="B281" s="4" t="s">
        <v>885</v>
      </c>
      <c r="C281" s="4" t="s">
        <v>545</v>
      </c>
      <c r="F281" s="4" t="s">
        <v>873</v>
      </c>
      <c r="G281" s="91">
        <v>45658</v>
      </c>
      <c r="I281" s="4" t="str">
        <f>INDEX('Mold Directory'!E:E, MATCH(C281, 'Mold Directory'!A:A, 0))</f>
        <v>75 right</v>
      </c>
      <c r="J281">
        <v>1597</v>
      </c>
      <c r="K281">
        <v>617</v>
      </c>
      <c r="L281">
        <v>22665</v>
      </c>
      <c r="V281" s="37">
        <v>188</v>
      </c>
      <c r="W281" s="37">
        <v>1507</v>
      </c>
      <c r="X281" s="37">
        <v>21026</v>
      </c>
      <c r="AA281">
        <v>-1910</v>
      </c>
      <c r="AB281">
        <v>-1498</v>
      </c>
      <c r="AC281">
        <v>24294</v>
      </c>
      <c r="AM281" s="37">
        <v>-2481</v>
      </c>
      <c r="AN281" s="37">
        <v>-2405</v>
      </c>
      <c r="AO281" s="37">
        <v>23672</v>
      </c>
      <c r="BC281">
        <f t="shared" si="36"/>
        <v>1409</v>
      </c>
      <c r="BD281">
        <f t="shared" si="37"/>
        <v>890</v>
      </c>
      <c r="BE281">
        <f t="shared" si="38"/>
        <v>-1639</v>
      </c>
      <c r="BG281">
        <f t="shared" si="39"/>
        <v>571</v>
      </c>
      <c r="BH281">
        <f t="shared" si="40"/>
        <v>907</v>
      </c>
      <c r="BI281">
        <f t="shared" si="35"/>
        <v>-622</v>
      </c>
    </row>
    <row r="282" spans="2:61">
      <c r="B282" s="4" t="s">
        <v>886</v>
      </c>
      <c r="C282" s="4" t="s">
        <v>539</v>
      </c>
      <c r="F282" s="4" t="s">
        <v>873</v>
      </c>
      <c r="G282" s="91">
        <v>45658</v>
      </c>
      <c r="I282" s="4" t="str">
        <f>INDEX('Mold Directory'!E:E, MATCH(C282, 'Mold Directory'!A:A, 0))</f>
        <v>75 right</v>
      </c>
      <c r="J282">
        <v>1472</v>
      </c>
      <c r="K282">
        <v>1577</v>
      </c>
      <c r="L282">
        <v>25607</v>
      </c>
      <c r="V282" s="37">
        <v>2240</v>
      </c>
      <c r="W282" s="37">
        <v>1250</v>
      </c>
      <c r="X282" s="37">
        <v>23187</v>
      </c>
      <c r="AA282">
        <v>-811</v>
      </c>
      <c r="AB282">
        <v>-1717</v>
      </c>
      <c r="AC282">
        <v>25653</v>
      </c>
      <c r="AM282" s="37">
        <v>-1629</v>
      </c>
      <c r="AN282" s="37">
        <v>-1720</v>
      </c>
      <c r="AO282" s="37">
        <v>24548</v>
      </c>
      <c r="BC282">
        <f t="shared" si="36"/>
        <v>768</v>
      </c>
      <c r="BD282">
        <f t="shared" si="37"/>
        <v>327</v>
      </c>
      <c r="BE282">
        <f t="shared" si="38"/>
        <v>-2420</v>
      </c>
      <c r="BG282">
        <f t="shared" si="39"/>
        <v>818</v>
      </c>
      <c r="BH282">
        <f t="shared" si="40"/>
        <v>3</v>
      </c>
      <c r="BI282">
        <f t="shared" si="35"/>
        <v>-1105</v>
      </c>
    </row>
    <row r="283" spans="2:61">
      <c r="B283" s="4" t="s">
        <v>887</v>
      </c>
      <c r="C283" s="4" t="s">
        <v>545</v>
      </c>
      <c r="F283" s="4" t="s">
        <v>873</v>
      </c>
      <c r="G283" s="91">
        <v>45658</v>
      </c>
      <c r="I283" s="4" t="str">
        <f>INDEX('Mold Directory'!E:E, MATCH(C283, 'Mold Directory'!A:A, 0))</f>
        <v>75 right</v>
      </c>
      <c r="J283">
        <v>-747</v>
      </c>
      <c r="K283">
        <v>693</v>
      </c>
      <c r="L283">
        <v>24840</v>
      </c>
      <c r="V283" s="37">
        <v>-449</v>
      </c>
      <c r="W283" s="37">
        <v>1576</v>
      </c>
      <c r="X283" s="37">
        <v>23455</v>
      </c>
      <c r="AA283">
        <v>-1799</v>
      </c>
      <c r="AB283">
        <v>-1438</v>
      </c>
      <c r="AC283">
        <v>23391</v>
      </c>
      <c r="AM283" s="37">
        <v>-2108</v>
      </c>
      <c r="AN283" s="37">
        <v>-1854</v>
      </c>
      <c r="AO283" s="37">
        <v>23480</v>
      </c>
      <c r="BC283">
        <f t="shared" si="36"/>
        <v>298</v>
      </c>
      <c r="BD283">
        <f t="shared" si="37"/>
        <v>883</v>
      </c>
      <c r="BE283">
        <f t="shared" si="38"/>
        <v>-1385</v>
      </c>
      <c r="BG283">
        <f t="shared" si="39"/>
        <v>309</v>
      </c>
      <c r="BH283">
        <f t="shared" si="40"/>
        <v>416</v>
      </c>
      <c r="BI283">
        <f t="shared" si="35"/>
        <v>89</v>
      </c>
    </row>
    <row r="284" spans="2:61">
      <c r="B284" s="4" t="s">
        <v>888</v>
      </c>
      <c r="C284" s="4" t="s">
        <v>545</v>
      </c>
      <c r="F284" s="4" t="s">
        <v>873</v>
      </c>
      <c r="G284" s="91">
        <v>45658</v>
      </c>
      <c r="I284" s="4" t="str">
        <f>INDEX('Mold Directory'!E:E, MATCH(C284, 'Mold Directory'!A:A, 0))</f>
        <v>75 right</v>
      </c>
      <c r="J284">
        <v>1404</v>
      </c>
      <c r="K284">
        <v>1375</v>
      </c>
      <c r="L284">
        <v>23394</v>
      </c>
      <c r="V284" s="37">
        <v>408</v>
      </c>
      <c r="W284" s="37">
        <v>1665</v>
      </c>
      <c r="X284" s="37">
        <v>23453</v>
      </c>
      <c r="AA284">
        <v>-846</v>
      </c>
      <c r="AB284">
        <v>-1166</v>
      </c>
      <c r="AC284">
        <v>23275</v>
      </c>
      <c r="AM284" s="37">
        <v>-1697</v>
      </c>
      <c r="AN284" s="37">
        <v>-1704</v>
      </c>
      <c r="AO284" s="37">
        <v>22672</v>
      </c>
      <c r="BC284">
        <f t="shared" si="36"/>
        <v>996</v>
      </c>
      <c r="BD284">
        <f t="shared" si="37"/>
        <v>290</v>
      </c>
      <c r="BE284">
        <f t="shared" si="38"/>
        <v>59</v>
      </c>
      <c r="BG284">
        <f t="shared" si="39"/>
        <v>851</v>
      </c>
      <c r="BH284">
        <f t="shared" si="40"/>
        <v>538</v>
      </c>
      <c r="BI284">
        <f t="shared" si="35"/>
        <v>-603</v>
      </c>
    </row>
    <row r="285" spans="2:61">
      <c r="B285" s="4" t="s">
        <v>889</v>
      </c>
      <c r="C285" s="4" t="s">
        <v>51</v>
      </c>
      <c r="F285" s="4" t="s">
        <v>873</v>
      </c>
      <c r="G285" s="91">
        <v>45658</v>
      </c>
      <c r="I285" s="4" t="str">
        <f>INDEX('Mold Directory'!E:E, MATCH(C285, 'Mold Directory'!A:A, 0))</f>
        <v>75 right</v>
      </c>
      <c r="J285">
        <v>1491</v>
      </c>
      <c r="K285">
        <v>1096</v>
      </c>
      <c r="L285">
        <v>30421</v>
      </c>
      <c r="V285" s="37">
        <v>1982</v>
      </c>
      <c r="W285" s="37">
        <v>2232</v>
      </c>
      <c r="X285" s="37">
        <v>30300</v>
      </c>
      <c r="AA285">
        <v>-1682</v>
      </c>
      <c r="AB285">
        <v>-1190</v>
      </c>
      <c r="AC285">
        <v>25459</v>
      </c>
      <c r="AM285" s="37">
        <v>-2302</v>
      </c>
      <c r="AN285" s="37">
        <v>-1349</v>
      </c>
      <c r="AO285" s="37">
        <v>23750</v>
      </c>
      <c r="BC285">
        <f t="shared" si="36"/>
        <v>491</v>
      </c>
      <c r="BD285">
        <f t="shared" si="37"/>
        <v>1136</v>
      </c>
      <c r="BE285">
        <f t="shared" si="38"/>
        <v>-121</v>
      </c>
      <c r="BG285">
        <f t="shared" si="39"/>
        <v>620</v>
      </c>
      <c r="BH285">
        <f t="shared" si="40"/>
        <v>159</v>
      </c>
      <c r="BI285">
        <f t="shared" si="35"/>
        <v>-1709</v>
      </c>
    </row>
    <row r="286" spans="2:61">
      <c r="B286" s="4" t="s">
        <v>890</v>
      </c>
      <c r="C286" s="4" t="s">
        <v>51</v>
      </c>
      <c r="F286" s="4" t="s">
        <v>873</v>
      </c>
      <c r="G286" s="91">
        <v>45658</v>
      </c>
      <c r="I286" s="4" t="str">
        <f>INDEX('Mold Directory'!E:E, MATCH(C286, 'Mold Directory'!A:A, 0))</f>
        <v>75 right</v>
      </c>
      <c r="J286">
        <v>940</v>
      </c>
      <c r="K286">
        <v>-272</v>
      </c>
      <c r="L286">
        <v>25372</v>
      </c>
      <c r="V286" s="37">
        <v>2042</v>
      </c>
      <c r="W286" s="37">
        <v>-294</v>
      </c>
      <c r="X286" s="37">
        <v>24121</v>
      </c>
      <c r="AA286">
        <v>-1928</v>
      </c>
      <c r="AB286">
        <v>-1901</v>
      </c>
      <c r="AC286">
        <v>25304</v>
      </c>
      <c r="AM286" s="37">
        <v>-2417</v>
      </c>
      <c r="AN286" s="37">
        <v>-2100</v>
      </c>
      <c r="AO286" s="37">
        <v>24628</v>
      </c>
      <c r="BC286">
        <f t="shared" si="36"/>
        <v>1102</v>
      </c>
      <c r="BD286">
        <f t="shared" si="37"/>
        <v>22</v>
      </c>
      <c r="BE286">
        <f t="shared" si="38"/>
        <v>-1251</v>
      </c>
      <c r="BG286">
        <f t="shared" si="39"/>
        <v>489</v>
      </c>
      <c r="BH286">
        <f t="shared" si="40"/>
        <v>199</v>
      </c>
      <c r="BI286">
        <f t="shared" si="35"/>
        <v>-676</v>
      </c>
    </row>
    <row r="287" spans="2:61">
      <c r="B287" s="4" t="s">
        <v>891</v>
      </c>
      <c r="C287" s="4" t="s">
        <v>51</v>
      </c>
      <c r="F287" s="4" t="s">
        <v>873</v>
      </c>
      <c r="G287" s="91">
        <v>45658</v>
      </c>
      <c r="I287" s="4" t="str">
        <f>INDEX('Mold Directory'!E:E, MATCH(C287, 'Mold Directory'!A:A, 0))</f>
        <v>75 right</v>
      </c>
      <c r="J287">
        <v>1306</v>
      </c>
      <c r="K287">
        <v>1654</v>
      </c>
      <c r="L287">
        <v>26752</v>
      </c>
      <c r="V287" s="37">
        <v>2321</v>
      </c>
      <c r="W287" s="37">
        <v>1088</v>
      </c>
      <c r="X287" s="37">
        <v>25800</v>
      </c>
      <c r="AA287">
        <v>-1103</v>
      </c>
      <c r="AB287">
        <v>-1910</v>
      </c>
      <c r="AC287">
        <v>25778</v>
      </c>
      <c r="AM287" s="37">
        <v>-2083</v>
      </c>
      <c r="AN287" s="37">
        <v>-2204</v>
      </c>
      <c r="AO287" s="37">
        <v>25000</v>
      </c>
      <c r="BC287">
        <f t="shared" si="36"/>
        <v>1015</v>
      </c>
      <c r="BD287">
        <f t="shared" si="37"/>
        <v>566</v>
      </c>
      <c r="BE287">
        <f t="shared" si="38"/>
        <v>-952</v>
      </c>
      <c r="BG287">
        <f t="shared" si="39"/>
        <v>980</v>
      </c>
      <c r="BH287">
        <f t="shared" si="40"/>
        <v>294</v>
      </c>
      <c r="BI287">
        <f t="shared" si="35"/>
        <v>-778</v>
      </c>
    </row>
    <row r="288" spans="2:61">
      <c r="B288" s="4" t="s">
        <v>892</v>
      </c>
      <c r="C288" s="4" t="s">
        <v>51</v>
      </c>
      <c r="F288" s="4" t="s">
        <v>873</v>
      </c>
      <c r="G288" s="91">
        <v>45670</v>
      </c>
      <c r="I288" s="4" t="str">
        <f>INDEX('Mold Directory'!E:E, MATCH(C288, 'Mold Directory'!A:A, 0))</f>
        <v>75 right</v>
      </c>
      <c r="J288">
        <v>1536</v>
      </c>
      <c r="K288">
        <v>741</v>
      </c>
      <c r="L288">
        <v>25319</v>
      </c>
      <c r="V288" s="37">
        <v>1750</v>
      </c>
      <c r="W288" s="37">
        <v>883</v>
      </c>
      <c r="X288" s="37">
        <v>24230</v>
      </c>
      <c r="AA288">
        <v>-498</v>
      </c>
      <c r="AB288">
        <v>-992</v>
      </c>
      <c r="AC288">
        <v>24932</v>
      </c>
      <c r="AM288" s="37">
        <v>-1020</v>
      </c>
      <c r="AN288" s="37">
        <v>-1106</v>
      </c>
      <c r="AO288" s="37">
        <v>24191</v>
      </c>
      <c r="BC288">
        <f t="shared" si="36"/>
        <v>214</v>
      </c>
      <c r="BD288">
        <f t="shared" si="37"/>
        <v>142</v>
      </c>
      <c r="BE288">
        <f t="shared" si="38"/>
        <v>-1089</v>
      </c>
      <c r="BG288">
        <f t="shared" si="39"/>
        <v>522</v>
      </c>
      <c r="BH288">
        <f t="shared" si="40"/>
        <v>114</v>
      </c>
      <c r="BI288">
        <f t="shared" si="35"/>
        <v>-741</v>
      </c>
    </row>
    <row r="289" spans="2:61">
      <c r="B289" s="4" t="s">
        <v>893</v>
      </c>
      <c r="C289" s="4" t="s">
        <v>542</v>
      </c>
      <c r="F289" s="4" t="s">
        <v>873</v>
      </c>
      <c r="G289" s="91">
        <v>45670</v>
      </c>
      <c r="I289" s="4" t="str">
        <f>INDEX('Mold Directory'!E:E, MATCH(C289, 'Mold Directory'!A:A, 0))</f>
        <v>75 right</v>
      </c>
      <c r="J289">
        <v>-1520</v>
      </c>
      <c r="K289">
        <v>1914</v>
      </c>
      <c r="L289">
        <v>27357</v>
      </c>
      <c r="V289" s="37">
        <v>-796</v>
      </c>
      <c r="W289" s="37">
        <v>1437</v>
      </c>
      <c r="X289" s="37">
        <v>26283</v>
      </c>
      <c r="AA289">
        <v>-1336</v>
      </c>
      <c r="AB289">
        <v>-1934</v>
      </c>
      <c r="AC289">
        <v>27700</v>
      </c>
      <c r="AM289" s="37">
        <v>-1698</v>
      </c>
      <c r="AN289" s="37">
        <v>-2363</v>
      </c>
      <c r="AO289" s="37">
        <v>26616</v>
      </c>
      <c r="BC289">
        <f t="shared" si="36"/>
        <v>724</v>
      </c>
      <c r="BD289">
        <f t="shared" si="37"/>
        <v>477</v>
      </c>
      <c r="BE289">
        <f t="shared" si="38"/>
        <v>-1074</v>
      </c>
      <c r="BG289">
        <f t="shared" si="39"/>
        <v>362</v>
      </c>
      <c r="BH289">
        <f t="shared" si="40"/>
        <v>429</v>
      </c>
      <c r="BI289">
        <f t="shared" si="35"/>
        <v>-1084</v>
      </c>
    </row>
    <row r="290" spans="2:61">
      <c r="B290" s="4" t="s">
        <v>894</v>
      </c>
      <c r="C290" s="4" t="s">
        <v>542</v>
      </c>
      <c r="E290" s="91"/>
      <c r="F290" s="4" t="s">
        <v>873</v>
      </c>
      <c r="G290" s="91">
        <v>45623</v>
      </c>
      <c r="I290" s="4" t="str">
        <f>INDEX('Mold Directory'!E:E, MATCH(C290, 'Mold Directory'!A:A, 0))</f>
        <v>75 right</v>
      </c>
      <c r="V290" s="37">
        <v>1308</v>
      </c>
      <c r="W290" s="37">
        <v>989</v>
      </c>
      <c r="X290" s="37">
        <v>24121</v>
      </c>
      <c r="AM290" s="37">
        <v>-1796</v>
      </c>
      <c r="AN290" s="37">
        <v>-1480</v>
      </c>
      <c r="AO290" s="37">
        <v>25233</v>
      </c>
      <c r="AR290" t="s">
        <v>895</v>
      </c>
    </row>
    <row r="291" spans="2:61">
      <c r="B291" s="4" t="s">
        <v>896</v>
      </c>
      <c r="C291" s="4" t="s">
        <v>562</v>
      </c>
      <c r="E291" s="91"/>
      <c r="F291" s="4" t="s">
        <v>873</v>
      </c>
      <c r="G291" s="91">
        <v>45623</v>
      </c>
      <c r="I291" s="4" t="str">
        <f>INDEX('Mold Directory'!E:E, MATCH(C291, 'Mold Directory'!A:A, 0))</f>
        <v>75 right</v>
      </c>
      <c r="V291" s="37">
        <v>1719</v>
      </c>
      <c r="W291" s="37">
        <v>1291</v>
      </c>
      <c r="X291" s="37">
        <v>22447</v>
      </c>
      <c r="AM291" s="37">
        <v>-1085</v>
      </c>
      <c r="AN291" s="37">
        <v>-2422</v>
      </c>
      <c r="AO291" s="37">
        <v>23467</v>
      </c>
      <c r="AR291" t="s">
        <v>895</v>
      </c>
    </row>
    <row r="292" spans="2:61">
      <c r="B292" s="4" t="s">
        <v>897</v>
      </c>
      <c r="C292" s="4" t="s">
        <v>557</v>
      </c>
      <c r="E292" s="91"/>
      <c r="F292" s="4" t="s">
        <v>873</v>
      </c>
      <c r="G292" s="91">
        <v>45623</v>
      </c>
      <c r="I292" s="4" t="str">
        <f>INDEX('Mold Directory'!E:E, MATCH(C292, 'Mold Directory'!A:A, 0))</f>
        <v>75 right</v>
      </c>
      <c r="V292" s="37">
        <v>807</v>
      </c>
      <c r="W292" s="37">
        <v>-916</v>
      </c>
      <c r="X292" s="37">
        <v>22635</v>
      </c>
      <c r="AM292" s="37">
        <v>-2304</v>
      </c>
      <c r="AN292" s="37">
        <v>-2476</v>
      </c>
      <c r="AO292" s="37">
        <v>21480</v>
      </c>
      <c r="AR292" t="s">
        <v>895</v>
      </c>
    </row>
    <row r="293" spans="2:61">
      <c r="B293" s="4" t="s">
        <v>898</v>
      </c>
      <c r="C293" s="4" t="s">
        <v>557</v>
      </c>
      <c r="E293" s="91"/>
      <c r="F293" s="4" t="s">
        <v>873</v>
      </c>
      <c r="G293" s="91">
        <v>45623</v>
      </c>
      <c r="I293" s="4" t="str">
        <f>INDEX('Mold Directory'!E:E, MATCH(C293, 'Mold Directory'!A:A, 0))</f>
        <v>75 right</v>
      </c>
      <c r="V293" s="37">
        <v>1748</v>
      </c>
      <c r="W293" s="37">
        <v>1797</v>
      </c>
      <c r="X293" s="37">
        <v>25076</v>
      </c>
      <c r="AM293" s="37">
        <v>-691</v>
      </c>
      <c r="AN293" s="37">
        <v>-2815</v>
      </c>
      <c r="AO293" s="37">
        <v>22267</v>
      </c>
      <c r="AR293" t="s">
        <v>895</v>
      </c>
    </row>
    <row r="294" spans="2:61">
      <c r="B294" s="4" t="s">
        <v>899</v>
      </c>
      <c r="C294" s="4" t="s">
        <v>562</v>
      </c>
      <c r="E294" s="91"/>
      <c r="F294" s="4" t="s">
        <v>873</v>
      </c>
      <c r="G294" s="91">
        <v>45623</v>
      </c>
      <c r="I294" s="4" t="str">
        <f>INDEX('Mold Directory'!E:E, MATCH(C294, 'Mold Directory'!A:A, 0))</f>
        <v>75 right</v>
      </c>
      <c r="V294" s="37">
        <v>1391</v>
      </c>
      <c r="W294" s="37">
        <v>385</v>
      </c>
      <c r="X294" s="37">
        <v>21163</v>
      </c>
      <c r="AM294" s="37">
        <v>-1217</v>
      </c>
      <c r="AN294" s="37">
        <v>-2133</v>
      </c>
      <c r="AO294" s="37">
        <v>20131</v>
      </c>
      <c r="AR294" t="s">
        <v>895</v>
      </c>
    </row>
    <row r="295" spans="2:61">
      <c r="B295" s="4" t="s">
        <v>900</v>
      </c>
      <c r="C295" s="4" t="s">
        <v>565</v>
      </c>
      <c r="E295" s="91"/>
      <c r="F295" s="4" t="s">
        <v>873</v>
      </c>
      <c r="G295" s="91">
        <v>45623</v>
      </c>
      <c r="I295" s="4" t="str">
        <f>INDEX('Mold Directory'!E:E, MATCH(C295, 'Mold Directory'!A:A, 0))</f>
        <v>75 right</v>
      </c>
      <c r="V295" s="37">
        <v>1701</v>
      </c>
      <c r="W295" s="37">
        <v>2196</v>
      </c>
      <c r="X295" s="37">
        <v>27469</v>
      </c>
      <c r="AM295" s="37">
        <v>-1028</v>
      </c>
      <c r="AN295" s="37">
        <v>-2252</v>
      </c>
      <c r="AO295" s="37">
        <v>29667</v>
      </c>
      <c r="AR295" t="s">
        <v>895</v>
      </c>
    </row>
    <row r="296" spans="2:61">
      <c r="B296" s="4" t="s">
        <v>901</v>
      </c>
      <c r="C296" s="4" t="s">
        <v>565</v>
      </c>
      <c r="E296" s="91"/>
      <c r="F296" s="4" t="s">
        <v>873</v>
      </c>
      <c r="G296" s="91">
        <v>45623</v>
      </c>
      <c r="I296" s="4" t="str">
        <f>INDEX('Mold Directory'!E:E, MATCH(C296, 'Mold Directory'!A:A, 0))</f>
        <v>75 right</v>
      </c>
      <c r="V296" s="37">
        <v>2183</v>
      </c>
      <c r="W296" s="37">
        <v>154</v>
      </c>
      <c r="X296" s="37">
        <v>24741</v>
      </c>
      <c r="AM296" s="37">
        <v>-17</v>
      </c>
      <c r="AN296" s="37">
        <v>-1994</v>
      </c>
      <c r="AO296" s="37">
        <v>21121</v>
      </c>
      <c r="AR296" t="s">
        <v>895</v>
      </c>
    </row>
    <row r="297" spans="2:61">
      <c r="B297" s="4" t="s">
        <v>902</v>
      </c>
      <c r="C297" s="4" t="s">
        <v>51</v>
      </c>
      <c r="E297" s="91"/>
      <c r="F297" s="4" t="s">
        <v>873</v>
      </c>
      <c r="G297" s="91">
        <v>45623</v>
      </c>
      <c r="I297" s="4" t="str">
        <f>INDEX('Mold Directory'!E:E, MATCH(C297, 'Mold Directory'!A:A, 0))</f>
        <v>75 right</v>
      </c>
      <c r="V297" s="37">
        <v>633</v>
      </c>
      <c r="W297" s="37">
        <v>1609</v>
      </c>
      <c r="X297" s="37">
        <v>22249</v>
      </c>
      <c r="AM297" s="37">
        <v>-983</v>
      </c>
      <c r="AN297" s="37">
        <v>-2559</v>
      </c>
      <c r="AO297" s="37">
        <v>22443</v>
      </c>
      <c r="AR297" t="s">
        <v>895</v>
      </c>
    </row>
    <row r="298" spans="2:61">
      <c r="B298" s="4" t="s">
        <v>903</v>
      </c>
      <c r="C298" s="4" t="s">
        <v>557</v>
      </c>
      <c r="E298" s="91"/>
      <c r="F298" s="4" t="s">
        <v>873</v>
      </c>
      <c r="G298" s="91">
        <v>45623</v>
      </c>
      <c r="I298" s="4" t="str">
        <f>INDEX('Mold Directory'!E:E, MATCH(C298, 'Mold Directory'!A:A, 0))</f>
        <v>75 right</v>
      </c>
      <c r="V298" s="37">
        <v>1590</v>
      </c>
      <c r="W298" s="37">
        <v>395</v>
      </c>
      <c r="X298" s="37">
        <v>22388</v>
      </c>
      <c r="AM298" s="37">
        <v>-557</v>
      </c>
      <c r="AN298" s="37">
        <v>-2677</v>
      </c>
      <c r="AO298" s="37">
        <v>20811</v>
      </c>
      <c r="AR298" t="s">
        <v>895</v>
      </c>
    </row>
    <row r="299" spans="2:61">
      <c r="B299" s="4" t="s">
        <v>904</v>
      </c>
      <c r="C299" s="4" t="s">
        <v>545</v>
      </c>
      <c r="E299" s="91"/>
      <c r="F299" s="4" t="s">
        <v>873</v>
      </c>
      <c r="G299" s="91">
        <v>45623</v>
      </c>
      <c r="I299" s="4" t="str">
        <f>INDEX('Mold Directory'!E:E, MATCH(C299, 'Mold Directory'!A:A, 0))</f>
        <v>75 right</v>
      </c>
      <c r="V299" s="37">
        <v>363</v>
      </c>
      <c r="W299" s="37">
        <v>2231</v>
      </c>
      <c r="X299" s="37">
        <v>20497</v>
      </c>
      <c r="AM299" s="37">
        <v>-1222</v>
      </c>
      <c r="AN299" s="37">
        <v>-2509</v>
      </c>
      <c r="AO299" s="37">
        <v>21253</v>
      </c>
      <c r="AR299" t="s">
        <v>895</v>
      </c>
    </row>
    <row r="300" spans="2:61">
      <c r="B300" s="4" t="s">
        <v>905</v>
      </c>
      <c r="C300" s="4" t="s">
        <v>555</v>
      </c>
      <c r="E300" s="91"/>
      <c r="F300" s="4" t="s">
        <v>873</v>
      </c>
      <c r="G300" s="91">
        <v>45623</v>
      </c>
      <c r="I300" s="4" t="str">
        <f>INDEX('Mold Directory'!E:E, MATCH(C300, 'Mold Directory'!A:A, 0))</f>
        <v>75 right</v>
      </c>
      <c r="V300" s="37">
        <v>478</v>
      </c>
      <c r="W300" s="37">
        <v>2646</v>
      </c>
      <c r="X300" s="37">
        <v>20868</v>
      </c>
      <c r="AM300" s="37">
        <v>-1804</v>
      </c>
      <c r="AN300" s="37">
        <v>-1651</v>
      </c>
      <c r="AO300" s="37">
        <v>24127</v>
      </c>
      <c r="AR300" t="s">
        <v>895</v>
      </c>
    </row>
    <row r="301" spans="2:61">
      <c r="B301" s="4" t="s">
        <v>906</v>
      </c>
      <c r="C301" s="4" t="s">
        <v>562</v>
      </c>
      <c r="D301" s="4" t="s">
        <v>873</v>
      </c>
      <c r="E301" s="91">
        <v>45653</v>
      </c>
      <c r="F301" s="4" t="s">
        <v>873</v>
      </c>
      <c r="G301" s="91">
        <v>45670</v>
      </c>
      <c r="I301" s="4" t="str">
        <f>INDEX('Mold Directory'!E:E, MATCH(C301, 'Mold Directory'!A:A, 0))</f>
        <v>75 right</v>
      </c>
      <c r="J301">
        <v>860</v>
      </c>
      <c r="K301">
        <v>462</v>
      </c>
      <c r="L301">
        <v>23128</v>
      </c>
      <c r="V301" s="37">
        <v>1325</v>
      </c>
      <c r="W301" s="37">
        <v>1353</v>
      </c>
      <c r="X301" s="37">
        <v>25468</v>
      </c>
      <c r="AA301">
        <v>-2168</v>
      </c>
      <c r="AB301">
        <v>-1981</v>
      </c>
      <c r="AC301">
        <v>30284</v>
      </c>
      <c r="AM301" s="37">
        <v>-1689</v>
      </c>
      <c r="AN301" s="37">
        <v>-2345</v>
      </c>
      <c r="AO301" s="37">
        <v>30155</v>
      </c>
      <c r="BC301">
        <f t="shared" si="36"/>
        <v>465</v>
      </c>
      <c r="BD301">
        <f t="shared" si="37"/>
        <v>891</v>
      </c>
      <c r="BE301">
        <f t="shared" si="38"/>
        <v>2340</v>
      </c>
      <c r="BG301">
        <f t="shared" si="39"/>
        <v>479</v>
      </c>
      <c r="BH301">
        <f t="shared" si="40"/>
        <v>364</v>
      </c>
      <c r="BI301">
        <f t="shared" ref="BI301:BI324" si="41">ABS(AO301-AC301)</f>
        <v>129</v>
      </c>
    </row>
    <row r="302" spans="2:61">
      <c r="B302" s="4" t="s">
        <v>907</v>
      </c>
      <c r="C302" s="4" t="s">
        <v>565</v>
      </c>
      <c r="D302" s="4" t="s">
        <v>873</v>
      </c>
      <c r="E302" s="91">
        <v>45653</v>
      </c>
      <c r="F302" s="4" t="s">
        <v>873</v>
      </c>
      <c r="G302" s="91">
        <v>45670</v>
      </c>
      <c r="I302" s="4" t="str">
        <f>INDEX('Mold Directory'!E:E, MATCH(C302, 'Mold Directory'!A:A, 0))</f>
        <v>75 right</v>
      </c>
      <c r="J302">
        <v>1714</v>
      </c>
      <c r="K302">
        <v>1102</v>
      </c>
      <c r="L302">
        <v>27143</v>
      </c>
      <c r="V302" s="37">
        <v>1987</v>
      </c>
      <c r="W302" s="37">
        <v>1144</v>
      </c>
      <c r="X302" s="37">
        <v>25778</v>
      </c>
      <c r="AA302">
        <v>-1444</v>
      </c>
      <c r="AB302">
        <v>-1697</v>
      </c>
      <c r="AC302">
        <v>26100</v>
      </c>
      <c r="AM302" s="37">
        <v>-1435</v>
      </c>
      <c r="AN302" s="37">
        <v>-2260</v>
      </c>
      <c r="AO302" s="37">
        <v>26287</v>
      </c>
      <c r="BC302">
        <f t="shared" si="36"/>
        <v>273</v>
      </c>
      <c r="BD302">
        <f t="shared" si="37"/>
        <v>42</v>
      </c>
      <c r="BE302">
        <f t="shared" si="38"/>
        <v>-1365</v>
      </c>
      <c r="BG302">
        <f t="shared" si="39"/>
        <v>9</v>
      </c>
      <c r="BH302">
        <f t="shared" si="40"/>
        <v>563</v>
      </c>
      <c r="BI302">
        <f t="shared" si="41"/>
        <v>187</v>
      </c>
    </row>
    <row r="303" spans="2:61">
      <c r="B303" s="4" t="s">
        <v>908</v>
      </c>
      <c r="C303" s="4" t="s">
        <v>539</v>
      </c>
      <c r="D303" s="4" t="s">
        <v>873</v>
      </c>
      <c r="E303" s="91">
        <v>45653</v>
      </c>
      <c r="F303" s="4" t="s">
        <v>873</v>
      </c>
      <c r="G303" s="91">
        <v>45670</v>
      </c>
      <c r="I303" s="4" t="str">
        <f>INDEX('Mold Directory'!E:E, MATCH(C303, 'Mold Directory'!A:A, 0))</f>
        <v>75 right</v>
      </c>
      <c r="J303">
        <v>1777</v>
      </c>
      <c r="K303">
        <v>-11256</v>
      </c>
      <c r="L303">
        <v>25694</v>
      </c>
      <c r="V303" s="37">
        <v>1148</v>
      </c>
      <c r="W303" s="37">
        <v>-30</v>
      </c>
      <c r="X303" s="37">
        <v>25325</v>
      </c>
      <c r="AA303">
        <v>-1954</v>
      </c>
      <c r="AB303">
        <v>-1983</v>
      </c>
      <c r="AC303">
        <v>26515</v>
      </c>
      <c r="AM303" s="37">
        <v>-690</v>
      </c>
      <c r="AN303" s="37">
        <v>-3178</v>
      </c>
      <c r="AO303" s="37">
        <v>26320</v>
      </c>
      <c r="BC303">
        <f t="shared" si="36"/>
        <v>629</v>
      </c>
      <c r="BD303">
        <f t="shared" si="37"/>
        <v>11226</v>
      </c>
      <c r="BE303">
        <f t="shared" si="38"/>
        <v>-369</v>
      </c>
      <c r="BG303">
        <f t="shared" si="39"/>
        <v>1264</v>
      </c>
      <c r="BH303">
        <f t="shared" si="40"/>
        <v>1195</v>
      </c>
      <c r="BI303">
        <f t="shared" si="41"/>
        <v>195</v>
      </c>
    </row>
    <row r="304" spans="2:61">
      <c r="B304" s="4" t="s">
        <v>909</v>
      </c>
      <c r="C304" s="4" t="s">
        <v>545</v>
      </c>
      <c r="D304" s="4" t="s">
        <v>873</v>
      </c>
      <c r="E304" s="91">
        <v>45653</v>
      </c>
      <c r="F304" s="4" t="s">
        <v>873</v>
      </c>
      <c r="G304" s="91">
        <v>45670</v>
      </c>
      <c r="I304" s="4" t="str">
        <f>INDEX('Mold Directory'!E:E, MATCH(C304, 'Mold Directory'!A:A, 0))</f>
        <v>75 right</v>
      </c>
      <c r="J304">
        <v>968</v>
      </c>
      <c r="K304">
        <v>-1296</v>
      </c>
      <c r="L304">
        <v>27252</v>
      </c>
      <c r="V304" s="37">
        <v>1977</v>
      </c>
      <c r="W304" s="37">
        <v>-1691</v>
      </c>
      <c r="X304" s="37">
        <v>25703</v>
      </c>
      <c r="AA304">
        <v>-1787</v>
      </c>
      <c r="AB304">
        <v>-1766</v>
      </c>
      <c r="AC304">
        <v>23577</v>
      </c>
      <c r="AM304" s="37">
        <v>-2353</v>
      </c>
      <c r="AN304" s="37">
        <v>-2074</v>
      </c>
      <c r="AO304" s="37">
        <v>24228</v>
      </c>
      <c r="BC304">
        <f t="shared" si="36"/>
        <v>1009</v>
      </c>
      <c r="BD304">
        <f t="shared" si="37"/>
        <v>395</v>
      </c>
      <c r="BE304">
        <f t="shared" si="38"/>
        <v>-1549</v>
      </c>
      <c r="BG304">
        <f t="shared" si="39"/>
        <v>566</v>
      </c>
      <c r="BH304">
        <f t="shared" si="40"/>
        <v>308</v>
      </c>
      <c r="BI304">
        <f t="shared" si="41"/>
        <v>651</v>
      </c>
    </row>
    <row r="305" spans="2:61">
      <c r="B305" s="4" t="s">
        <v>910</v>
      </c>
      <c r="C305" s="4" t="s">
        <v>51</v>
      </c>
      <c r="D305" s="4" t="s">
        <v>873</v>
      </c>
      <c r="E305" s="91">
        <v>45653</v>
      </c>
      <c r="F305" s="4" t="s">
        <v>873</v>
      </c>
      <c r="G305" s="91">
        <v>45670</v>
      </c>
      <c r="I305" s="4" t="str">
        <f>INDEX('Mold Directory'!E:E, MATCH(C305, 'Mold Directory'!A:A, 0))</f>
        <v>75 right</v>
      </c>
      <c r="J305">
        <v>1447</v>
      </c>
      <c r="K305">
        <v>92</v>
      </c>
      <c r="L305">
        <v>22897</v>
      </c>
      <c r="V305" s="37">
        <v>-177</v>
      </c>
      <c r="W305" s="37">
        <v>633</v>
      </c>
      <c r="X305" s="37">
        <v>21563</v>
      </c>
      <c r="AA305">
        <v>-1739</v>
      </c>
      <c r="AB305">
        <v>-1863</v>
      </c>
      <c r="AC305">
        <v>22122</v>
      </c>
      <c r="AM305" s="37">
        <v>-2480</v>
      </c>
      <c r="AN305" s="37">
        <v>-2305</v>
      </c>
      <c r="AO305" s="37">
        <v>20708</v>
      </c>
      <c r="BC305">
        <f t="shared" si="36"/>
        <v>1624</v>
      </c>
      <c r="BD305">
        <f t="shared" si="37"/>
        <v>541</v>
      </c>
      <c r="BE305">
        <f t="shared" si="38"/>
        <v>-1334</v>
      </c>
      <c r="BG305">
        <f t="shared" si="39"/>
        <v>741</v>
      </c>
      <c r="BH305">
        <f t="shared" si="40"/>
        <v>442</v>
      </c>
      <c r="BI305">
        <f t="shared" si="41"/>
        <v>1414</v>
      </c>
    </row>
    <row r="306" spans="2:61">
      <c r="B306" s="4" t="s">
        <v>911</v>
      </c>
      <c r="C306" s="4" t="s">
        <v>542</v>
      </c>
      <c r="D306" s="4" t="s">
        <v>873</v>
      </c>
      <c r="E306" s="91">
        <v>45653</v>
      </c>
      <c r="F306" s="4" t="s">
        <v>873</v>
      </c>
      <c r="G306" s="91">
        <v>45670</v>
      </c>
      <c r="I306" s="4" t="str">
        <f>INDEX('Mold Directory'!E:E, MATCH(C306, 'Mold Directory'!A:A, 0))</f>
        <v>75 right</v>
      </c>
      <c r="J306">
        <v>-153</v>
      </c>
      <c r="K306">
        <v>1204</v>
      </c>
      <c r="L306">
        <v>27441</v>
      </c>
      <c r="V306" s="37">
        <v>1241</v>
      </c>
      <c r="W306" s="37">
        <v>1884</v>
      </c>
      <c r="X306" s="37">
        <v>26268</v>
      </c>
      <c r="AA306">
        <v>-1624</v>
      </c>
      <c r="AB306">
        <v>-1856</v>
      </c>
      <c r="AC306">
        <v>28638</v>
      </c>
      <c r="AM306" s="37">
        <v>-2143</v>
      </c>
      <c r="AN306" s="37">
        <v>-453</v>
      </c>
      <c r="AO306" s="37">
        <v>28468</v>
      </c>
      <c r="BC306">
        <f t="shared" si="36"/>
        <v>1394</v>
      </c>
      <c r="BD306">
        <f t="shared" si="37"/>
        <v>680</v>
      </c>
      <c r="BE306">
        <f t="shared" si="38"/>
        <v>-1173</v>
      </c>
      <c r="BG306">
        <f t="shared" si="39"/>
        <v>519</v>
      </c>
      <c r="BH306">
        <f t="shared" si="40"/>
        <v>1403</v>
      </c>
      <c r="BI306">
        <f t="shared" si="41"/>
        <v>170</v>
      </c>
    </row>
    <row r="307" spans="2:61">
      <c r="B307" s="4" t="s">
        <v>912</v>
      </c>
      <c r="C307" s="4" t="s">
        <v>542</v>
      </c>
      <c r="D307" s="4" t="s">
        <v>873</v>
      </c>
      <c r="E307" s="91">
        <v>45653</v>
      </c>
      <c r="F307" s="4" t="s">
        <v>873</v>
      </c>
      <c r="G307" s="91">
        <v>45670</v>
      </c>
      <c r="I307" s="4" t="str">
        <f>INDEX('Mold Directory'!E:E, MATCH(C307, 'Mold Directory'!A:A, 0))</f>
        <v>75 right</v>
      </c>
      <c r="J307">
        <v>444</v>
      </c>
      <c r="K307">
        <v>-331</v>
      </c>
      <c r="L307">
        <v>27031</v>
      </c>
      <c r="V307" s="37">
        <v>156</v>
      </c>
      <c r="W307" s="37">
        <v>58</v>
      </c>
      <c r="X307" s="37">
        <v>25947</v>
      </c>
      <c r="AA307">
        <v>-1536</v>
      </c>
      <c r="AB307">
        <v>-1166</v>
      </c>
      <c r="AC307">
        <v>24474</v>
      </c>
      <c r="AM307" s="37">
        <v>-2195</v>
      </c>
      <c r="AN307" s="37">
        <v>-2256</v>
      </c>
      <c r="AO307" s="37">
        <v>26335</v>
      </c>
      <c r="BC307">
        <f t="shared" si="36"/>
        <v>288</v>
      </c>
      <c r="BD307">
        <f t="shared" si="37"/>
        <v>389</v>
      </c>
      <c r="BE307">
        <f t="shared" si="38"/>
        <v>-1084</v>
      </c>
      <c r="BG307">
        <f t="shared" si="39"/>
        <v>659</v>
      </c>
      <c r="BH307">
        <f t="shared" si="40"/>
        <v>1090</v>
      </c>
      <c r="BI307">
        <f t="shared" si="41"/>
        <v>1861</v>
      </c>
    </row>
    <row r="308" spans="2:61">
      <c r="B308" s="4" t="s">
        <v>913</v>
      </c>
      <c r="C308" s="4" t="s">
        <v>557</v>
      </c>
      <c r="D308" s="4" t="s">
        <v>873</v>
      </c>
      <c r="E308" s="91">
        <v>45656</v>
      </c>
      <c r="F308" s="4" t="s">
        <v>873</v>
      </c>
      <c r="G308" s="91">
        <v>45681</v>
      </c>
      <c r="I308" s="4" t="str">
        <f>INDEX('Mold Directory'!E:E, MATCH(C308, 'Mold Directory'!A:A, 0))</f>
        <v>75 right</v>
      </c>
      <c r="J308" s="2">
        <v>1729</v>
      </c>
      <c r="K308">
        <v>859</v>
      </c>
      <c r="L308">
        <v>26343</v>
      </c>
      <c r="V308" s="37">
        <v>2213</v>
      </c>
      <c r="W308" s="37">
        <v>903</v>
      </c>
      <c r="X308" s="37">
        <v>26155</v>
      </c>
      <c r="AA308">
        <v>-1443</v>
      </c>
      <c r="AB308">
        <v>-1595</v>
      </c>
      <c r="AC308">
        <v>29212</v>
      </c>
      <c r="AM308" s="37">
        <v>-2161</v>
      </c>
      <c r="AN308" s="37">
        <v>-2335</v>
      </c>
      <c r="AO308" s="37">
        <v>28248</v>
      </c>
      <c r="BC308">
        <f t="shared" si="36"/>
        <v>484</v>
      </c>
      <c r="BD308">
        <f t="shared" si="37"/>
        <v>44</v>
      </c>
      <c r="BE308">
        <f t="shared" si="38"/>
        <v>-188</v>
      </c>
      <c r="BG308">
        <f t="shared" si="39"/>
        <v>718</v>
      </c>
      <c r="BH308">
        <f t="shared" si="40"/>
        <v>740</v>
      </c>
      <c r="BI308">
        <f t="shared" si="41"/>
        <v>964</v>
      </c>
    </row>
    <row r="309" spans="2:61">
      <c r="B309" s="4" t="s">
        <v>914</v>
      </c>
      <c r="C309" s="4" t="s">
        <v>539</v>
      </c>
      <c r="D309" s="4" t="s">
        <v>873</v>
      </c>
      <c r="E309" s="91">
        <v>45656</v>
      </c>
      <c r="F309" s="4" t="s">
        <v>873</v>
      </c>
      <c r="G309" s="91">
        <v>45670</v>
      </c>
      <c r="I309" s="4" t="str">
        <f>INDEX('Mold Directory'!E:E, MATCH(C309, 'Mold Directory'!A:A, 0))</f>
        <v>75 right</v>
      </c>
      <c r="J309" s="2">
        <v>1305</v>
      </c>
      <c r="K309">
        <v>-1468</v>
      </c>
      <c r="L309">
        <v>26849</v>
      </c>
      <c r="V309" s="37">
        <v>2094</v>
      </c>
      <c r="W309" s="37">
        <v>-1574</v>
      </c>
      <c r="X309" s="37">
        <v>25657</v>
      </c>
      <c r="AA309">
        <v>-1680</v>
      </c>
      <c r="AB309">
        <v>-1705</v>
      </c>
      <c r="AC309">
        <v>27055</v>
      </c>
      <c r="AM309" s="37">
        <v>-2256</v>
      </c>
      <c r="AN309" s="37">
        <v>-2671</v>
      </c>
      <c r="AO309" s="37">
        <v>26113</v>
      </c>
      <c r="BC309">
        <f t="shared" si="36"/>
        <v>789</v>
      </c>
      <c r="BD309">
        <f t="shared" si="37"/>
        <v>106</v>
      </c>
      <c r="BE309">
        <f t="shared" si="38"/>
        <v>-1192</v>
      </c>
      <c r="BG309">
        <f t="shared" si="39"/>
        <v>576</v>
      </c>
      <c r="BH309">
        <f t="shared" si="40"/>
        <v>966</v>
      </c>
      <c r="BI309">
        <f t="shared" si="41"/>
        <v>942</v>
      </c>
    </row>
    <row r="310" spans="2:61">
      <c r="B310" s="4" t="s">
        <v>915</v>
      </c>
      <c r="C310" s="4" t="s">
        <v>51</v>
      </c>
      <c r="D310" s="4" t="s">
        <v>873</v>
      </c>
      <c r="E310" s="91">
        <v>45656</v>
      </c>
      <c r="F310" s="4" t="s">
        <v>873</v>
      </c>
      <c r="G310" s="91">
        <v>45670</v>
      </c>
      <c r="I310" s="4" t="str">
        <f>INDEX('Mold Directory'!E:E, MATCH(C310, 'Mold Directory'!A:A, 0))</f>
        <v>75 right</v>
      </c>
      <c r="J310" s="2">
        <v>1410</v>
      </c>
      <c r="K310">
        <v>-370</v>
      </c>
      <c r="L310">
        <v>28882</v>
      </c>
      <c r="V310" s="37">
        <v>1639</v>
      </c>
      <c r="W310" s="37">
        <v>1523</v>
      </c>
      <c r="X310" s="37">
        <v>26857</v>
      </c>
      <c r="AA310">
        <v>-1628</v>
      </c>
      <c r="AB310">
        <v>-1304</v>
      </c>
      <c r="AC310">
        <v>28867</v>
      </c>
      <c r="AM310" s="37">
        <v>-1336</v>
      </c>
      <c r="AN310" s="37">
        <v>-1773</v>
      </c>
      <c r="AO310" s="37">
        <v>29779</v>
      </c>
      <c r="BC310">
        <f t="shared" si="36"/>
        <v>229</v>
      </c>
      <c r="BD310">
        <f t="shared" si="37"/>
        <v>1893</v>
      </c>
      <c r="BE310">
        <f t="shared" si="38"/>
        <v>-2025</v>
      </c>
      <c r="BG310">
        <f t="shared" si="39"/>
        <v>292</v>
      </c>
      <c r="BH310">
        <f t="shared" si="40"/>
        <v>469</v>
      </c>
      <c r="BI310">
        <f t="shared" si="41"/>
        <v>912</v>
      </c>
    </row>
    <row r="311" spans="2:61">
      <c r="B311" s="4" t="s">
        <v>916</v>
      </c>
      <c r="C311" s="4" t="s">
        <v>545</v>
      </c>
      <c r="D311" s="4" t="s">
        <v>873</v>
      </c>
      <c r="E311" s="91">
        <v>45656</v>
      </c>
      <c r="F311" s="4" t="s">
        <v>873</v>
      </c>
      <c r="G311" s="91">
        <v>45681</v>
      </c>
      <c r="I311" s="4" t="str">
        <f>INDEX('Mold Directory'!E:E, MATCH(C311, 'Mold Directory'!A:A, 0))</f>
        <v>75 right</v>
      </c>
      <c r="V311" s="37">
        <v>688</v>
      </c>
      <c r="W311" s="37">
        <v>-852</v>
      </c>
      <c r="X311" s="37">
        <v>23979</v>
      </c>
      <c r="AM311" s="37">
        <v>-1937</v>
      </c>
      <c r="AN311" s="37">
        <v>-2348</v>
      </c>
      <c r="AO311" s="37">
        <v>24058</v>
      </c>
    </row>
    <row r="312" spans="2:61">
      <c r="B312" s="4" t="s">
        <v>917</v>
      </c>
      <c r="C312" s="4" t="s">
        <v>565</v>
      </c>
      <c r="D312" s="4" t="s">
        <v>873</v>
      </c>
      <c r="E312" s="91">
        <v>45656</v>
      </c>
      <c r="F312" s="4" t="s">
        <v>873</v>
      </c>
      <c r="G312" s="91">
        <v>45670</v>
      </c>
      <c r="I312" s="4" t="str">
        <f>INDEX('Mold Directory'!E:E, MATCH(C312, 'Mold Directory'!A:A, 0))</f>
        <v>75 right</v>
      </c>
      <c r="J312">
        <f>-508</f>
        <v>-508</v>
      </c>
      <c r="K312">
        <v>404</v>
      </c>
      <c r="L312">
        <v>24046</v>
      </c>
      <c r="V312" s="37">
        <v>-51</v>
      </c>
      <c r="W312" s="37">
        <v>575</v>
      </c>
      <c r="X312" s="37">
        <v>24653</v>
      </c>
      <c r="AA312">
        <v>-1356</v>
      </c>
      <c r="AB312">
        <v>-1311</v>
      </c>
      <c r="AC312">
        <v>24010</v>
      </c>
      <c r="AM312" s="37">
        <v>-1897</v>
      </c>
      <c r="AN312" s="37">
        <v>-1831</v>
      </c>
      <c r="AO312" s="37">
        <v>26100</v>
      </c>
      <c r="BC312">
        <f t="shared" si="36"/>
        <v>457</v>
      </c>
      <c r="BD312">
        <f t="shared" si="37"/>
        <v>171</v>
      </c>
      <c r="BE312">
        <f t="shared" si="38"/>
        <v>607</v>
      </c>
      <c r="BG312">
        <f t="shared" si="39"/>
        <v>541</v>
      </c>
      <c r="BH312">
        <f t="shared" si="40"/>
        <v>520</v>
      </c>
      <c r="BI312">
        <f t="shared" si="41"/>
        <v>2090</v>
      </c>
    </row>
    <row r="313" spans="2:61">
      <c r="B313" s="4" t="s">
        <v>918</v>
      </c>
      <c r="C313" s="4" t="s">
        <v>555</v>
      </c>
      <c r="D313" s="4" t="s">
        <v>873</v>
      </c>
      <c r="E313" s="91">
        <v>45656</v>
      </c>
      <c r="F313" s="4" t="s">
        <v>873</v>
      </c>
      <c r="G313" s="91">
        <v>45681</v>
      </c>
      <c r="I313" s="4" t="str">
        <f>INDEX('Mold Directory'!E:E, MATCH(C313, 'Mold Directory'!A:A, 0))</f>
        <v>75 right</v>
      </c>
      <c r="J313" s="2">
        <v>718</v>
      </c>
      <c r="K313">
        <v>863</v>
      </c>
      <c r="L313">
        <v>24228</v>
      </c>
      <c r="V313" s="37">
        <v>68</v>
      </c>
      <c r="W313" s="37">
        <v>1648</v>
      </c>
      <c r="X313" s="37">
        <v>24359</v>
      </c>
      <c r="AA313">
        <v>-1380</v>
      </c>
      <c r="AB313">
        <v>-1135</v>
      </c>
      <c r="AC313">
        <v>28164</v>
      </c>
      <c r="AM313" s="37">
        <v>-1462</v>
      </c>
      <c r="AN313" s="37">
        <v>-2199</v>
      </c>
      <c r="AO313" s="37">
        <v>28921</v>
      </c>
      <c r="BC313">
        <f t="shared" si="36"/>
        <v>650</v>
      </c>
      <c r="BD313">
        <f t="shared" si="37"/>
        <v>785</v>
      </c>
      <c r="BE313">
        <f t="shared" si="38"/>
        <v>131</v>
      </c>
      <c r="BG313">
        <f t="shared" si="39"/>
        <v>82</v>
      </c>
      <c r="BH313">
        <f t="shared" si="40"/>
        <v>1064</v>
      </c>
      <c r="BI313">
        <f t="shared" si="41"/>
        <v>757</v>
      </c>
    </row>
    <row r="314" spans="2:61">
      <c r="B314" s="4" t="s">
        <v>919</v>
      </c>
      <c r="C314" s="4" t="s">
        <v>542</v>
      </c>
      <c r="D314" s="4" t="s">
        <v>873</v>
      </c>
      <c r="E314" s="91">
        <v>45656</v>
      </c>
      <c r="F314" s="4" t="s">
        <v>873</v>
      </c>
      <c r="G314" s="91">
        <v>45681</v>
      </c>
      <c r="I314" s="4" t="str">
        <f>INDEX('Mold Directory'!E:E, MATCH(C314, 'Mold Directory'!A:A, 0))</f>
        <v>75 right</v>
      </c>
      <c r="J314" s="2">
        <v>1732</v>
      </c>
      <c r="K314">
        <v>1606</v>
      </c>
      <c r="L314">
        <v>25650</v>
      </c>
      <c r="V314" s="37">
        <v>1487</v>
      </c>
      <c r="W314" s="37">
        <v>1307</v>
      </c>
      <c r="X314" s="37">
        <v>24889</v>
      </c>
      <c r="AA314">
        <v>-1350</v>
      </c>
      <c r="AB314">
        <v>-1875</v>
      </c>
      <c r="AC314">
        <v>25934</v>
      </c>
      <c r="AM314" s="37">
        <v>-2294</v>
      </c>
      <c r="AN314" s="37">
        <v>-2657</v>
      </c>
      <c r="AO314" s="37">
        <v>25591</v>
      </c>
      <c r="BC314">
        <f t="shared" si="36"/>
        <v>245</v>
      </c>
      <c r="BD314">
        <f t="shared" si="37"/>
        <v>299</v>
      </c>
      <c r="BE314">
        <f t="shared" si="38"/>
        <v>-761</v>
      </c>
      <c r="BG314">
        <f t="shared" si="39"/>
        <v>944</v>
      </c>
      <c r="BH314">
        <f t="shared" si="40"/>
        <v>782</v>
      </c>
      <c r="BI314">
        <f t="shared" si="41"/>
        <v>343</v>
      </c>
    </row>
    <row r="315" spans="2:61">
      <c r="B315" s="4" t="s">
        <v>920</v>
      </c>
      <c r="C315" s="4" t="s">
        <v>557</v>
      </c>
      <c r="F315" s="4" t="s">
        <v>873</v>
      </c>
      <c r="G315" s="91">
        <v>45658</v>
      </c>
      <c r="I315" s="4" t="str">
        <f>INDEX('Mold Directory'!E:E, MATCH(C315, 'Mold Directory'!A:A, 0))</f>
        <v>75 right</v>
      </c>
      <c r="V315" s="37">
        <v>1718</v>
      </c>
      <c r="W315" s="37">
        <v>82</v>
      </c>
      <c r="X315" s="37">
        <v>25501</v>
      </c>
      <c r="AM315" s="37">
        <v>-2612</v>
      </c>
      <c r="AN315" s="37">
        <v>-2514</v>
      </c>
      <c r="AO315" s="37">
        <v>29568</v>
      </c>
    </row>
    <row r="316" spans="2:61">
      <c r="B316" s="4" t="s">
        <v>921</v>
      </c>
      <c r="C316" s="4" t="s">
        <v>545</v>
      </c>
      <c r="D316" s="4" t="s">
        <v>862</v>
      </c>
      <c r="E316" s="91">
        <v>45659</v>
      </c>
      <c r="F316" s="4" t="s">
        <v>873</v>
      </c>
      <c r="G316" s="91">
        <v>45670</v>
      </c>
      <c r="I316" s="4" t="str">
        <f>INDEX('Mold Directory'!E:E, MATCH(C316, 'Mold Directory'!A:A, 0))</f>
        <v>75 right</v>
      </c>
      <c r="J316">
        <v>-131</v>
      </c>
      <c r="K316">
        <v>1945</v>
      </c>
      <c r="L316">
        <v>22303</v>
      </c>
      <c r="V316" s="37">
        <v>494</v>
      </c>
      <c r="W316" s="37">
        <v>2122</v>
      </c>
      <c r="X316" s="37">
        <v>21123</v>
      </c>
      <c r="AA316">
        <v>418</v>
      </c>
      <c r="AB316">
        <v>-1477</v>
      </c>
      <c r="AC316">
        <v>23353</v>
      </c>
      <c r="AM316" s="37">
        <v>-503</v>
      </c>
      <c r="AN316" s="37">
        <v>-1298</v>
      </c>
      <c r="AO316" s="37">
        <v>21895</v>
      </c>
      <c r="BC316">
        <f t="shared" si="36"/>
        <v>625</v>
      </c>
      <c r="BD316">
        <f t="shared" si="37"/>
        <v>177</v>
      </c>
      <c r="BE316">
        <f t="shared" si="38"/>
        <v>-1180</v>
      </c>
      <c r="BG316">
        <f t="shared" si="39"/>
        <v>921</v>
      </c>
      <c r="BH316">
        <f t="shared" si="40"/>
        <v>179</v>
      </c>
      <c r="BI316">
        <f t="shared" si="41"/>
        <v>1458</v>
      </c>
    </row>
    <row r="317" spans="2:61">
      <c r="B317" s="4" t="s">
        <v>922</v>
      </c>
      <c r="C317" s="4" t="s">
        <v>565</v>
      </c>
      <c r="D317" s="4" t="s">
        <v>862</v>
      </c>
      <c r="E317" s="91">
        <v>45659</v>
      </c>
      <c r="F317" s="4" t="s">
        <v>873</v>
      </c>
      <c r="G317" s="91">
        <v>45681</v>
      </c>
      <c r="I317" s="4" t="str">
        <f>INDEX('Mold Directory'!E:E, MATCH(C317, 'Mold Directory'!A:A, 0))</f>
        <v>75 right</v>
      </c>
      <c r="J317">
        <v>574</v>
      </c>
      <c r="K317">
        <v>47</v>
      </c>
      <c r="L317">
        <v>25733</v>
      </c>
      <c r="V317" s="37">
        <v>137</v>
      </c>
      <c r="W317" s="37">
        <v>1809</v>
      </c>
      <c r="X317" s="37">
        <v>23906</v>
      </c>
      <c r="AA317">
        <v>-508</v>
      </c>
      <c r="AB317">
        <v>-1134</v>
      </c>
      <c r="AC317">
        <v>26919</v>
      </c>
      <c r="AM317" s="37">
        <v>-164</v>
      </c>
      <c r="AN317" s="37">
        <v>-1606</v>
      </c>
      <c r="AO317" s="37">
        <v>24155</v>
      </c>
      <c r="BC317">
        <f t="shared" si="36"/>
        <v>437</v>
      </c>
      <c r="BD317">
        <f t="shared" si="37"/>
        <v>1762</v>
      </c>
      <c r="BE317">
        <f t="shared" si="38"/>
        <v>-1827</v>
      </c>
      <c r="BG317">
        <f t="shared" si="39"/>
        <v>344</v>
      </c>
      <c r="BH317">
        <f t="shared" si="40"/>
        <v>472</v>
      </c>
      <c r="BI317">
        <f t="shared" si="41"/>
        <v>2764</v>
      </c>
    </row>
    <row r="318" spans="2:61">
      <c r="B318" s="4" t="s">
        <v>923</v>
      </c>
      <c r="C318" s="4" t="s">
        <v>51</v>
      </c>
      <c r="D318" s="4" t="s">
        <v>862</v>
      </c>
      <c r="E318" s="91">
        <v>45659</v>
      </c>
      <c r="F318" s="4" t="s">
        <v>873</v>
      </c>
      <c r="G318" s="91">
        <v>45681</v>
      </c>
      <c r="I318" s="4" t="str">
        <f>INDEX('Mold Directory'!E:E, MATCH(C318, 'Mold Directory'!A:A, 0))</f>
        <v>75 right</v>
      </c>
      <c r="J318">
        <v>185</v>
      </c>
      <c r="K318">
        <v>-617</v>
      </c>
      <c r="L318">
        <v>22018</v>
      </c>
      <c r="V318" s="37">
        <v>499</v>
      </c>
      <c r="W318" s="37">
        <v>957</v>
      </c>
      <c r="X318" s="37">
        <v>21622</v>
      </c>
      <c r="AA318">
        <v>-1732</v>
      </c>
      <c r="AB318">
        <v>-1706</v>
      </c>
      <c r="AC318">
        <v>22718</v>
      </c>
      <c r="AM318" s="37">
        <v>-2215</v>
      </c>
      <c r="AN318" s="37">
        <v>-1432</v>
      </c>
      <c r="AO318" s="37">
        <v>21849</v>
      </c>
      <c r="BC318">
        <f t="shared" si="36"/>
        <v>314</v>
      </c>
      <c r="BD318">
        <f t="shared" si="37"/>
        <v>1574</v>
      </c>
      <c r="BE318">
        <f t="shared" si="38"/>
        <v>-396</v>
      </c>
      <c r="BG318">
        <f t="shared" si="39"/>
        <v>483</v>
      </c>
      <c r="BH318">
        <f t="shared" si="40"/>
        <v>274</v>
      </c>
      <c r="BI318">
        <f t="shared" si="41"/>
        <v>869</v>
      </c>
    </row>
    <row r="319" spans="2:61">
      <c r="B319" s="4" t="s">
        <v>924</v>
      </c>
      <c r="C319" s="4" t="s">
        <v>51</v>
      </c>
      <c r="D319" s="4" t="s">
        <v>862</v>
      </c>
      <c r="E319" s="91">
        <v>45659</v>
      </c>
      <c r="F319" s="4" t="s">
        <v>873</v>
      </c>
      <c r="G319" s="91">
        <v>45670</v>
      </c>
      <c r="I319" s="4" t="str">
        <f>INDEX('Mold Directory'!E:E, MATCH(C319, 'Mold Directory'!A:A, 0))</f>
        <v>75 right</v>
      </c>
      <c r="J319">
        <v>-260</v>
      </c>
      <c r="K319">
        <v>-994</v>
      </c>
      <c r="L319">
        <v>24753</v>
      </c>
      <c r="V319" s="37">
        <v>-71</v>
      </c>
      <c r="W319" s="37">
        <v>-463</v>
      </c>
      <c r="X319" s="37">
        <v>22269</v>
      </c>
      <c r="AA319">
        <v>-1539</v>
      </c>
      <c r="AB319">
        <v>-1914</v>
      </c>
      <c r="AC319">
        <v>23345</v>
      </c>
      <c r="AM319" s="37">
        <v>-1796</v>
      </c>
      <c r="AN319" s="37">
        <v>-2287</v>
      </c>
      <c r="AO319" s="37">
        <v>23027</v>
      </c>
      <c r="BC319">
        <f t="shared" si="36"/>
        <v>189</v>
      </c>
      <c r="BD319">
        <f t="shared" si="37"/>
        <v>531</v>
      </c>
      <c r="BE319">
        <f t="shared" si="38"/>
        <v>-2484</v>
      </c>
      <c r="BG319">
        <f t="shared" si="39"/>
        <v>257</v>
      </c>
      <c r="BH319">
        <f t="shared" si="40"/>
        <v>373</v>
      </c>
      <c r="BI319">
        <f t="shared" si="41"/>
        <v>318</v>
      </c>
    </row>
    <row r="320" spans="2:61">
      <c r="B320" s="4" t="s">
        <v>925</v>
      </c>
      <c r="C320" s="4" t="s">
        <v>565</v>
      </c>
      <c r="D320" s="4" t="s">
        <v>862</v>
      </c>
      <c r="E320" s="91">
        <v>45659</v>
      </c>
      <c r="F320" s="4" t="s">
        <v>873</v>
      </c>
      <c r="G320" s="91">
        <v>45670</v>
      </c>
      <c r="I320" s="4" t="str">
        <f>INDEX('Mold Directory'!E:E, MATCH(C320, 'Mold Directory'!A:A, 0))</f>
        <v>75 right</v>
      </c>
      <c r="J320">
        <v>-242</v>
      </c>
      <c r="K320">
        <v>-533</v>
      </c>
      <c r="L320">
        <v>26163</v>
      </c>
      <c r="V320" s="37">
        <v>740</v>
      </c>
      <c r="W320" s="37">
        <v>483</v>
      </c>
      <c r="X320" s="37">
        <v>23940</v>
      </c>
      <c r="AA320">
        <v>-1145</v>
      </c>
      <c r="AB320">
        <v>-1729</v>
      </c>
      <c r="AC320">
        <v>24215</v>
      </c>
      <c r="AM320" s="37">
        <v>-1951</v>
      </c>
      <c r="AN320" s="37">
        <v>-1112</v>
      </c>
      <c r="AO320" s="37">
        <v>23352</v>
      </c>
      <c r="BC320">
        <f t="shared" si="36"/>
        <v>982</v>
      </c>
      <c r="BD320">
        <f t="shared" si="37"/>
        <v>1016</v>
      </c>
      <c r="BE320">
        <f t="shared" si="38"/>
        <v>-2223</v>
      </c>
      <c r="BG320">
        <f t="shared" si="39"/>
        <v>806</v>
      </c>
      <c r="BH320">
        <f t="shared" si="40"/>
        <v>617</v>
      </c>
      <c r="BI320">
        <f t="shared" si="41"/>
        <v>863</v>
      </c>
    </row>
    <row r="321" spans="2:61">
      <c r="B321" s="4" t="s">
        <v>926</v>
      </c>
      <c r="C321" s="4" t="s">
        <v>542</v>
      </c>
      <c r="D321" s="4" t="s">
        <v>862</v>
      </c>
      <c r="E321" s="91">
        <v>45659</v>
      </c>
      <c r="F321" s="4" t="s">
        <v>873</v>
      </c>
      <c r="G321" s="91">
        <v>45681</v>
      </c>
      <c r="I321" s="4" t="str">
        <f>INDEX('Mold Directory'!E:E, MATCH(C321, 'Mold Directory'!A:A, 0))</f>
        <v>75 right</v>
      </c>
      <c r="J321">
        <v>1094</v>
      </c>
      <c r="K321">
        <v>-136</v>
      </c>
      <c r="L321">
        <v>26329</v>
      </c>
      <c r="V321" s="37">
        <v>966</v>
      </c>
      <c r="W321" s="37">
        <v>1592</v>
      </c>
      <c r="X321" s="37">
        <v>24817</v>
      </c>
      <c r="AA321">
        <v>-651</v>
      </c>
      <c r="AB321">
        <v>-1590</v>
      </c>
      <c r="AC321">
        <v>26035</v>
      </c>
      <c r="AM321" s="37">
        <v>-1218</v>
      </c>
      <c r="AN321" s="37">
        <v>-1287</v>
      </c>
      <c r="AO321" s="37">
        <v>24557</v>
      </c>
      <c r="BC321">
        <f t="shared" si="36"/>
        <v>128</v>
      </c>
      <c r="BD321">
        <f t="shared" si="37"/>
        <v>1728</v>
      </c>
      <c r="BE321">
        <f t="shared" si="38"/>
        <v>-1512</v>
      </c>
      <c r="BG321">
        <f t="shared" si="39"/>
        <v>567</v>
      </c>
      <c r="BH321">
        <f t="shared" si="40"/>
        <v>303</v>
      </c>
      <c r="BI321">
        <f t="shared" si="41"/>
        <v>1478</v>
      </c>
    </row>
    <row r="322" spans="2:61">
      <c r="B322" s="4" t="s">
        <v>927</v>
      </c>
      <c r="C322" s="4" t="s">
        <v>545</v>
      </c>
      <c r="D322" s="4" t="s">
        <v>862</v>
      </c>
      <c r="E322" s="91">
        <v>45659</v>
      </c>
      <c r="F322" s="4" t="s">
        <v>873</v>
      </c>
      <c r="G322" s="91">
        <v>45670</v>
      </c>
      <c r="I322" s="4" t="str">
        <f>INDEX('Mold Directory'!E:E, MATCH(C322, 'Mold Directory'!A:A, 0))</f>
        <v>75 right</v>
      </c>
      <c r="J322">
        <v>118</v>
      </c>
      <c r="K322">
        <v>185</v>
      </c>
      <c r="L322">
        <v>21895</v>
      </c>
      <c r="V322" s="37">
        <v>282</v>
      </c>
      <c r="W322" s="37">
        <v>646</v>
      </c>
      <c r="X322" s="37">
        <v>21367</v>
      </c>
      <c r="AA322">
        <v>-887</v>
      </c>
      <c r="AB322">
        <v>-964</v>
      </c>
      <c r="AC322">
        <v>24076</v>
      </c>
      <c r="AM322" s="37">
        <v>-1241</v>
      </c>
      <c r="AN322" s="37">
        <v>-1251</v>
      </c>
      <c r="AO322" s="37">
        <v>21468</v>
      </c>
      <c r="BC322">
        <f t="shared" si="36"/>
        <v>164</v>
      </c>
      <c r="BD322">
        <f t="shared" si="37"/>
        <v>461</v>
      </c>
      <c r="BE322">
        <f t="shared" si="38"/>
        <v>-528</v>
      </c>
      <c r="BG322">
        <f t="shared" si="39"/>
        <v>354</v>
      </c>
      <c r="BH322">
        <f t="shared" si="40"/>
        <v>287</v>
      </c>
      <c r="BI322">
        <f t="shared" si="41"/>
        <v>2608</v>
      </c>
    </row>
    <row r="323" spans="2:61">
      <c r="B323" s="4" t="s">
        <v>928</v>
      </c>
      <c r="C323" s="4" t="s">
        <v>562</v>
      </c>
      <c r="D323" s="4" t="s">
        <v>862</v>
      </c>
      <c r="E323" s="91">
        <v>45659</v>
      </c>
      <c r="F323" s="4" t="s">
        <v>873</v>
      </c>
      <c r="G323" s="91">
        <v>45670</v>
      </c>
      <c r="I323" s="4" t="str">
        <f>INDEX('Mold Directory'!E:E, MATCH(C323, 'Mold Directory'!A:A, 0))</f>
        <v>75 right</v>
      </c>
      <c r="J323">
        <v>-73</v>
      </c>
      <c r="K323">
        <v>1604</v>
      </c>
      <c r="L323">
        <v>23108</v>
      </c>
      <c r="V323" s="37">
        <v>692</v>
      </c>
      <c r="W323" s="37">
        <v>2123</v>
      </c>
      <c r="X323" s="37">
        <v>22194</v>
      </c>
      <c r="AA323">
        <v>-1468</v>
      </c>
      <c r="AB323">
        <v>531</v>
      </c>
      <c r="AC323">
        <v>26338</v>
      </c>
      <c r="AM323" s="37">
        <v>-1898</v>
      </c>
      <c r="AN323" s="37">
        <v>777</v>
      </c>
      <c r="AO323" s="37">
        <v>24054</v>
      </c>
      <c r="BC323">
        <f t="shared" si="36"/>
        <v>765</v>
      </c>
      <c r="BD323">
        <f t="shared" si="37"/>
        <v>519</v>
      </c>
      <c r="BE323">
        <f t="shared" si="38"/>
        <v>-914</v>
      </c>
      <c r="BG323">
        <f t="shared" si="39"/>
        <v>430</v>
      </c>
      <c r="BH323">
        <f t="shared" si="40"/>
        <v>246</v>
      </c>
      <c r="BI323">
        <f t="shared" si="41"/>
        <v>2284</v>
      </c>
    </row>
    <row r="324" spans="2:61">
      <c r="B324" s="4" t="s">
        <v>929</v>
      </c>
      <c r="C324" s="4" t="s">
        <v>557</v>
      </c>
      <c r="D324" s="4" t="s">
        <v>873</v>
      </c>
      <c r="E324" s="91">
        <v>45678</v>
      </c>
      <c r="F324" s="4" t="s">
        <v>873</v>
      </c>
      <c r="G324" s="91">
        <v>45686</v>
      </c>
      <c r="I324" s="4" t="str">
        <f>INDEX('Mold Directory'!E:E, MATCH(C324, 'Mold Directory'!A:A, 0))</f>
        <v>75 right</v>
      </c>
      <c r="J324">
        <v>942</v>
      </c>
      <c r="K324">
        <v>236</v>
      </c>
      <c r="L324">
        <v>27462</v>
      </c>
      <c r="V324" s="37">
        <v>-89</v>
      </c>
      <c r="W324" s="37">
        <v>858</v>
      </c>
      <c r="X324" s="37">
        <v>24270</v>
      </c>
      <c r="AA324">
        <v>-871</v>
      </c>
      <c r="AB324">
        <v>-1233</v>
      </c>
      <c r="AC324">
        <v>28837</v>
      </c>
      <c r="AM324" s="37">
        <v>-2267</v>
      </c>
      <c r="AN324" s="37">
        <v>-899</v>
      </c>
      <c r="AO324" s="37">
        <v>26038</v>
      </c>
      <c r="BC324">
        <f t="shared" si="36"/>
        <v>1031</v>
      </c>
      <c r="BD324">
        <f t="shared" si="37"/>
        <v>622</v>
      </c>
      <c r="BE324">
        <f t="shared" si="38"/>
        <v>-3192</v>
      </c>
      <c r="BG324">
        <f t="shared" si="39"/>
        <v>1396</v>
      </c>
      <c r="BH324">
        <f t="shared" si="40"/>
        <v>334</v>
      </c>
      <c r="BI324">
        <f t="shared" si="41"/>
        <v>2799</v>
      </c>
    </row>
    <row r="325" spans="2:61">
      <c r="B325" s="4" t="s">
        <v>930</v>
      </c>
      <c r="C325" s="4" t="s">
        <v>545</v>
      </c>
      <c r="D325" s="4" t="s">
        <v>873</v>
      </c>
      <c r="E325" s="91">
        <v>45678</v>
      </c>
      <c r="F325" s="4" t="s">
        <v>873</v>
      </c>
      <c r="G325" s="91">
        <v>45686</v>
      </c>
      <c r="I325" s="4" t="str">
        <f>INDEX('Mold Directory'!E:E, MATCH(C325, 'Mold Directory'!A:A, 0))</f>
        <v>75 right</v>
      </c>
      <c r="J325">
        <v>542</v>
      </c>
      <c r="K325">
        <v>-11</v>
      </c>
      <c r="L325">
        <v>21976</v>
      </c>
      <c r="V325" s="37">
        <v>1003</v>
      </c>
      <c r="W325" s="37">
        <v>282</v>
      </c>
      <c r="X325" s="37">
        <v>21544</v>
      </c>
      <c r="AA325">
        <v>-1069</v>
      </c>
      <c r="AB325">
        <v>-1780</v>
      </c>
      <c r="AC325">
        <v>23098</v>
      </c>
      <c r="AM325" s="37">
        <v>-1583</v>
      </c>
      <c r="AN325" s="37">
        <v>-2008</v>
      </c>
      <c r="AO325" s="37">
        <v>22184</v>
      </c>
      <c r="BC325">
        <f t="shared" ref="BC325:BC354" si="42">ABS(V325-J325)</f>
        <v>461</v>
      </c>
      <c r="BD325">
        <f t="shared" ref="BD325:BD354" si="43">ABS(W325-K325)</f>
        <v>293</v>
      </c>
      <c r="BE325">
        <f t="shared" ref="BE325:BE354" si="44">(X325-L325)</f>
        <v>-432</v>
      </c>
      <c r="BG325">
        <f t="shared" ref="BG325:BG354" si="45">ABS(AM325-AA325)</f>
        <v>514</v>
      </c>
      <c r="BH325">
        <f t="shared" ref="BH325:BH354" si="46">ABS(AN325-AB325)</f>
        <v>228</v>
      </c>
      <c r="BI325">
        <f t="shared" ref="BI325:BI354" si="47">ABS(AO325-AC325)</f>
        <v>914</v>
      </c>
    </row>
    <row r="326" spans="2:61">
      <c r="B326" s="4" t="s">
        <v>931</v>
      </c>
      <c r="C326" s="4" t="s">
        <v>555</v>
      </c>
      <c r="D326" s="4" t="s">
        <v>873</v>
      </c>
      <c r="E326" s="91">
        <v>45678</v>
      </c>
      <c r="F326" s="4" t="s">
        <v>873</v>
      </c>
      <c r="G326" s="91">
        <v>45686</v>
      </c>
      <c r="I326" s="4" t="str">
        <f>INDEX('Mold Directory'!E:E, MATCH(C326, 'Mold Directory'!A:A, 0))</f>
        <v>75 right</v>
      </c>
      <c r="J326">
        <v>595</v>
      </c>
      <c r="K326">
        <v>802</v>
      </c>
      <c r="L326">
        <v>27935</v>
      </c>
      <c r="M326"/>
      <c r="N326"/>
      <c r="O326"/>
      <c r="P326"/>
      <c r="Q326"/>
      <c r="R326"/>
      <c r="V326">
        <v>930</v>
      </c>
      <c r="W326">
        <v>1982</v>
      </c>
      <c r="X326">
        <v>26637</v>
      </c>
      <c r="Y326"/>
      <c r="AA326">
        <v>-1994</v>
      </c>
      <c r="AB326">
        <v>-1530</v>
      </c>
      <c r="AC326">
        <v>29003</v>
      </c>
      <c r="AD326"/>
      <c r="AE326"/>
      <c r="AF326"/>
      <c r="AG326"/>
      <c r="AH326"/>
      <c r="AI326"/>
      <c r="AM326">
        <v>-1762</v>
      </c>
      <c r="AN326" s="37">
        <v>-2652</v>
      </c>
      <c r="AO326" s="37">
        <v>29283</v>
      </c>
      <c r="BC326">
        <f t="shared" si="42"/>
        <v>335</v>
      </c>
      <c r="BD326">
        <f t="shared" si="43"/>
        <v>1180</v>
      </c>
      <c r="BE326">
        <f t="shared" si="44"/>
        <v>-1298</v>
      </c>
      <c r="BG326">
        <f t="shared" si="45"/>
        <v>232</v>
      </c>
      <c r="BH326">
        <f t="shared" si="46"/>
        <v>1122</v>
      </c>
      <c r="BI326">
        <f t="shared" si="47"/>
        <v>280</v>
      </c>
    </row>
    <row r="327" spans="2:61">
      <c r="B327" s="4" t="s">
        <v>932</v>
      </c>
      <c r="C327" s="4" t="s">
        <v>555</v>
      </c>
      <c r="D327" s="4" t="s">
        <v>873</v>
      </c>
      <c r="E327" s="91">
        <v>45678</v>
      </c>
      <c r="F327" s="4" t="s">
        <v>873</v>
      </c>
      <c r="G327" s="91">
        <v>45686</v>
      </c>
      <c r="I327" s="4" t="str">
        <f>INDEX('Mold Directory'!E:E, MATCH(C327, 'Mold Directory'!A:A, 0))</f>
        <v>75 right</v>
      </c>
      <c r="J327">
        <v>1920</v>
      </c>
      <c r="K327">
        <v>-1325</v>
      </c>
      <c r="L327">
        <v>25897</v>
      </c>
      <c r="V327" s="37">
        <v>737</v>
      </c>
      <c r="W327" s="37">
        <v>338</v>
      </c>
      <c r="X327" s="37">
        <v>25500</v>
      </c>
      <c r="AA327">
        <v>-1557</v>
      </c>
      <c r="AB327">
        <v>-1924</v>
      </c>
      <c r="AC327">
        <v>26282</v>
      </c>
      <c r="AM327" s="37">
        <v>-1222</v>
      </c>
      <c r="AN327" s="37">
        <v>-2611</v>
      </c>
      <c r="AO327" s="37">
        <v>26927</v>
      </c>
      <c r="BC327">
        <f t="shared" si="42"/>
        <v>1183</v>
      </c>
      <c r="BD327">
        <f t="shared" si="43"/>
        <v>1663</v>
      </c>
      <c r="BE327">
        <f t="shared" si="44"/>
        <v>-397</v>
      </c>
      <c r="BG327">
        <f t="shared" si="45"/>
        <v>335</v>
      </c>
      <c r="BH327">
        <f t="shared" si="46"/>
        <v>687</v>
      </c>
      <c r="BI327">
        <f t="shared" si="47"/>
        <v>645</v>
      </c>
    </row>
    <row r="328" spans="2:61">
      <c r="B328" s="4" t="s">
        <v>929</v>
      </c>
      <c r="C328" s="4" t="s">
        <v>557</v>
      </c>
      <c r="D328" s="4" t="s">
        <v>873</v>
      </c>
      <c r="E328" s="91">
        <v>45678</v>
      </c>
      <c r="F328" s="4" t="s">
        <v>873</v>
      </c>
      <c r="G328" s="91">
        <v>45686</v>
      </c>
      <c r="I328" s="4" t="str">
        <f>INDEX('Mold Directory'!E:E, MATCH(C328, 'Mold Directory'!A:A, 0))</f>
        <v>75 right</v>
      </c>
      <c r="J328">
        <v>100</v>
      </c>
      <c r="K328">
        <v>580</v>
      </c>
      <c r="L328">
        <v>24855</v>
      </c>
      <c r="V328" s="37">
        <v>802</v>
      </c>
      <c r="W328" s="37">
        <v>612</v>
      </c>
      <c r="X328" s="37">
        <v>26323</v>
      </c>
      <c r="AA328">
        <v>-1537</v>
      </c>
      <c r="AB328">
        <v>-824</v>
      </c>
      <c r="AC328">
        <v>26502</v>
      </c>
      <c r="AM328" s="37">
        <v>-1299</v>
      </c>
      <c r="AN328" s="37">
        <v>-1607</v>
      </c>
      <c r="AO328" s="37">
        <v>26975</v>
      </c>
      <c r="BC328">
        <f t="shared" si="42"/>
        <v>702</v>
      </c>
      <c r="BD328">
        <f t="shared" si="43"/>
        <v>32</v>
      </c>
      <c r="BE328">
        <f t="shared" si="44"/>
        <v>1468</v>
      </c>
      <c r="BG328">
        <f t="shared" si="45"/>
        <v>238</v>
      </c>
      <c r="BH328">
        <f t="shared" si="46"/>
        <v>783</v>
      </c>
      <c r="BI328">
        <f t="shared" si="47"/>
        <v>473</v>
      </c>
    </row>
    <row r="329" spans="2:61">
      <c r="B329" s="4" t="s">
        <v>933</v>
      </c>
      <c r="C329" s="4" t="s">
        <v>539</v>
      </c>
      <c r="D329" s="4" t="s">
        <v>873</v>
      </c>
      <c r="E329" s="91">
        <v>45678</v>
      </c>
      <c r="F329" s="4" t="s">
        <v>873</v>
      </c>
      <c r="G329" s="91">
        <v>45686</v>
      </c>
      <c r="I329" s="4" t="str">
        <f>INDEX('Mold Directory'!E:E, MATCH(C329, 'Mold Directory'!A:A, 0))</f>
        <v>75 right</v>
      </c>
      <c r="J329">
        <v>40</v>
      </c>
      <c r="K329">
        <v>292</v>
      </c>
      <c r="L329">
        <v>23632</v>
      </c>
      <c r="V329" s="37">
        <v>869</v>
      </c>
      <c r="W329" s="37">
        <v>-165</v>
      </c>
      <c r="X329" s="37">
        <v>22822</v>
      </c>
      <c r="AA329">
        <v>-1808</v>
      </c>
      <c r="AB329">
        <v>-1588</v>
      </c>
      <c r="AC329">
        <v>25478</v>
      </c>
      <c r="AM329" s="37">
        <v>-2226</v>
      </c>
      <c r="AN329" s="37">
        <v>-1927</v>
      </c>
      <c r="AO329" s="37">
        <v>24657</v>
      </c>
      <c r="BC329">
        <f t="shared" si="42"/>
        <v>829</v>
      </c>
      <c r="BD329">
        <f t="shared" si="43"/>
        <v>457</v>
      </c>
      <c r="BE329">
        <f t="shared" si="44"/>
        <v>-810</v>
      </c>
      <c r="BG329">
        <f t="shared" si="45"/>
        <v>418</v>
      </c>
      <c r="BH329">
        <f t="shared" si="46"/>
        <v>339</v>
      </c>
      <c r="BI329">
        <f t="shared" si="47"/>
        <v>821</v>
      </c>
    </row>
    <row r="330" spans="2:61">
      <c r="B330" s="4" t="s">
        <v>934</v>
      </c>
      <c r="C330" s="4" t="s">
        <v>935</v>
      </c>
      <c r="D330" s="4" t="s">
        <v>873</v>
      </c>
      <c r="E330" s="91">
        <v>45678</v>
      </c>
      <c r="F330" s="4" t="s">
        <v>873</v>
      </c>
      <c r="G330" s="91">
        <v>45684</v>
      </c>
      <c r="I330" s="4" t="str">
        <f>INDEX('Mold Directory'!E:E, MATCH(C330, 'Mold Directory'!A:A, 0))</f>
        <v>75 right</v>
      </c>
      <c r="J330">
        <v>1419</v>
      </c>
      <c r="K330">
        <v>570</v>
      </c>
      <c r="L330">
        <v>23392</v>
      </c>
      <c r="V330" s="37">
        <v>1315</v>
      </c>
      <c r="W330" s="37">
        <v>839</v>
      </c>
      <c r="X330" s="37">
        <v>22492</v>
      </c>
      <c r="AA330">
        <v>-1824</v>
      </c>
      <c r="AB330">
        <v>-1310</v>
      </c>
      <c r="AC330">
        <v>20245</v>
      </c>
      <c r="AM330" s="37">
        <v>-2104</v>
      </c>
      <c r="AN330" s="37">
        <v>-1880</v>
      </c>
      <c r="AO330" s="37">
        <v>19775</v>
      </c>
      <c r="BC330">
        <f t="shared" si="42"/>
        <v>104</v>
      </c>
      <c r="BD330">
        <f t="shared" si="43"/>
        <v>269</v>
      </c>
      <c r="BE330">
        <f t="shared" si="44"/>
        <v>-900</v>
      </c>
      <c r="BG330">
        <f t="shared" si="45"/>
        <v>280</v>
      </c>
      <c r="BH330">
        <f t="shared" si="46"/>
        <v>570</v>
      </c>
      <c r="BI330">
        <f t="shared" si="47"/>
        <v>470</v>
      </c>
    </row>
    <row r="331" spans="2:61">
      <c r="B331" s="4" t="s">
        <v>936</v>
      </c>
      <c r="C331" s="4" t="s">
        <v>555</v>
      </c>
      <c r="D331" s="4" t="s">
        <v>873</v>
      </c>
      <c r="E331" s="91">
        <v>45679</v>
      </c>
      <c r="F331" s="4" t="s">
        <v>873</v>
      </c>
      <c r="G331" s="91">
        <v>45686</v>
      </c>
      <c r="I331" s="4" t="str">
        <f>INDEX('Mold Directory'!E:E, MATCH(C331, 'Mold Directory'!A:A, 0))</f>
        <v>75 right</v>
      </c>
      <c r="J331">
        <v>1238</v>
      </c>
      <c r="K331">
        <v>1864</v>
      </c>
      <c r="L331">
        <v>25567</v>
      </c>
      <c r="V331" s="37">
        <v>1774</v>
      </c>
      <c r="W331" s="37">
        <v>1871</v>
      </c>
      <c r="X331" s="37">
        <v>24215</v>
      </c>
      <c r="AA331">
        <v>-550</v>
      </c>
      <c r="AB331">
        <v>-1685</v>
      </c>
      <c r="AC331">
        <v>24544</v>
      </c>
      <c r="AM331" s="37">
        <v>-1249</v>
      </c>
      <c r="AN331" s="37">
        <v>-1717</v>
      </c>
      <c r="AO331" s="37">
        <v>24470</v>
      </c>
      <c r="BC331">
        <f t="shared" si="42"/>
        <v>536</v>
      </c>
      <c r="BD331">
        <f t="shared" si="43"/>
        <v>7</v>
      </c>
      <c r="BE331">
        <f t="shared" si="44"/>
        <v>-1352</v>
      </c>
      <c r="BG331">
        <f t="shared" si="45"/>
        <v>699</v>
      </c>
      <c r="BH331">
        <f t="shared" si="46"/>
        <v>32</v>
      </c>
      <c r="BI331">
        <f t="shared" si="47"/>
        <v>74</v>
      </c>
    </row>
    <row r="332" spans="2:61">
      <c r="B332" s="4" t="s">
        <v>937</v>
      </c>
      <c r="C332" s="4" t="s">
        <v>545</v>
      </c>
      <c r="D332" s="4" t="s">
        <v>873</v>
      </c>
      <c r="E332" s="91">
        <v>45679</v>
      </c>
      <c r="F332" s="4" t="s">
        <v>873</v>
      </c>
      <c r="G332" s="91">
        <v>45693</v>
      </c>
      <c r="I332" s="4" t="str">
        <f>INDEX('Mold Directory'!E:E, MATCH(C332, 'Mold Directory'!A:A, 0))</f>
        <v>75 right</v>
      </c>
      <c r="J332">
        <v>423</v>
      </c>
      <c r="K332">
        <v>198</v>
      </c>
      <c r="L332">
        <v>22359</v>
      </c>
      <c r="V332" s="37">
        <v>1108</v>
      </c>
      <c r="W332" s="37">
        <v>-233</v>
      </c>
      <c r="X332" s="37">
        <v>21096</v>
      </c>
      <c r="AA332">
        <v>-572</v>
      </c>
      <c r="AB332">
        <v>-1817</v>
      </c>
      <c r="AC332">
        <v>21507</v>
      </c>
      <c r="AM332" s="37">
        <v>-1760</v>
      </c>
      <c r="AN332" s="37">
        <v>-1601</v>
      </c>
      <c r="AO332" s="37">
        <v>21155</v>
      </c>
      <c r="AR332" t="s">
        <v>938</v>
      </c>
      <c r="BC332">
        <f t="shared" si="42"/>
        <v>685</v>
      </c>
      <c r="BD332">
        <f t="shared" si="43"/>
        <v>431</v>
      </c>
      <c r="BE332">
        <f t="shared" si="44"/>
        <v>-1263</v>
      </c>
      <c r="BG332">
        <f t="shared" si="45"/>
        <v>1188</v>
      </c>
      <c r="BH332">
        <f t="shared" si="46"/>
        <v>216</v>
      </c>
      <c r="BI332">
        <f t="shared" si="47"/>
        <v>352</v>
      </c>
    </row>
    <row r="333" spans="2:61">
      <c r="B333" s="4" t="s">
        <v>939</v>
      </c>
      <c r="C333" s="4" t="s">
        <v>51</v>
      </c>
      <c r="D333" s="4" t="s">
        <v>873</v>
      </c>
      <c r="E333" s="91">
        <v>45679</v>
      </c>
      <c r="F333" s="4" t="s">
        <v>873</v>
      </c>
      <c r="G333" s="91">
        <v>45693</v>
      </c>
      <c r="I333" s="4" t="str">
        <f>INDEX('Mold Directory'!E:E, MATCH(C333, 'Mold Directory'!A:A, 0))</f>
        <v>75 right</v>
      </c>
      <c r="J333">
        <v>981</v>
      </c>
      <c r="K333">
        <v>311</v>
      </c>
      <c r="L333">
        <v>21350</v>
      </c>
      <c r="V333" s="37">
        <v>1723</v>
      </c>
      <c r="W333" s="37">
        <v>19</v>
      </c>
      <c r="X333" s="37">
        <v>20422</v>
      </c>
      <c r="AA333">
        <v>-1414</v>
      </c>
      <c r="AB333">
        <v>-324</v>
      </c>
      <c r="AC333">
        <v>23397</v>
      </c>
      <c r="AM333" s="37">
        <v>-1917</v>
      </c>
      <c r="AN333" s="37">
        <v>-699</v>
      </c>
      <c r="AO333" s="37">
        <v>22856</v>
      </c>
      <c r="AR333" t="s">
        <v>938</v>
      </c>
      <c r="BC333">
        <f t="shared" si="42"/>
        <v>742</v>
      </c>
      <c r="BD333">
        <f t="shared" si="43"/>
        <v>292</v>
      </c>
      <c r="BE333">
        <f t="shared" si="44"/>
        <v>-928</v>
      </c>
      <c r="BG333">
        <f t="shared" si="45"/>
        <v>503</v>
      </c>
      <c r="BH333">
        <f t="shared" si="46"/>
        <v>375</v>
      </c>
      <c r="BI333">
        <f t="shared" si="47"/>
        <v>541</v>
      </c>
    </row>
    <row r="334" spans="2:61">
      <c r="B334" s="4" t="s">
        <v>940</v>
      </c>
      <c r="C334" s="4" t="s">
        <v>941</v>
      </c>
      <c r="D334" s="4" t="s">
        <v>873</v>
      </c>
      <c r="E334" s="91">
        <v>45679</v>
      </c>
      <c r="F334" s="4" t="s">
        <v>873</v>
      </c>
      <c r="G334" s="91">
        <v>45693</v>
      </c>
      <c r="I334" s="4" t="str">
        <f>INDEX('Mold Directory'!E:E, MATCH(C334, 'Mold Directory'!A:A, 0))</f>
        <v>75 right</v>
      </c>
      <c r="J334">
        <v>1702</v>
      </c>
      <c r="K334">
        <v>218</v>
      </c>
      <c r="L334">
        <v>23885</v>
      </c>
      <c r="V334" s="37">
        <v>1338</v>
      </c>
      <c r="W334" s="37">
        <v>12</v>
      </c>
      <c r="X334" s="37">
        <v>22720</v>
      </c>
      <c r="AA334">
        <v>-185</v>
      </c>
      <c r="AB334">
        <v>-1351</v>
      </c>
      <c r="AC334">
        <v>21954</v>
      </c>
      <c r="AM334" s="37">
        <v>-1707</v>
      </c>
      <c r="AN334" s="37">
        <v>-775</v>
      </c>
      <c r="AO334" s="37">
        <v>21708</v>
      </c>
      <c r="AR334" t="s">
        <v>938</v>
      </c>
      <c r="BC334">
        <f t="shared" si="42"/>
        <v>364</v>
      </c>
      <c r="BD334">
        <f t="shared" si="43"/>
        <v>206</v>
      </c>
      <c r="BE334">
        <f t="shared" si="44"/>
        <v>-1165</v>
      </c>
      <c r="BG334">
        <f t="shared" si="45"/>
        <v>1522</v>
      </c>
      <c r="BH334">
        <f t="shared" si="46"/>
        <v>576</v>
      </c>
      <c r="BI334">
        <f t="shared" si="47"/>
        <v>246</v>
      </c>
    </row>
    <row r="335" spans="2:61">
      <c r="B335" s="4" t="s">
        <v>942</v>
      </c>
      <c r="C335" s="4" t="s">
        <v>51</v>
      </c>
      <c r="D335" s="4" t="s">
        <v>873</v>
      </c>
      <c r="E335" s="91">
        <v>45679</v>
      </c>
      <c r="F335" s="4" t="s">
        <v>873</v>
      </c>
      <c r="G335" s="91">
        <v>45686</v>
      </c>
      <c r="I335" s="4" t="str">
        <f>INDEX('Mold Directory'!E:E, MATCH(C335, 'Mold Directory'!A:A, 0))</f>
        <v>75 right</v>
      </c>
      <c r="J335">
        <v>231</v>
      </c>
      <c r="K335">
        <v>-1422</v>
      </c>
      <c r="L335">
        <v>25241</v>
      </c>
      <c r="V335" s="37">
        <v>281</v>
      </c>
      <c r="W335" s="37">
        <v>-1257</v>
      </c>
      <c r="X335" s="37">
        <v>24275</v>
      </c>
      <c r="AA335">
        <v>-1035</v>
      </c>
      <c r="AB335">
        <v>-1852</v>
      </c>
      <c r="AC335">
        <v>22856</v>
      </c>
      <c r="AM335" s="37">
        <v>-2012</v>
      </c>
      <c r="AN335" s="37">
        <v>-2218</v>
      </c>
      <c r="AO335" s="37">
        <v>23978</v>
      </c>
      <c r="BC335">
        <f t="shared" si="42"/>
        <v>50</v>
      </c>
      <c r="BD335">
        <f t="shared" si="43"/>
        <v>165</v>
      </c>
      <c r="BE335">
        <f t="shared" si="44"/>
        <v>-966</v>
      </c>
      <c r="BG335">
        <f t="shared" si="45"/>
        <v>977</v>
      </c>
      <c r="BH335">
        <f t="shared" si="46"/>
        <v>366</v>
      </c>
      <c r="BI335">
        <f t="shared" si="47"/>
        <v>1122</v>
      </c>
    </row>
    <row r="336" spans="2:61">
      <c r="B336" s="4" t="s">
        <v>943</v>
      </c>
      <c r="C336" s="4" t="s">
        <v>539</v>
      </c>
      <c r="D336" s="4" t="s">
        <v>873</v>
      </c>
      <c r="E336" s="91">
        <v>45679</v>
      </c>
      <c r="F336" s="4" t="s">
        <v>873</v>
      </c>
      <c r="G336" s="91">
        <v>45686</v>
      </c>
      <c r="I336" s="4" t="str">
        <f>INDEX('Mold Directory'!E:E, MATCH(C336, 'Mold Directory'!A:A, 0))</f>
        <v>75 right</v>
      </c>
      <c r="J336">
        <v>582</v>
      </c>
      <c r="K336">
        <v>120</v>
      </c>
      <c r="L336">
        <v>26401</v>
      </c>
      <c r="V336" s="37">
        <v>976</v>
      </c>
      <c r="W336" s="37">
        <v>-303</v>
      </c>
      <c r="X336" s="37">
        <v>25733</v>
      </c>
      <c r="AA336">
        <v>-978</v>
      </c>
      <c r="AB336">
        <v>-1416</v>
      </c>
      <c r="AC336">
        <v>27642</v>
      </c>
      <c r="AM336" s="37">
        <v>-2089</v>
      </c>
      <c r="AN336" s="37">
        <v>-1646</v>
      </c>
      <c r="AO336" s="37">
        <v>26867</v>
      </c>
      <c r="BC336">
        <f t="shared" si="42"/>
        <v>394</v>
      </c>
      <c r="BD336">
        <f t="shared" si="43"/>
        <v>423</v>
      </c>
      <c r="BE336">
        <f t="shared" si="44"/>
        <v>-668</v>
      </c>
      <c r="BG336">
        <f t="shared" si="45"/>
        <v>1111</v>
      </c>
      <c r="BH336">
        <f t="shared" si="46"/>
        <v>230</v>
      </c>
      <c r="BI336">
        <f t="shared" si="47"/>
        <v>775</v>
      </c>
    </row>
    <row r="337" spans="2:61">
      <c r="B337" s="4" t="s">
        <v>944</v>
      </c>
      <c r="C337" s="4" t="s">
        <v>557</v>
      </c>
      <c r="D337" s="4" t="s">
        <v>873</v>
      </c>
      <c r="E337" s="91">
        <v>45679</v>
      </c>
      <c r="F337" s="4" t="s">
        <v>873</v>
      </c>
      <c r="G337" s="91">
        <v>45706</v>
      </c>
      <c r="I337" s="4" t="str">
        <f>INDEX('Mold Directory'!E:E, MATCH(C337, 'Mold Directory'!A:A, 0))</f>
        <v>75 right</v>
      </c>
      <c r="J337">
        <v>370</v>
      </c>
      <c r="K337">
        <v>-129</v>
      </c>
      <c r="L337">
        <v>26819</v>
      </c>
      <c r="V337" s="37">
        <v>-14</v>
      </c>
      <c r="W337" s="37">
        <v>1771</v>
      </c>
      <c r="X337" s="37">
        <v>23005</v>
      </c>
      <c r="AA337">
        <v>-623</v>
      </c>
      <c r="AB337">
        <v>-1899</v>
      </c>
      <c r="AC337">
        <v>28611</v>
      </c>
      <c r="AM337" s="37">
        <v>-1344</v>
      </c>
      <c r="AN337" s="37">
        <v>-291</v>
      </c>
      <c r="AO337" s="37">
        <v>22743</v>
      </c>
    </row>
    <row r="338" spans="2:61">
      <c r="B338" s="4" t="s">
        <v>945</v>
      </c>
      <c r="C338" s="4" t="s">
        <v>946</v>
      </c>
      <c r="D338" s="4" t="s">
        <v>873</v>
      </c>
      <c r="E338" s="91">
        <v>45679</v>
      </c>
      <c r="F338" s="4" t="s">
        <v>873</v>
      </c>
      <c r="G338" s="91">
        <v>45686</v>
      </c>
      <c r="I338" s="4" t="e">
        <f>INDEX('Mold Directory'!E:E, MATCH(C338, 'Mold Directory'!A:A, 0))</f>
        <v>#N/A</v>
      </c>
      <c r="J338">
        <v>1474</v>
      </c>
      <c r="K338">
        <v>489</v>
      </c>
      <c r="L338">
        <v>22122</v>
      </c>
      <c r="V338" s="37">
        <v>1560</v>
      </c>
      <c r="W338" s="37">
        <v>785</v>
      </c>
      <c r="X338" s="37">
        <v>20982</v>
      </c>
      <c r="AA338">
        <v>-510</v>
      </c>
      <c r="AB338">
        <v>-1247</v>
      </c>
      <c r="AC338">
        <v>22554</v>
      </c>
      <c r="AM338" s="37">
        <v>-499</v>
      </c>
      <c r="AN338" s="37">
        <v>-1760</v>
      </c>
      <c r="AO338" s="37">
        <v>21835</v>
      </c>
      <c r="BC338">
        <f t="shared" si="42"/>
        <v>86</v>
      </c>
      <c r="BD338">
        <f t="shared" si="43"/>
        <v>296</v>
      </c>
      <c r="BE338">
        <f t="shared" si="44"/>
        <v>-1140</v>
      </c>
      <c r="BG338">
        <f t="shared" si="45"/>
        <v>11</v>
      </c>
      <c r="BH338">
        <f t="shared" si="46"/>
        <v>513</v>
      </c>
      <c r="BI338">
        <f t="shared" si="47"/>
        <v>719</v>
      </c>
    </row>
    <row r="339" spans="2:61">
      <c r="B339" s="4" t="s">
        <v>947</v>
      </c>
      <c r="C339" s="4" t="s">
        <v>948</v>
      </c>
      <c r="D339" s="4" t="s">
        <v>873</v>
      </c>
      <c r="E339" s="91">
        <v>45679</v>
      </c>
      <c r="F339" s="4" t="s">
        <v>873</v>
      </c>
      <c r="G339" s="91">
        <v>45686</v>
      </c>
      <c r="I339" s="4" t="str">
        <f>INDEX('Mold Directory'!E:E, MATCH(C339, 'Mold Directory'!A:A, 0))</f>
        <v>75 right</v>
      </c>
      <c r="J339">
        <v>1364</v>
      </c>
      <c r="K339">
        <v>310</v>
      </c>
      <c r="L339">
        <v>24372</v>
      </c>
      <c r="V339" s="37">
        <v>1737</v>
      </c>
      <c r="W339" s="37">
        <v>422</v>
      </c>
      <c r="X339" s="37">
        <v>23897</v>
      </c>
      <c r="AA339">
        <v>-513</v>
      </c>
      <c r="AB339">
        <v>-1390</v>
      </c>
      <c r="AC339">
        <v>22599</v>
      </c>
      <c r="AM339" s="37">
        <v>-730</v>
      </c>
      <c r="AN339" s="37">
        <v>-1439</v>
      </c>
      <c r="AO339" s="37">
        <v>21842</v>
      </c>
      <c r="BC339">
        <f t="shared" si="42"/>
        <v>373</v>
      </c>
      <c r="BD339">
        <f t="shared" si="43"/>
        <v>112</v>
      </c>
      <c r="BE339">
        <f t="shared" si="44"/>
        <v>-475</v>
      </c>
      <c r="BG339">
        <f t="shared" si="45"/>
        <v>217</v>
      </c>
      <c r="BH339">
        <f t="shared" si="46"/>
        <v>49</v>
      </c>
      <c r="BI339">
        <f t="shared" si="47"/>
        <v>757</v>
      </c>
    </row>
    <row r="340" spans="2:61">
      <c r="B340" s="4" t="s">
        <v>949</v>
      </c>
      <c r="C340" s="4" t="s">
        <v>950</v>
      </c>
      <c r="D340" s="4" t="s">
        <v>873</v>
      </c>
      <c r="E340" s="91">
        <v>45679</v>
      </c>
      <c r="F340" s="4" t="s">
        <v>873</v>
      </c>
      <c r="G340" s="91">
        <v>45686</v>
      </c>
      <c r="I340" s="4" t="str">
        <f>INDEX('Mold Directory'!E:E, MATCH(C340, 'Mold Directory'!A:A, 0))</f>
        <v>75 right</v>
      </c>
      <c r="J340">
        <v>1793</v>
      </c>
      <c r="K340">
        <v>182</v>
      </c>
      <c r="L340">
        <v>23681</v>
      </c>
      <c r="V340" s="37">
        <v>1916</v>
      </c>
      <c r="W340" s="37">
        <v>177</v>
      </c>
      <c r="X340" s="37">
        <v>21931</v>
      </c>
      <c r="AA340">
        <v>-205</v>
      </c>
      <c r="AB340">
        <v>-1477</v>
      </c>
      <c r="AC340">
        <v>21000</v>
      </c>
      <c r="AM340" s="37">
        <v>-437</v>
      </c>
      <c r="AN340" s="37">
        <v>-1954</v>
      </c>
      <c r="AO340" s="37">
        <v>19392</v>
      </c>
      <c r="BC340">
        <f t="shared" si="42"/>
        <v>123</v>
      </c>
      <c r="BD340">
        <f t="shared" si="43"/>
        <v>5</v>
      </c>
      <c r="BE340">
        <f t="shared" si="44"/>
        <v>-1750</v>
      </c>
      <c r="BG340">
        <f t="shared" si="45"/>
        <v>232</v>
      </c>
      <c r="BH340">
        <f t="shared" si="46"/>
        <v>477</v>
      </c>
      <c r="BI340">
        <f t="shared" si="47"/>
        <v>1608</v>
      </c>
    </row>
    <row r="341" spans="2:61">
      <c r="B341" s="4" t="s">
        <v>951</v>
      </c>
      <c r="C341" s="4" t="s">
        <v>565</v>
      </c>
      <c r="D341" s="4" t="s">
        <v>873</v>
      </c>
      <c r="E341" s="91">
        <v>45679</v>
      </c>
      <c r="F341" s="4" t="s">
        <v>873</v>
      </c>
      <c r="G341" s="91">
        <v>45686</v>
      </c>
      <c r="I341" s="4" t="str">
        <f>INDEX('Mold Directory'!E:E, MATCH(C341, 'Mold Directory'!A:A, 0))</f>
        <v>75 right</v>
      </c>
      <c r="J341">
        <v>1038</v>
      </c>
      <c r="K341">
        <v>-42</v>
      </c>
      <c r="L341">
        <v>23548</v>
      </c>
      <c r="V341" s="37">
        <v>1763</v>
      </c>
      <c r="W341" s="37">
        <v>160</v>
      </c>
      <c r="X341" s="37">
        <v>22218</v>
      </c>
      <c r="AA341">
        <v>-1241</v>
      </c>
      <c r="AB341">
        <v>-1880</v>
      </c>
      <c r="AC341">
        <v>26341</v>
      </c>
      <c r="AM341" s="37">
        <v>-1530</v>
      </c>
      <c r="AN341" s="37">
        <v>-1967</v>
      </c>
      <c r="AO341" s="37">
        <v>25663</v>
      </c>
      <c r="BC341">
        <f t="shared" si="42"/>
        <v>725</v>
      </c>
      <c r="BD341">
        <f t="shared" si="43"/>
        <v>202</v>
      </c>
      <c r="BE341">
        <f t="shared" si="44"/>
        <v>-1330</v>
      </c>
      <c r="BG341">
        <f t="shared" si="45"/>
        <v>289</v>
      </c>
      <c r="BH341">
        <f t="shared" si="46"/>
        <v>87</v>
      </c>
      <c r="BI341">
        <f t="shared" si="47"/>
        <v>678</v>
      </c>
    </row>
    <row r="342" spans="2:61">
      <c r="B342" s="4" t="s">
        <v>952</v>
      </c>
      <c r="C342" s="4" t="s">
        <v>545</v>
      </c>
      <c r="D342" s="4" t="s">
        <v>873</v>
      </c>
      <c r="E342" s="91">
        <v>45679</v>
      </c>
      <c r="F342" s="4" t="s">
        <v>873</v>
      </c>
      <c r="G342" s="91">
        <v>45686</v>
      </c>
      <c r="I342" s="4" t="str">
        <f>INDEX('Mold Directory'!E:E, MATCH(C342, 'Mold Directory'!A:A, 0))</f>
        <v>75 right</v>
      </c>
      <c r="J342">
        <v>1019</v>
      </c>
      <c r="K342">
        <v>893</v>
      </c>
      <c r="L342">
        <v>21291</v>
      </c>
      <c r="V342" s="37">
        <v>1644</v>
      </c>
      <c r="W342" s="37">
        <v>1200</v>
      </c>
      <c r="X342" s="37">
        <v>20095</v>
      </c>
      <c r="AA342">
        <v>-1481</v>
      </c>
      <c r="AB342">
        <v>-1297</v>
      </c>
      <c r="AC342">
        <v>22565</v>
      </c>
      <c r="AM342" s="37">
        <v>-2198</v>
      </c>
      <c r="AN342" s="37">
        <v>-997</v>
      </c>
      <c r="AO342" s="37">
        <v>21920</v>
      </c>
      <c r="BC342">
        <f t="shared" si="42"/>
        <v>625</v>
      </c>
      <c r="BD342">
        <f t="shared" si="43"/>
        <v>307</v>
      </c>
      <c r="BE342">
        <f t="shared" si="44"/>
        <v>-1196</v>
      </c>
      <c r="BG342">
        <f t="shared" si="45"/>
        <v>717</v>
      </c>
      <c r="BH342">
        <f t="shared" si="46"/>
        <v>300</v>
      </c>
      <c r="BI342">
        <f t="shared" si="47"/>
        <v>645</v>
      </c>
    </row>
    <row r="343" spans="2:61">
      <c r="B343" s="4" t="s">
        <v>953</v>
      </c>
      <c r="C343" s="4" t="s">
        <v>542</v>
      </c>
      <c r="D343" s="4" t="s">
        <v>873</v>
      </c>
      <c r="E343" s="91">
        <v>45685</v>
      </c>
      <c r="F343" s="4" t="s">
        <v>873</v>
      </c>
      <c r="G343" s="91">
        <v>45693</v>
      </c>
      <c r="I343" s="4" t="str">
        <f>INDEX('Mold Directory'!E:E, MATCH(C343, 'Mold Directory'!A:A, 0))</f>
        <v>75 right</v>
      </c>
      <c r="J343">
        <v>1670</v>
      </c>
      <c r="K343">
        <v>-336</v>
      </c>
      <c r="L343">
        <v>24199</v>
      </c>
      <c r="V343" s="37">
        <v>2167</v>
      </c>
      <c r="W343" s="37">
        <v>-160</v>
      </c>
      <c r="X343" s="37">
        <v>22827</v>
      </c>
      <c r="AA343">
        <v>-1422</v>
      </c>
      <c r="AB343">
        <v>-1559</v>
      </c>
      <c r="AC343">
        <v>27565</v>
      </c>
      <c r="AM343" s="37">
        <v>-1395</v>
      </c>
      <c r="AN343" s="37">
        <v>-2421</v>
      </c>
      <c r="AO343" s="37">
        <v>26044</v>
      </c>
      <c r="BC343">
        <f t="shared" si="42"/>
        <v>497</v>
      </c>
      <c r="BD343">
        <f t="shared" si="43"/>
        <v>176</v>
      </c>
      <c r="BE343">
        <f t="shared" si="44"/>
        <v>-1372</v>
      </c>
      <c r="BG343">
        <f t="shared" si="45"/>
        <v>27</v>
      </c>
      <c r="BH343">
        <f t="shared" si="46"/>
        <v>862</v>
      </c>
      <c r="BI343">
        <f t="shared" si="47"/>
        <v>1521</v>
      </c>
    </row>
    <row r="344" spans="2:61">
      <c r="B344" s="4" t="s">
        <v>954</v>
      </c>
      <c r="C344" s="4" t="s">
        <v>565</v>
      </c>
      <c r="D344" s="4" t="s">
        <v>873</v>
      </c>
      <c r="E344" s="91">
        <v>45685</v>
      </c>
      <c r="F344" s="4" t="s">
        <v>873</v>
      </c>
      <c r="G344" s="91">
        <v>45693</v>
      </c>
      <c r="I344" s="4" t="str">
        <f>INDEX('Mold Directory'!E:E, MATCH(C344, 'Mold Directory'!A:A, 0))</f>
        <v>75 right</v>
      </c>
      <c r="J344">
        <v>997</v>
      </c>
      <c r="K344">
        <v>-457</v>
      </c>
      <c r="L344">
        <v>25026</v>
      </c>
      <c r="V344" s="37">
        <v>868</v>
      </c>
      <c r="W344" s="37">
        <v>301</v>
      </c>
      <c r="X344" s="37">
        <v>23358</v>
      </c>
      <c r="AA344">
        <v>-1861</v>
      </c>
      <c r="AB344">
        <v>-1618</v>
      </c>
      <c r="AC344">
        <v>26710</v>
      </c>
      <c r="AM344" s="37">
        <v>-2057</v>
      </c>
      <c r="AN344" s="37">
        <v>-2202</v>
      </c>
      <c r="AO344" s="37">
        <v>26223</v>
      </c>
      <c r="BC344">
        <f t="shared" si="42"/>
        <v>129</v>
      </c>
      <c r="BD344">
        <f t="shared" si="43"/>
        <v>758</v>
      </c>
      <c r="BE344">
        <f t="shared" si="44"/>
        <v>-1668</v>
      </c>
      <c r="BG344">
        <f t="shared" si="45"/>
        <v>196</v>
      </c>
      <c r="BH344">
        <f t="shared" si="46"/>
        <v>584</v>
      </c>
      <c r="BI344">
        <f t="shared" si="47"/>
        <v>487</v>
      </c>
    </row>
    <row r="345" spans="2:61">
      <c r="B345" s="4" t="s">
        <v>955</v>
      </c>
      <c r="C345" s="4" t="s">
        <v>51</v>
      </c>
      <c r="D345" s="4" t="s">
        <v>873</v>
      </c>
      <c r="E345" s="91">
        <v>45685</v>
      </c>
      <c r="F345" s="4" t="s">
        <v>873</v>
      </c>
      <c r="G345" s="91">
        <v>45693</v>
      </c>
      <c r="I345" s="4" t="str">
        <f>INDEX('Mold Directory'!E:E, MATCH(C345, 'Mold Directory'!A:A, 0))</f>
        <v>75 right</v>
      </c>
      <c r="J345">
        <v>149</v>
      </c>
      <c r="K345">
        <v>591</v>
      </c>
      <c r="L345">
        <v>24433</v>
      </c>
      <c r="V345" s="37">
        <v>1737</v>
      </c>
      <c r="W345" s="37">
        <v>367</v>
      </c>
      <c r="X345" s="37">
        <v>22859</v>
      </c>
      <c r="AA345">
        <v>-1591</v>
      </c>
      <c r="AB345">
        <v>-936</v>
      </c>
      <c r="AC345">
        <v>21012</v>
      </c>
      <c r="AM345" s="37">
        <v>-1831</v>
      </c>
      <c r="AN345" s="37">
        <v>-1018</v>
      </c>
      <c r="AO345" s="37">
        <v>20827</v>
      </c>
      <c r="BC345">
        <f t="shared" si="42"/>
        <v>1588</v>
      </c>
      <c r="BD345">
        <f t="shared" si="43"/>
        <v>224</v>
      </c>
      <c r="BE345">
        <f t="shared" si="44"/>
        <v>-1574</v>
      </c>
      <c r="BG345">
        <f t="shared" si="45"/>
        <v>240</v>
      </c>
      <c r="BH345">
        <f t="shared" si="46"/>
        <v>82</v>
      </c>
      <c r="BI345">
        <f t="shared" si="47"/>
        <v>185</v>
      </c>
    </row>
    <row r="346" spans="2:61">
      <c r="B346" s="4" t="s">
        <v>956</v>
      </c>
      <c r="C346" s="4" t="s">
        <v>557</v>
      </c>
      <c r="D346" s="4" t="s">
        <v>873</v>
      </c>
      <c r="E346" s="91">
        <v>45685</v>
      </c>
      <c r="F346" s="4" t="s">
        <v>873</v>
      </c>
      <c r="G346" s="91">
        <v>45693</v>
      </c>
      <c r="I346" s="4" t="str">
        <f>INDEX('Mold Directory'!E:E, MATCH(C346, 'Mold Directory'!A:A, 0))</f>
        <v>75 right</v>
      </c>
      <c r="J346">
        <v>367</v>
      </c>
      <c r="K346">
        <v>481</v>
      </c>
      <c r="L346">
        <v>25360</v>
      </c>
      <c r="V346" s="37">
        <v>1030</v>
      </c>
      <c r="W346" s="37">
        <v>520</v>
      </c>
      <c r="X346" s="37">
        <v>23842</v>
      </c>
      <c r="AA346">
        <v>-1332</v>
      </c>
      <c r="AB346">
        <v>-1569</v>
      </c>
      <c r="AC346">
        <v>26592</v>
      </c>
      <c r="AM346" s="37">
        <v>-2026</v>
      </c>
      <c r="AN346" s="37">
        <v>-1974</v>
      </c>
      <c r="AO346" s="37">
        <v>27437</v>
      </c>
      <c r="BC346">
        <f t="shared" si="42"/>
        <v>663</v>
      </c>
      <c r="BD346">
        <f t="shared" si="43"/>
        <v>39</v>
      </c>
      <c r="BE346">
        <f t="shared" si="44"/>
        <v>-1518</v>
      </c>
      <c r="BG346">
        <f t="shared" si="45"/>
        <v>694</v>
      </c>
      <c r="BH346">
        <f t="shared" si="46"/>
        <v>405</v>
      </c>
      <c r="BI346">
        <f t="shared" si="47"/>
        <v>845</v>
      </c>
    </row>
    <row r="347" spans="2:61">
      <c r="B347" s="4" t="s">
        <v>957</v>
      </c>
      <c r="C347" s="4" t="s">
        <v>946</v>
      </c>
      <c r="D347" s="4" t="s">
        <v>873</v>
      </c>
      <c r="E347" s="91">
        <v>45685</v>
      </c>
      <c r="F347" s="4" t="s">
        <v>873</v>
      </c>
      <c r="G347" s="91">
        <v>45693</v>
      </c>
      <c r="I347" s="4" t="e">
        <f>INDEX('Mold Directory'!E:E, MATCH(C347, 'Mold Directory'!A:A, 0))</f>
        <v>#N/A</v>
      </c>
      <c r="J347">
        <v>1304</v>
      </c>
      <c r="K347">
        <v>-999</v>
      </c>
      <c r="L347">
        <v>23329</v>
      </c>
      <c r="V347" s="37">
        <v>1933</v>
      </c>
      <c r="W347" s="37">
        <v>-1379</v>
      </c>
      <c r="X347" s="37">
        <v>22318</v>
      </c>
      <c r="AA347">
        <v>-1622</v>
      </c>
      <c r="AB347">
        <v>-1694</v>
      </c>
      <c r="AC347">
        <v>21815</v>
      </c>
      <c r="AM347" s="37">
        <v>-2372</v>
      </c>
      <c r="AN347" s="37">
        <v>-2244</v>
      </c>
      <c r="AO347" s="37">
        <v>21277</v>
      </c>
      <c r="BC347">
        <f t="shared" si="42"/>
        <v>629</v>
      </c>
      <c r="BD347">
        <f t="shared" si="43"/>
        <v>380</v>
      </c>
      <c r="BE347">
        <f t="shared" si="44"/>
        <v>-1011</v>
      </c>
      <c r="BG347">
        <f t="shared" si="45"/>
        <v>750</v>
      </c>
      <c r="BH347">
        <f t="shared" si="46"/>
        <v>550</v>
      </c>
      <c r="BI347">
        <f t="shared" si="47"/>
        <v>538</v>
      </c>
    </row>
    <row r="348" spans="2:61">
      <c r="B348" s="4" t="s">
        <v>958</v>
      </c>
      <c r="C348" s="4" t="s">
        <v>562</v>
      </c>
      <c r="D348" s="4" t="s">
        <v>873</v>
      </c>
      <c r="E348" s="91">
        <v>45685</v>
      </c>
      <c r="F348" s="4" t="s">
        <v>873</v>
      </c>
      <c r="G348" s="91">
        <v>45693</v>
      </c>
      <c r="I348" s="4" t="str">
        <f>INDEX('Mold Directory'!E:E, MATCH(C348, 'Mold Directory'!A:A, 0))</f>
        <v>75 right</v>
      </c>
      <c r="J348">
        <v>1010</v>
      </c>
      <c r="K348">
        <v>207</v>
      </c>
      <c r="L348">
        <v>23104</v>
      </c>
      <c r="V348" s="37">
        <v>278</v>
      </c>
      <c r="W348" s="37">
        <v>1062</v>
      </c>
      <c r="X348" s="37">
        <v>22884</v>
      </c>
      <c r="AA348">
        <v>-1740</v>
      </c>
      <c r="AB348">
        <v>-1087</v>
      </c>
      <c r="AC348">
        <v>26427</v>
      </c>
      <c r="AM348" s="37">
        <v>-1979</v>
      </c>
      <c r="AN348" s="37">
        <v>-2053</v>
      </c>
      <c r="AO348" s="37">
        <v>25364</v>
      </c>
      <c r="BC348">
        <f t="shared" si="42"/>
        <v>732</v>
      </c>
      <c r="BD348">
        <f t="shared" si="43"/>
        <v>855</v>
      </c>
      <c r="BE348">
        <f t="shared" si="44"/>
        <v>-220</v>
      </c>
      <c r="BG348">
        <f t="shared" si="45"/>
        <v>239</v>
      </c>
      <c r="BH348">
        <f t="shared" si="46"/>
        <v>966</v>
      </c>
      <c r="BI348">
        <f t="shared" si="47"/>
        <v>1063</v>
      </c>
    </row>
    <row r="349" spans="2:61">
      <c r="B349" s="4" t="s">
        <v>959</v>
      </c>
      <c r="C349" s="4" t="s">
        <v>51</v>
      </c>
      <c r="D349" s="4" t="s">
        <v>873</v>
      </c>
      <c r="E349" s="91">
        <v>45694</v>
      </c>
      <c r="F349" s="4" t="s">
        <v>873</v>
      </c>
      <c r="G349" s="91">
        <v>45706</v>
      </c>
      <c r="I349" s="4" t="str">
        <f>INDEX('Mold Directory'!E:E, MATCH(C349, 'Mold Directory'!A:A, 0))</f>
        <v>75 right</v>
      </c>
      <c r="J349">
        <v>1392</v>
      </c>
      <c r="K349">
        <v>4</v>
      </c>
      <c r="L349">
        <v>23457</v>
      </c>
      <c r="V349" s="37">
        <v>792</v>
      </c>
      <c r="W349" s="37">
        <v>216</v>
      </c>
      <c r="X349" s="37">
        <v>22192</v>
      </c>
      <c r="AA349">
        <v>-1359</v>
      </c>
      <c r="AB349">
        <v>-1402</v>
      </c>
      <c r="AC349">
        <v>22707</v>
      </c>
      <c r="AM349" s="37">
        <v>-1577</v>
      </c>
      <c r="AN349" s="37">
        <v>-2279</v>
      </c>
      <c r="AO349" s="37">
        <v>22471</v>
      </c>
    </row>
    <row r="350" spans="2:61">
      <c r="B350" s="4" t="s">
        <v>960</v>
      </c>
      <c r="C350" s="4" t="s">
        <v>948</v>
      </c>
      <c r="D350" s="4" t="s">
        <v>873</v>
      </c>
      <c r="E350" s="91">
        <v>45694</v>
      </c>
      <c r="F350" s="4" t="s">
        <v>862</v>
      </c>
      <c r="I350" s="4" t="str">
        <f>INDEX('Mold Directory'!E:E, MATCH(C350, 'Mold Directory'!A:A, 0))</f>
        <v>75 right</v>
      </c>
      <c r="J350">
        <v>990</v>
      </c>
      <c r="K350">
        <v>702</v>
      </c>
      <c r="L350">
        <v>23982</v>
      </c>
      <c r="V350" s="37">
        <v>1924</v>
      </c>
      <c r="W350" s="37">
        <v>75</v>
      </c>
      <c r="X350" s="37">
        <v>23246</v>
      </c>
      <c r="AA350">
        <v>-762</v>
      </c>
      <c r="AB350">
        <v>-1757</v>
      </c>
      <c r="AC350">
        <v>21576</v>
      </c>
      <c r="AM350" s="37">
        <v>-1934</v>
      </c>
      <c r="AN350" s="37">
        <v>-1350</v>
      </c>
      <c r="AO350" s="37">
        <v>21373</v>
      </c>
      <c r="BC350">
        <f t="shared" si="42"/>
        <v>934</v>
      </c>
      <c r="BD350">
        <f t="shared" si="43"/>
        <v>627</v>
      </c>
      <c r="BE350">
        <f t="shared" si="44"/>
        <v>-736</v>
      </c>
      <c r="BG350">
        <f t="shared" si="45"/>
        <v>1172</v>
      </c>
      <c r="BH350">
        <f t="shared" si="46"/>
        <v>407</v>
      </c>
      <c r="BI350">
        <f t="shared" si="47"/>
        <v>203</v>
      </c>
    </row>
    <row r="351" spans="2:61">
      <c r="B351" s="4" t="s">
        <v>961</v>
      </c>
      <c r="C351" s="4" t="s">
        <v>941</v>
      </c>
      <c r="D351" s="4" t="s">
        <v>873</v>
      </c>
      <c r="E351" s="91">
        <v>45694</v>
      </c>
      <c r="F351" s="4" t="s">
        <v>862</v>
      </c>
      <c r="I351" s="4" t="str">
        <f>INDEX('Mold Directory'!E:E, MATCH(C351, 'Mold Directory'!A:A, 0))</f>
        <v>75 right</v>
      </c>
      <c r="J351">
        <v>1411</v>
      </c>
      <c r="K351">
        <v>-315</v>
      </c>
      <c r="L351">
        <v>20982</v>
      </c>
      <c r="V351" s="37">
        <v>1308</v>
      </c>
      <c r="W351" s="37">
        <v>618</v>
      </c>
      <c r="X351" s="37">
        <v>20233</v>
      </c>
      <c r="AA351">
        <v>-1539</v>
      </c>
      <c r="AB351">
        <v>-1538</v>
      </c>
      <c r="AC351">
        <v>20036</v>
      </c>
      <c r="AM351" s="37">
        <v>-1972</v>
      </c>
      <c r="AN351" s="37">
        <v>-1463</v>
      </c>
      <c r="AO351" s="37">
        <v>18964</v>
      </c>
      <c r="BC351">
        <f t="shared" si="42"/>
        <v>103</v>
      </c>
      <c r="BD351">
        <f t="shared" si="43"/>
        <v>933</v>
      </c>
      <c r="BE351">
        <f t="shared" si="44"/>
        <v>-749</v>
      </c>
      <c r="BG351">
        <f t="shared" si="45"/>
        <v>433</v>
      </c>
      <c r="BH351">
        <f t="shared" si="46"/>
        <v>75</v>
      </c>
      <c r="BI351">
        <f t="shared" si="47"/>
        <v>1072</v>
      </c>
    </row>
    <row r="352" spans="2:61">
      <c r="B352" s="4" t="s">
        <v>962</v>
      </c>
      <c r="C352" s="4" t="s">
        <v>539</v>
      </c>
      <c r="D352" s="4" t="s">
        <v>873</v>
      </c>
      <c r="E352" s="91">
        <v>45694</v>
      </c>
      <c r="F352" s="4" t="s">
        <v>873</v>
      </c>
      <c r="G352" s="91">
        <v>45706</v>
      </c>
      <c r="I352" s="4" t="str">
        <f>INDEX('Mold Directory'!E:E, MATCH(C352, 'Mold Directory'!A:A, 0))</f>
        <v>75 right</v>
      </c>
      <c r="J352">
        <v>888</v>
      </c>
      <c r="K352">
        <v>1530</v>
      </c>
      <c r="L352">
        <v>24262</v>
      </c>
      <c r="V352" s="37">
        <v>1640</v>
      </c>
      <c r="W352" s="37">
        <v>1084</v>
      </c>
      <c r="X352" s="37">
        <v>23933</v>
      </c>
      <c r="AA352">
        <v>-1444</v>
      </c>
      <c r="AB352">
        <v>-1799</v>
      </c>
      <c r="AC352">
        <v>26546</v>
      </c>
      <c r="AM352" s="37">
        <v>-2410</v>
      </c>
      <c r="AN352" s="37">
        <v>-2109</v>
      </c>
      <c r="AO352" s="37">
        <v>24665</v>
      </c>
      <c r="BC352">
        <f t="shared" si="42"/>
        <v>752</v>
      </c>
      <c r="BD352">
        <f t="shared" si="43"/>
        <v>446</v>
      </c>
      <c r="BE352">
        <f t="shared" si="44"/>
        <v>-329</v>
      </c>
      <c r="BG352">
        <f t="shared" si="45"/>
        <v>966</v>
      </c>
      <c r="BH352">
        <f t="shared" si="46"/>
        <v>310</v>
      </c>
      <c r="BI352">
        <f t="shared" si="47"/>
        <v>1881</v>
      </c>
    </row>
    <row r="353" spans="2:61">
      <c r="B353" s="4" t="s">
        <v>963</v>
      </c>
      <c r="C353" s="4" t="s">
        <v>565</v>
      </c>
      <c r="D353" s="4" t="s">
        <v>873</v>
      </c>
      <c r="E353" s="91">
        <v>45694</v>
      </c>
      <c r="F353" s="4" t="s">
        <v>873</v>
      </c>
      <c r="G353" s="91">
        <v>45706</v>
      </c>
      <c r="I353" s="4" t="str">
        <f>INDEX('Mold Directory'!E:E, MATCH(C353, 'Mold Directory'!A:A, 0))</f>
        <v>75 right</v>
      </c>
      <c r="J353">
        <v>1909</v>
      </c>
      <c r="K353">
        <v>597</v>
      </c>
      <c r="L353">
        <v>24604</v>
      </c>
      <c r="V353" s="37">
        <v>1631</v>
      </c>
      <c r="W353" s="37">
        <v>1337</v>
      </c>
      <c r="X353" s="37">
        <v>23033</v>
      </c>
      <c r="AA353">
        <v>280</v>
      </c>
      <c r="AB353">
        <v>-1862</v>
      </c>
      <c r="AC353">
        <v>26150</v>
      </c>
      <c r="AM353" s="37">
        <v>286</v>
      </c>
      <c r="AN353" s="37">
        <v>-2063</v>
      </c>
      <c r="AO353" s="37">
        <v>25694</v>
      </c>
    </row>
    <row r="354" spans="2:61">
      <c r="B354" s="4" t="s">
        <v>964</v>
      </c>
      <c r="C354" s="4" t="s">
        <v>941</v>
      </c>
      <c r="D354" s="4" t="s">
        <v>873</v>
      </c>
      <c r="E354" s="91">
        <v>45694</v>
      </c>
      <c r="F354" s="4" t="s">
        <v>862</v>
      </c>
      <c r="I354" s="4" t="str">
        <f>INDEX('Mold Directory'!E:E, MATCH(C354, 'Mold Directory'!A:A, 0))</f>
        <v>75 right</v>
      </c>
      <c r="J354">
        <v>1104</v>
      </c>
      <c r="K354">
        <v>1010</v>
      </c>
      <c r="L354">
        <v>20520</v>
      </c>
      <c r="V354" s="37">
        <v>1949</v>
      </c>
      <c r="W354" s="37">
        <v>1667</v>
      </c>
      <c r="X354" s="37">
        <v>20566</v>
      </c>
      <c r="AA354">
        <v>-722</v>
      </c>
      <c r="AB354">
        <v>-1716</v>
      </c>
      <c r="AC354">
        <v>22492</v>
      </c>
      <c r="AM354" s="37">
        <v>158</v>
      </c>
      <c r="AN354" s="37">
        <v>-1890</v>
      </c>
      <c r="AO354" s="37">
        <v>22247</v>
      </c>
      <c r="BC354">
        <f t="shared" si="42"/>
        <v>845</v>
      </c>
      <c r="BD354">
        <f t="shared" si="43"/>
        <v>657</v>
      </c>
      <c r="BE354">
        <f t="shared" si="44"/>
        <v>46</v>
      </c>
      <c r="BG354">
        <f t="shared" si="45"/>
        <v>880</v>
      </c>
      <c r="BH354">
        <f t="shared" si="46"/>
        <v>174</v>
      </c>
      <c r="BI354">
        <f t="shared" si="47"/>
        <v>245</v>
      </c>
    </row>
    <row r="355" spans="2:61">
      <c r="B355" s="4" t="s">
        <v>965</v>
      </c>
      <c r="C355" s="4" t="s">
        <v>542</v>
      </c>
      <c r="D355" s="4" t="s">
        <v>873</v>
      </c>
      <c r="E355" s="91">
        <v>45694</v>
      </c>
      <c r="I355" s="4" t="str">
        <f>INDEX('Mold Directory'!E:E, MATCH(C355, 'Mold Directory'!A:A, 0))</f>
        <v>75 right</v>
      </c>
      <c r="J355">
        <v>1899</v>
      </c>
      <c r="K355">
        <v>1329</v>
      </c>
      <c r="L355">
        <v>23912</v>
      </c>
      <c r="V355" s="37">
        <v>1522</v>
      </c>
      <c r="W355" s="37">
        <v>2106</v>
      </c>
      <c r="X355" s="37">
        <v>22375</v>
      </c>
      <c r="AA355">
        <v>-1382</v>
      </c>
      <c r="AB355">
        <v>-1306</v>
      </c>
      <c r="AC355">
        <v>25861</v>
      </c>
      <c r="AM355" s="37">
        <v>-1718</v>
      </c>
      <c r="AN355" s="37">
        <v>-2226</v>
      </c>
      <c r="AO355" s="37">
        <v>24800</v>
      </c>
    </row>
    <row r="356" spans="2:61">
      <c r="B356" s="4" t="s">
        <v>846</v>
      </c>
      <c r="C356" s="4" t="s">
        <v>542</v>
      </c>
      <c r="D356" s="4" t="s">
        <v>873</v>
      </c>
      <c r="E356" s="91">
        <v>45695</v>
      </c>
      <c r="F356" s="4" t="s">
        <v>873</v>
      </c>
      <c r="G356" s="91">
        <v>45706</v>
      </c>
      <c r="I356" s="4" t="str">
        <f>INDEX('Mold Directory'!E:E, MATCH(C356, 'Mold Directory'!A:A, 0))</f>
        <v>75 right</v>
      </c>
      <c r="J356">
        <v>788</v>
      </c>
      <c r="K356">
        <v>-840</v>
      </c>
      <c r="L356">
        <v>27640</v>
      </c>
      <c r="V356" s="37">
        <v>1549</v>
      </c>
      <c r="W356" s="37">
        <v>-1146</v>
      </c>
      <c r="X356" s="37">
        <v>25394</v>
      </c>
      <c r="AA356">
        <v>-1300</v>
      </c>
      <c r="AB356">
        <v>-1690</v>
      </c>
      <c r="AC356">
        <v>24906</v>
      </c>
      <c r="AM356" s="37">
        <v>-1800</v>
      </c>
      <c r="AN356" s="37">
        <v>-2124</v>
      </c>
      <c r="AO356" s="37">
        <v>25925</v>
      </c>
    </row>
    <row r="357" spans="2:61">
      <c r="B357" s="4" t="s">
        <v>966</v>
      </c>
      <c r="C357" s="4" t="s">
        <v>557</v>
      </c>
      <c r="D357" s="4" t="s">
        <v>873</v>
      </c>
      <c r="E357" s="91">
        <v>45695</v>
      </c>
      <c r="F357" s="4" t="s">
        <v>873</v>
      </c>
      <c r="G357" s="91">
        <v>45706</v>
      </c>
      <c r="I357" s="4" t="str">
        <f>INDEX('Mold Directory'!E:E, MATCH(C357, 'Mold Directory'!A:A, 0))</f>
        <v>75 right</v>
      </c>
      <c r="J357">
        <v>1259</v>
      </c>
      <c r="K357">
        <v>775</v>
      </c>
      <c r="L357">
        <v>25677</v>
      </c>
      <c r="V357" s="37">
        <v>1240</v>
      </c>
      <c r="W357" s="37">
        <v>1037</v>
      </c>
      <c r="X357" s="37">
        <v>24302</v>
      </c>
      <c r="AA357">
        <v>-712</v>
      </c>
      <c r="AB357">
        <v>-1398</v>
      </c>
      <c r="AC357">
        <v>24236</v>
      </c>
      <c r="AM357" s="37">
        <v>-1663</v>
      </c>
      <c r="AN357" s="37">
        <v>-1913</v>
      </c>
      <c r="AO357" s="37">
        <v>26160</v>
      </c>
    </row>
    <row r="358" spans="2:61">
      <c r="B358" s="4" t="s">
        <v>967</v>
      </c>
      <c r="C358" s="4" t="s">
        <v>545</v>
      </c>
      <c r="D358" s="4" t="s">
        <v>873</v>
      </c>
      <c r="E358" s="91">
        <v>45698</v>
      </c>
      <c r="F358" s="4" t="s">
        <v>873</v>
      </c>
      <c r="G358" s="91">
        <v>45706</v>
      </c>
      <c r="I358" s="4" t="str">
        <f>INDEX('Mold Directory'!E:E, MATCH(C358, 'Mold Directory'!A:A, 0))</f>
        <v>75 right</v>
      </c>
      <c r="J358">
        <v>1506</v>
      </c>
      <c r="K358">
        <v>1818</v>
      </c>
      <c r="L358">
        <v>23691</v>
      </c>
      <c r="V358" s="37">
        <v>1492</v>
      </c>
      <c r="W358" s="37">
        <v>1944</v>
      </c>
      <c r="X358" s="37">
        <v>22296</v>
      </c>
      <c r="AA358">
        <v>-264</v>
      </c>
      <c r="AB358">
        <v>-1478</v>
      </c>
      <c r="AC358">
        <v>24696</v>
      </c>
      <c r="AM358" s="37">
        <v>-1923</v>
      </c>
      <c r="AN358" s="37">
        <v>-1240</v>
      </c>
      <c r="AO358" s="37">
        <v>23784</v>
      </c>
    </row>
    <row r="359" spans="2:61">
      <c r="B359" s="4" t="s">
        <v>968</v>
      </c>
      <c r="C359" s="4" t="s">
        <v>969</v>
      </c>
      <c r="D359" s="4" t="s">
        <v>873</v>
      </c>
      <c r="E359" s="91">
        <v>45698</v>
      </c>
      <c r="F359" s="4" t="s">
        <v>873</v>
      </c>
      <c r="G359" s="91">
        <v>45706</v>
      </c>
      <c r="I359" s="4" t="str">
        <f>INDEX('Mold Directory'!E:E, MATCH(C359, 'Mold Directory'!A:A, 0))</f>
        <v>75 right</v>
      </c>
      <c r="J359">
        <v>1696</v>
      </c>
      <c r="K359">
        <v>1409</v>
      </c>
      <c r="L359">
        <v>22677</v>
      </c>
      <c r="V359" s="37">
        <v>2075</v>
      </c>
      <c r="W359" s="37">
        <v>950</v>
      </c>
      <c r="X359" s="37">
        <v>21161</v>
      </c>
      <c r="AA359">
        <v>319</v>
      </c>
      <c r="AB359">
        <v>-1822</v>
      </c>
      <c r="AC359">
        <v>23004</v>
      </c>
      <c r="AM359" s="37">
        <v>-219</v>
      </c>
      <c r="AN359" s="37">
        <v>-2362</v>
      </c>
      <c r="AO359" s="37">
        <v>22394</v>
      </c>
    </row>
    <row r="360" spans="2:61">
      <c r="B360" s="4" t="s">
        <v>970</v>
      </c>
      <c r="C360" s="4" t="s">
        <v>557</v>
      </c>
      <c r="D360" s="4" t="s">
        <v>873</v>
      </c>
      <c r="E360" s="91">
        <v>45698</v>
      </c>
      <c r="F360" s="4" t="s">
        <v>873</v>
      </c>
      <c r="G360" s="91">
        <v>45706</v>
      </c>
      <c r="I360" s="4" t="str">
        <f>INDEX('Mold Directory'!E:E, MATCH(C360, 'Mold Directory'!A:A, 0))</f>
        <v>75 right</v>
      </c>
      <c r="J360">
        <v>352</v>
      </c>
      <c r="K360">
        <v>1516</v>
      </c>
      <c r="L360">
        <v>25557</v>
      </c>
      <c r="V360" s="37">
        <v>1745</v>
      </c>
      <c r="W360" s="37">
        <v>1213</v>
      </c>
      <c r="X360" s="37">
        <v>25231</v>
      </c>
      <c r="AA360">
        <v>-352</v>
      </c>
      <c r="AB360">
        <v>-1692</v>
      </c>
      <c r="AC360">
        <v>23782</v>
      </c>
      <c r="AM360" s="37">
        <v>-1696</v>
      </c>
      <c r="AN360" s="37">
        <v>-2084</v>
      </c>
      <c r="AO360" s="37">
        <v>27370</v>
      </c>
    </row>
    <row r="361" spans="2:61">
      <c r="B361" s="4" t="s">
        <v>971</v>
      </c>
      <c r="C361" s="4" t="s">
        <v>542</v>
      </c>
      <c r="D361" s="4" t="s">
        <v>873</v>
      </c>
      <c r="E361" s="91">
        <v>45698</v>
      </c>
      <c r="F361" s="4" t="s">
        <v>873</v>
      </c>
      <c r="G361" s="91">
        <v>45706</v>
      </c>
      <c r="I361" s="4" t="str">
        <f>INDEX('Mold Directory'!E:E, MATCH(C361, 'Mold Directory'!A:A, 0))</f>
        <v>75 right</v>
      </c>
      <c r="J361">
        <v>1932</v>
      </c>
      <c r="K361">
        <v>-306</v>
      </c>
      <c r="L361">
        <v>25549</v>
      </c>
      <c r="V361" s="37">
        <v>2136</v>
      </c>
      <c r="W361" s="37">
        <v>-642</v>
      </c>
      <c r="X361" s="37">
        <v>25183</v>
      </c>
      <c r="AA361">
        <v>-537</v>
      </c>
      <c r="AB361">
        <v>-1865</v>
      </c>
      <c r="AC361">
        <v>26941</v>
      </c>
      <c r="AM361" s="37">
        <v>-1539</v>
      </c>
      <c r="AN361" s="37">
        <v>-2267</v>
      </c>
      <c r="AO361" s="37">
        <v>27427</v>
      </c>
    </row>
    <row r="362" spans="2:61">
      <c r="B362" s="4" t="s">
        <v>972</v>
      </c>
      <c r="C362" s="4" t="s">
        <v>565</v>
      </c>
      <c r="D362" s="4" t="s">
        <v>873</v>
      </c>
      <c r="E362" s="91">
        <v>45698</v>
      </c>
      <c r="F362" s="4" t="s">
        <v>873</v>
      </c>
      <c r="G362" s="91">
        <v>45706</v>
      </c>
      <c r="I362" s="4" t="str">
        <f>INDEX('Mold Directory'!E:E, MATCH(C362, 'Mold Directory'!A:A, 0))</f>
        <v>75 right</v>
      </c>
      <c r="J362">
        <v>753</v>
      </c>
      <c r="K362">
        <v>519</v>
      </c>
      <c r="L362">
        <v>24222</v>
      </c>
      <c r="V362" s="37">
        <v>870</v>
      </c>
      <c r="W362" s="37">
        <v>907</v>
      </c>
      <c r="X362" s="37">
        <v>23067</v>
      </c>
      <c r="AA362">
        <v>-1794</v>
      </c>
      <c r="AB362">
        <v>-1859</v>
      </c>
      <c r="AC362">
        <v>25029</v>
      </c>
      <c r="AM362" s="37">
        <v>-1758</v>
      </c>
      <c r="AN362" s="37">
        <v>-1920</v>
      </c>
      <c r="AO362" s="37">
        <v>23433</v>
      </c>
    </row>
    <row r="363" spans="2:61">
      <c r="B363" s="4" t="s">
        <v>973</v>
      </c>
      <c r="C363" s="4" t="s">
        <v>565</v>
      </c>
      <c r="D363" s="4" t="s">
        <v>873</v>
      </c>
      <c r="E363" s="91">
        <v>45698</v>
      </c>
      <c r="F363" s="4" t="s">
        <v>873</v>
      </c>
      <c r="G363" s="91">
        <v>45706</v>
      </c>
      <c r="I363" s="4" t="str">
        <f>INDEX('Mold Directory'!E:E, MATCH(C363, 'Mold Directory'!A:A, 0))</f>
        <v>75 right</v>
      </c>
      <c r="J363">
        <v>1865</v>
      </c>
      <c r="K363">
        <v>-545</v>
      </c>
      <c r="L363">
        <v>25715</v>
      </c>
      <c r="V363" s="37">
        <v>2320</v>
      </c>
      <c r="W363" s="37">
        <v>175</v>
      </c>
      <c r="X363" s="37">
        <v>24390</v>
      </c>
      <c r="AA363">
        <v>-1876</v>
      </c>
      <c r="AB363">
        <v>-1420</v>
      </c>
      <c r="AC363">
        <v>23727</v>
      </c>
      <c r="AM363" s="37">
        <v>-2298</v>
      </c>
      <c r="AN363" s="37">
        <v>-2316</v>
      </c>
      <c r="AO363" s="37">
        <v>22345</v>
      </c>
    </row>
    <row r="364" spans="2:61">
      <c r="B364" s="4" t="s">
        <v>974</v>
      </c>
      <c r="C364" s="4" t="s">
        <v>542</v>
      </c>
      <c r="D364" s="4" t="s">
        <v>873</v>
      </c>
      <c r="E364" s="91">
        <v>45698</v>
      </c>
      <c r="F364" s="4" t="s">
        <v>873</v>
      </c>
      <c r="G364" s="91">
        <v>45706</v>
      </c>
      <c r="I364" s="4" t="str">
        <f>INDEX('Mold Directory'!E:E, MATCH(C364, 'Mold Directory'!A:A, 0))</f>
        <v>75 right</v>
      </c>
      <c r="J364">
        <v>1727</v>
      </c>
      <c r="K364">
        <v>539</v>
      </c>
      <c r="L364">
        <v>27141</v>
      </c>
      <c r="V364" s="37">
        <v>1640</v>
      </c>
      <c r="W364" s="37">
        <v>1153</v>
      </c>
      <c r="X364" s="37">
        <v>26759</v>
      </c>
      <c r="AA364">
        <v>-1313</v>
      </c>
      <c r="AB364">
        <v>-1098</v>
      </c>
      <c r="AC364">
        <v>26772</v>
      </c>
      <c r="AM364" s="37">
        <v>-2015</v>
      </c>
      <c r="AN364" s="37">
        <v>-1461</v>
      </c>
      <c r="AO364" s="37">
        <v>26799</v>
      </c>
    </row>
    <row r="365" spans="2:61">
      <c r="B365" s="4" t="s">
        <v>975</v>
      </c>
      <c r="C365" s="4" t="s">
        <v>562</v>
      </c>
      <c r="D365" s="4" t="s">
        <v>873</v>
      </c>
      <c r="E365" s="91">
        <v>45698</v>
      </c>
      <c r="F365" s="4" t="s">
        <v>873</v>
      </c>
      <c r="G365" s="91">
        <v>45706</v>
      </c>
      <c r="I365" s="4" t="str">
        <f>INDEX('Mold Directory'!E:E, MATCH(C365, 'Mold Directory'!A:A, 0))</f>
        <v>75 right</v>
      </c>
      <c r="J365">
        <v>1240</v>
      </c>
      <c r="K365">
        <v>130</v>
      </c>
      <c r="L365">
        <v>21708</v>
      </c>
      <c r="V365" s="37">
        <v>1182</v>
      </c>
      <c r="W365" s="37">
        <v>1387</v>
      </c>
      <c r="X365" s="37">
        <v>24379</v>
      </c>
      <c r="AA365">
        <v>-1483</v>
      </c>
      <c r="AB365">
        <v>-1657</v>
      </c>
      <c r="AC365">
        <v>23796</v>
      </c>
      <c r="AM365" s="37">
        <v>-1777</v>
      </c>
      <c r="AN365" s="37">
        <v>-2468</v>
      </c>
      <c r="AO365" s="37">
        <v>27194</v>
      </c>
    </row>
    <row r="366" spans="2:61">
      <c r="B366" s="4" t="s">
        <v>976</v>
      </c>
      <c r="C366" s="4" t="s">
        <v>542</v>
      </c>
      <c r="D366" s="4" t="s">
        <v>873</v>
      </c>
      <c r="E366" s="91">
        <v>45698</v>
      </c>
      <c r="F366" s="4" t="s">
        <v>873</v>
      </c>
      <c r="G366" s="91">
        <v>45706</v>
      </c>
      <c r="I366" s="4" t="str">
        <f>INDEX('Mold Directory'!E:E, MATCH(C366, 'Mold Directory'!A:A, 0))</f>
        <v>75 right</v>
      </c>
      <c r="J366">
        <v>1845</v>
      </c>
      <c r="K366">
        <v>188</v>
      </c>
      <c r="L366">
        <v>24589</v>
      </c>
      <c r="V366" s="37">
        <v>1853</v>
      </c>
      <c r="W366" s="37">
        <v>1129</v>
      </c>
      <c r="X366" s="37">
        <v>22916</v>
      </c>
      <c r="AA366">
        <v>-1252</v>
      </c>
      <c r="AB366">
        <v>-1441</v>
      </c>
      <c r="AC366">
        <v>22515</v>
      </c>
      <c r="AM366" s="37">
        <v>-1755</v>
      </c>
      <c r="AN366" s="37">
        <v>-2138</v>
      </c>
      <c r="AO366" s="37">
        <v>22441</v>
      </c>
    </row>
    <row r="367" spans="2:61">
      <c r="B367" s="4" t="s">
        <v>977</v>
      </c>
      <c r="C367" s="4" t="s">
        <v>545</v>
      </c>
      <c r="D367" s="4" t="s">
        <v>873</v>
      </c>
      <c r="E367" s="91">
        <v>45698</v>
      </c>
      <c r="F367" s="4" t="s">
        <v>873</v>
      </c>
      <c r="G367" s="91">
        <v>45706</v>
      </c>
      <c r="I367" s="4" t="str">
        <f>INDEX('Mold Directory'!E:E, MATCH(C367, 'Mold Directory'!A:A, 0))</f>
        <v>75 right</v>
      </c>
      <c r="J367">
        <v>1940</v>
      </c>
      <c r="K367">
        <v>1538</v>
      </c>
      <c r="L367">
        <v>25345</v>
      </c>
      <c r="V367" s="37">
        <v>1574</v>
      </c>
      <c r="W367" s="37">
        <v>1973</v>
      </c>
      <c r="X367" s="37">
        <v>24639</v>
      </c>
      <c r="AA367">
        <v>-1634</v>
      </c>
      <c r="AB367">
        <v>28</v>
      </c>
      <c r="AC367">
        <v>25528</v>
      </c>
      <c r="AM367" s="37">
        <v>-2036</v>
      </c>
      <c r="AN367" s="37">
        <v>-1338</v>
      </c>
      <c r="AO367" s="37">
        <v>24927</v>
      </c>
    </row>
    <row r="368" spans="2:61">
      <c r="B368" s="4" t="s">
        <v>978</v>
      </c>
      <c r="C368" s="4" t="s">
        <v>935</v>
      </c>
      <c r="D368" s="4" t="s">
        <v>873</v>
      </c>
      <c r="E368" s="91">
        <v>45698</v>
      </c>
      <c r="F368" s="4" t="s">
        <v>873</v>
      </c>
      <c r="G368" s="91">
        <v>45706</v>
      </c>
      <c r="I368" s="4" t="str">
        <f>INDEX('Mold Directory'!E:E, MATCH(C368, 'Mold Directory'!A:A, 0))</f>
        <v>75 right</v>
      </c>
      <c r="J368">
        <v>1331</v>
      </c>
      <c r="K368">
        <v>1389</v>
      </c>
      <c r="L368">
        <v>21822</v>
      </c>
      <c r="V368" s="37">
        <v>1653</v>
      </c>
      <c r="W368" s="37">
        <v>1780</v>
      </c>
      <c r="X368" s="37">
        <v>21091</v>
      </c>
      <c r="AA368">
        <v>-995</v>
      </c>
      <c r="AB368">
        <v>-1949</v>
      </c>
      <c r="AC368">
        <v>23131</v>
      </c>
      <c r="AM368" s="37">
        <v>-1654</v>
      </c>
      <c r="AN368" s="37">
        <v>-1829</v>
      </c>
      <c r="AO368" s="37">
        <v>21744</v>
      </c>
    </row>
    <row r="369" spans="2:41">
      <c r="B369" s="4" t="s">
        <v>979</v>
      </c>
      <c r="C369" s="4" t="s">
        <v>542</v>
      </c>
      <c r="D369" s="4" t="s">
        <v>873</v>
      </c>
      <c r="E369" s="91">
        <v>45698</v>
      </c>
      <c r="F369" s="4" t="s">
        <v>873</v>
      </c>
      <c r="G369" s="91">
        <v>45706</v>
      </c>
      <c r="I369" s="4" t="str">
        <f>INDEX('Mold Directory'!E:E, MATCH(C369, 'Mold Directory'!A:A, 0))</f>
        <v>75 right</v>
      </c>
      <c r="J369">
        <v>1678</v>
      </c>
      <c r="K369">
        <v>-363</v>
      </c>
      <c r="L369">
        <v>22929</v>
      </c>
      <c r="V369" s="37">
        <v>1815</v>
      </c>
      <c r="W369" s="37">
        <v>336</v>
      </c>
      <c r="X369" s="37">
        <v>21648</v>
      </c>
      <c r="AA369">
        <v>-1900</v>
      </c>
      <c r="AB369">
        <v>-1973</v>
      </c>
      <c r="AC369">
        <v>24889</v>
      </c>
      <c r="AM369" s="37">
        <v>-2606</v>
      </c>
      <c r="AN369" s="37">
        <v>-2565</v>
      </c>
      <c r="AO369" s="37">
        <v>23241</v>
      </c>
    </row>
    <row r="370" spans="2:41">
      <c r="B370" s="4" t="s">
        <v>980</v>
      </c>
      <c r="C370" s="4" t="s">
        <v>562</v>
      </c>
      <c r="D370" s="4" t="s">
        <v>873</v>
      </c>
      <c r="E370" s="91">
        <v>45698</v>
      </c>
      <c r="F370" s="4" t="s">
        <v>873</v>
      </c>
      <c r="G370" s="91">
        <v>45706</v>
      </c>
      <c r="I370" s="4" t="str">
        <f>INDEX('Mold Directory'!E:E, MATCH(C370, 'Mold Directory'!A:A, 0))</f>
        <v>75 right</v>
      </c>
      <c r="J370">
        <v>986</v>
      </c>
      <c r="K370">
        <v>1554</v>
      </c>
      <c r="L370">
        <v>23609</v>
      </c>
      <c r="V370" s="37">
        <v>-194</v>
      </c>
      <c r="W370" s="37">
        <v>2360</v>
      </c>
      <c r="X370" s="37">
        <v>23185</v>
      </c>
      <c r="AA370">
        <v>-894</v>
      </c>
      <c r="AB370">
        <v>-1052</v>
      </c>
      <c r="AC370">
        <v>26289</v>
      </c>
      <c r="AM370" s="37">
        <v>-2537</v>
      </c>
      <c r="AN370" s="37">
        <v>-2089</v>
      </c>
      <c r="AO370" s="37">
        <v>24697</v>
      </c>
    </row>
    <row r="371" spans="2:41">
      <c r="B371" s="4" t="s">
        <v>981</v>
      </c>
      <c r="C371" s="4" t="s">
        <v>982</v>
      </c>
      <c r="D371" s="4" t="s">
        <v>873</v>
      </c>
      <c r="E371" s="91">
        <v>45699</v>
      </c>
      <c r="F371" s="4" t="s">
        <v>873</v>
      </c>
      <c r="G371" s="91">
        <v>45706</v>
      </c>
      <c r="I371" s="4" t="str">
        <f>INDEX('Mold Directory'!E:E, MATCH(C371, 'Mold Directory'!A:A, 0))</f>
        <v>75 right</v>
      </c>
      <c r="J371">
        <v>1790</v>
      </c>
      <c r="K371">
        <v>-267</v>
      </c>
      <c r="L371">
        <v>23128</v>
      </c>
      <c r="V371" s="37">
        <v>1760</v>
      </c>
      <c r="W371" s="37">
        <v>-380</v>
      </c>
      <c r="X371" s="37">
        <v>21993</v>
      </c>
      <c r="AA371">
        <v>-87</v>
      </c>
      <c r="AB371">
        <v>-1752</v>
      </c>
      <c r="AC371">
        <v>22279</v>
      </c>
      <c r="AM371" s="37">
        <v>-1276</v>
      </c>
      <c r="AN371" s="37">
        <v>-2281</v>
      </c>
      <c r="AO371" s="37">
        <v>22011</v>
      </c>
    </row>
    <row r="372" spans="2:41">
      <c r="B372" s="4" t="s">
        <v>983</v>
      </c>
      <c r="C372" s="4" t="s">
        <v>562</v>
      </c>
      <c r="D372" s="4" t="s">
        <v>873</v>
      </c>
      <c r="E372" s="91">
        <v>45699</v>
      </c>
      <c r="F372" s="4" t="s">
        <v>873</v>
      </c>
      <c r="G372" s="91">
        <v>45706</v>
      </c>
      <c r="I372" s="4" t="str">
        <f>INDEX('Mold Directory'!E:E, MATCH(C372, 'Mold Directory'!A:A, 0))</f>
        <v>75 right</v>
      </c>
      <c r="J372">
        <v>1253</v>
      </c>
      <c r="K372">
        <v>118</v>
      </c>
      <c r="L372">
        <v>22810</v>
      </c>
      <c r="V372" s="37">
        <v>2471</v>
      </c>
      <c r="W372" s="37">
        <v>545</v>
      </c>
      <c r="X372" s="37">
        <v>23623</v>
      </c>
      <c r="AA372">
        <v>-1890</v>
      </c>
      <c r="AB372">
        <v>-1782</v>
      </c>
      <c r="AC372">
        <v>27333</v>
      </c>
      <c r="AM372" s="37">
        <v>-1960</v>
      </c>
      <c r="AN372" s="37">
        <v>-2422</v>
      </c>
      <c r="AO372" s="37">
        <v>27367</v>
      </c>
    </row>
    <row r="373" spans="2:41">
      <c r="B373" s="4" t="s">
        <v>984</v>
      </c>
      <c r="C373" s="4" t="s">
        <v>565</v>
      </c>
      <c r="D373" s="4" t="s">
        <v>873</v>
      </c>
      <c r="E373" s="91">
        <v>45699</v>
      </c>
      <c r="F373" s="4" t="s">
        <v>873</v>
      </c>
      <c r="G373" s="91">
        <v>45706</v>
      </c>
      <c r="I373" s="4" t="str">
        <f>INDEX('Mold Directory'!E:E, MATCH(C373, 'Mold Directory'!A:A, 0))</f>
        <v>75 right</v>
      </c>
      <c r="J373">
        <v>1800</v>
      </c>
      <c r="K373">
        <v>-7</v>
      </c>
      <c r="L373">
        <v>25622</v>
      </c>
      <c r="V373" s="37">
        <v>2064</v>
      </c>
      <c r="W373" s="37">
        <v>1298</v>
      </c>
      <c r="X373" s="37">
        <v>24611</v>
      </c>
      <c r="AA373">
        <v>-1574</v>
      </c>
      <c r="AB373">
        <v>-1229</v>
      </c>
      <c r="AC373">
        <v>26769</v>
      </c>
      <c r="AM373" s="37">
        <v>-1742</v>
      </c>
      <c r="AN373" s="37">
        <v>-2424</v>
      </c>
      <c r="AO373" s="37">
        <v>26080</v>
      </c>
    </row>
    <row r="374" spans="2:41">
      <c r="B374" s="4" t="s">
        <v>985</v>
      </c>
      <c r="C374" s="4" t="s">
        <v>950</v>
      </c>
      <c r="D374" s="4" t="s">
        <v>873</v>
      </c>
      <c r="E374" s="91">
        <v>45699</v>
      </c>
      <c r="F374" s="4" t="s">
        <v>873</v>
      </c>
      <c r="G374" s="91">
        <v>45706</v>
      </c>
      <c r="I374" s="4" t="str">
        <f>INDEX('Mold Directory'!E:E, MATCH(C374, 'Mold Directory'!A:A, 0))</f>
        <v>75 right</v>
      </c>
      <c r="J374">
        <v>1845</v>
      </c>
      <c r="K374">
        <v>1010</v>
      </c>
      <c r="L374">
        <v>21416</v>
      </c>
      <c r="V374" s="37">
        <v>1120</v>
      </c>
      <c r="W374" s="37">
        <v>1072</v>
      </c>
      <c r="X374" s="37">
        <v>19856</v>
      </c>
      <c r="AA374">
        <v>-1253</v>
      </c>
      <c r="AB374">
        <v>-1734</v>
      </c>
      <c r="AC374">
        <v>21466</v>
      </c>
      <c r="AM374" s="37">
        <v>-1645</v>
      </c>
      <c r="AN374" s="37">
        <v>-2564</v>
      </c>
      <c r="AO374" s="37">
        <v>20329</v>
      </c>
    </row>
    <row r="375" spans="2:41">
      <c r="B375" s="4" t="s">
        <v>986</v>
      </c>
      <c r="C375" s="4" t="s">
        <v>51</v>
      </c>
      <c r="D375" s="4" t="s">
        <v>873</v>
      </c>
      <c r="E375" s="91">
        <v>45699</v>
      </c>
      <c r="F375" s="4" t="s">
        <v>873</v>
      </c>
      <c r="G375" s="91">
        <v>45340</v>
      </c>
      <c r="I375" s="4" t="str">
        <f>INDEX('Mold Directory'!E:E, MATCH(C375, 'Mold Directory'!A:A, 0))</f>
        <v>75 right</v>
      </c>
      <c r="J375">
        <v>802</v>
      </c>
      <c r="K375">
        <v>-230</v>
      </c>
      <c r="L375">
        <v>23329</v>
      </c>
      <c r="V375" s="37">
        <v>1630</v>
      </c>
      <c r="W375" s="37">
        <v>-91</v>
      </c>
      <c r="X375" s="37">
        <v>22268</v>
      </c>
      <c r="AA375">
        <v>-1810</v>
      </c>
      <c r="AB375">
        <v>-998</v>
      </c>
      <c r="AC375">
        <v>23157</v>
      </c>
      <c r="AM375" s="37">
        <v>-2294</v>
      </c>
      <c r="AN375" s="37">
        <v>-1386</v>
      </c>
      <c r="AO375" s="37">
        <v>24032</v>
      </c>
    </row>
    <row r="376" spans="2:41">
      <c r="B376" s="4" t="s">
        <v>987</v>
      </c>
      <c r="C376" s="4" t="s">
        <v>988</v>
      </c>
      <c r="D376" s="4" t="s">
        <v>873</v>
      </c>
      <c r="E376" s="91">
        <v>45705</v>
      </c>
      <c r="F376" s="4" t="s">
        <v>873</v>
      </c>
      <c r="G376" s="91">
        <v>45712</v>
      </c>
      <c r="I376" s="4" t="str">
        <f>INDEX('Mold Directory'!E:E, MATCH(C376, 'Mold Directory'!A:A, 0))</f>
        <v>75 right</v>
      </c>
      <c r="J376">
        <v>1859</v>
      </c>
      <c r="K376">
        <v>1483</v>
      </c>
      <c r="L376">
        <v>21577</v>
      </c>
      <c r="S376" s="109">
        <v>2150</v>
      </c>
      <c r="T376" s="109">
        <v>1961</v>
      </c>
      <c r="U376" s="109">
        <v>20379</v>
      </c>
      <c r="V376" s="37">
        <v>2333</v>
      </c>
      <c r="W376" s="37">
        <v>2268</v>
      </c>
      <c r="X376" s="37">
        <v>20552</v>
      </c>
      <c r="AA376">
        <v>190</v>
      </c>
      <c r="AB376">
        <v>-1796</v>
      </c>
      <c r="AC376">
        <v>22850</v>
      </c>
      <c r="AJ376" s="109">
        <v>894</v>
      </c>
      <c r="AK376" s="109">
        <v>-1705</v>
      </c>
      <c r="AL376" s="109">
        <v>21342</v>
      </c>
      <c r="AM376" s="37">
        <v>633</v>
      </c>
      <c r="AN376" s="37">
        <v>-2141</v>
      </c>
      <c r="AO376" s="37">
        <v>21515</v>
      </c>
    </row>
    <row r="377" spans="2:41">
      <c r="B377" s="4" t="s">
        <v>989</v>
      </c>
      <c r="C377" s="4" t="s">
        <v>562</v>
      </c>
      <c r="D377" s="4" t="s">
        <v>873</v>
      </c>
      <c r="E377" s="91">
        <v>45705</v>
      </c>
      <c r="F377" s="4" t="s">
        <v>873</v>
      </c>
      <c r="G377" s="91">
        <v>45712</v>
      </c>
      <c r="I377" s="4" t="str">
        <f>INDEX('Mold Directory'!E:E, MATCH(C377, 'Mold Directory'!A:A, 0))</f>
        <v>75 right</v>
      </c>
      <c r="J377">
        <v>1299</v>
      </c>
      <c r="K377">
        <v>1294</v>
      </c>
      <c r="L377">
        <v>22050</v>
      </c>
      <c r="S377" s="109">
        <v>1080</v>
      </c>
      <c r="T377" s="109">
        <v>1640</v>
      </c>
      <c r="U377" s="109">
        <v>22939</v>
      </c>
      <c r="V377" s="37">
        <v>1494</v>
      </c>
      <c r="W377" s="37">
        <v>2165</v>
      </c>
      <c r="X377" s="37">
        <v>23462</v>
      </c>
      <c r="AA377">
        <v>-202</v>
      </c>
      <c r="AB377">
        <v>-1519</v>
      </c>
      <c r="AC377">
        <v>29625</v>
      </c>
      <c r="AJ377" s="109">
        <v>-1718</v>
      </c>
      <c r="AK377" s="109">
        <v>-1677</v>
      </c>
      <c r="AL377" s="109">
        <v>29504</v>
      </c>
      <c r="AM377" s="37">
        <v>-2201</v>
      </c>
      <c r="AN377" s="37">
        <v>-2150</v>
      </c>
      <c r="AO377" s="37">
        <v>29579</v>
      </c>
    </row>
    <row r="378" spans="2:41">
      <c r="B378" s="4" t="s">
        <v>983</v>
      </c>
      <c r="C378" s="4" t="s">
        <v>562</v>
      </c>
      <c r="D378" s="4" t="s">
        <v>873</v>
      </c>
      <c r="E378" s="91">
        <v>45705</v>
      </c>
      <c r="F378" s="4" t="s">
        <v>873</v>
      </c>
      <c r="G378" s="91">
        <v>45712</v>
      </c>
      <c r="I378" s="4" t="str">
        <f>INDEX('Mold Directory'!E:E, MATCH(C378, 'Mold Directory'!A:A, 0))</f>
        <v>75 right</v>
      </c>
      <c r="J378">
        <v>1248</v>
      </c>
      <c r="K378">
        <v>-136</v>
      </c>
      <c r="L378">
        <v>26676</v>
      </c>
      <c r="S378" s="109">
        <v>1794</v>
      </c>
      <c r="T378" s="109">
        <v>-599</v>
      </c>
      <c r="U378" s="109">
        <v>24699</v>
      </c>
      <c r="V378" s="37">
        <v>2207</v>
      </c>
      <c r="W378" s="37">
        <v>-170</v>
      </c>
      <c r="X378" s="37">
        <v>25370</v>
      </c>
      <c r="AA378">
        <v>-1230</v>
      </c>
      <c r="AB378">
        <v>-1411</v>
      </c>
      <c r="AC378">
        <v>25057</v>
      </c>
      <c r="AJ378" s="109">
        <v>-1708</v>
      </c>
      <c r="AK378" s="109">
        <v>-1171</v>
      </c>
      <c r="AL378" s="109">
        <v>23463</v>
      </c>
      <c r="AM378" s="37">
        <v>-2193</v>
      </c>
      <c r="AN378" s="37">
        <v>-1567</v>
      </c>
      <c r="AO378" s="37">
        <v>23923</v>
      </c>
    </row>
    <row r="379" spans="2:41">
      <c r="B379" s="4" t="s">
        <v>990</v>
      </c>
      <c r="C379" s="4" t="s">
        <v>562</v>
      </c>
      <c r="D379" s="4" t="s">
        <v>873</v>
      </c>
      <c r="E379" s="91">
        <v>45705</v>
      </c>
      <c r="F379" s="4" t="s">
        <v>873</v>
      </c>
      <c r="G379" s="91">
        <v>45712</v>
      </c>
      <c r="I379" s="4" t="str">
        <f>INDEX('Mold Directory'!E:E, MATCH(C379, 'Mold Directory'!A:A, 0))</f>
        <v>75 right</v>
      </c>
      <c r="J379">
        <v>275</v>
      </c>
      <c r="K379">
        <v>472</v>
      </c>
      <c r="L379">
        <v>21151</v>
      </c>
      <c r="S379" s="109">
        <v>1413</v>
      </c>
      <c r="T379" s="109">
        <v>229</v>
      </c>
      <c r="U379" s="109">
        <v>24102</v>
      </c>
      <c r="V379" s="37">
        <v>1756</v>
      </c>
      <c r="W379" s="37">
        <v>587</v>
      </c>
      <c r="X379" s="37">
        <v>24486</v>
      </c>
      <c r="AA379">
        <v>-1713</v>
      </c>
      <c r="AB379">
        <v>-1856</v>
      </c>
      <c r="AC379">
        <v>25625</v>
      </c>
      <c r="AJ379" s="109">
        <v>-1649</v>
      </c>
      <c r="AK379" s="109">
        <v>-1594</v>
      </c>
      <c r="AL379" s="109">
        <v>28077</v>
      </c>
      <c r="AM379" s="37">
        <v>-2159</v>
      </c>
      <c r="AN379" s="37">
        <v>-2114</v>
      </c>
      <c r="AO379" s="37">
        <v>28284</v>
      </c>
    </row>
    <row r="380" spans="2:41">
      <c r="B380" s="4" t="s">
        <v>991</v>
      </c>
      <c r="C380" s="4" t="s">
        <v>946</v>
      </c>
      <c r="D380" s="4" t="s">
        <v>873</v>
      </c>
      <c r="E380" s="91">
        <v>45705</v>
      </c>
      <c r="F380" s="4" t="s">
        <v>873</v>
      </c>
      <c r="G380" s="91">
        <v>45712</v>
      </c>
      <c r="I380" s="4" t="e">
        <f>INDEX('Mold Directory'!E:E, MATCH(C380, 'Mold Directory'!A:A, 0))</f>
        <v>#N/A</v>
      </c>
      <c r="J380">
        <v>1132</v>
      </c>
      <c r="K380">
        <v>751</v>
      </c>
      <c r="L380">
        <v>21843</v>
      </c>
      <c r="S380" s="109">
        <v>1885</v>
      </c>
      <c r="T380" s="109">
        <v>-134</v>
      </c>
      <c r="U380" s="109">
        <v>20653</v>
      </c>
      <c r="V380" s="37">
        <v>2181</v>
      </c>
      <c r="W380" s="37">
        <v>192</v>
      </c>
      <c r="X380" s="37">
        <v>20848</v>
      </c>
      <c r="AA380">
        <v>-1507</v>
      </c>
      <c r="AB380">
        <v>-1699</v>
      </c>
      <c r="AC380">
        <v>22865</v>
      </c>
      <c r="AJ380" s="109">
        <v>-1795</v>
      </c>
      <c r="AK380" s="109">
        <v>-1857</v>
      </c>
      <c r="AL380" s="109">
        <v>21825</v>
      </c>
      <c r="AM380" s="37">
        <v>-2282</v>
      </c>
      <c r="AN380" s="37">
        <v>-2356</v>
      </c>
      <c r="AO380" s="37">
        <v>21927</v>
      </c>
    </row>
    <row r="381" spans="2:41">
      <c r="B381" s="4" t="s">
        <v>992</v>
      </c>
      <c r="C381" s="4" t="s">
        <v>993</v>
      </c>
      <c r="D381" s="4" t="s">
        <v>873</v>
      </c>
      <c r="E381" s="91">
        <v>45730</v>
      </c>
      <c r="F381" s="4" t="s">
        <v>873</v>
      </c>
      <c r="G381" s="91">
        <v>45740</v>
      </c>
      <c r="I381" s="4">
        <f>INDEX('Mold Directory'!E:E, MATCH(C381, 'Mold Directory'!A:A, 0))</f>
        <v>0</v>
      </c>
      <c r="J381">
        <v>-167</v>
      </c>
      <c r="K381">
        <v>959</v>
      </c>
      <c r="L381">
        <v>25516</v>
      </c>
      <c r="S381" s="109">
        <v>-42</v>
      </c>
      <c r="T381" s="109">
        <v>-722</v>
      </c>
      <c r="U381" s="109">
        <v>23906</v>
      </c>
      <c r="V381" s="37">
        <v>164</v>
      </c>
      <c r="W381" s="37">
        <v>-555</v>
      </c>
      <c r="X381" s="37">
        <v>23856</v>
      </c>
      <c r="AA381">
        <v>870</v>
      </c>
      <c r="AB381">
        <v>1191</v>
      </c>
      <c r="AC381">
        <v>24626</v>
      </c>
      <c r="AJ381" s="109">
        <v>777</v>
      </c>
      <c r="AK381" s="109">
        <v>32</v>
      </c>
      <c r="AL381" s="109">
        <v>23336</v>
      </c>
      <c r="AM381" s="37">
        <v>491</v>
      </c>
      <c r="AN381" s="37">
        <v>-352</v>
      </c>
      <c r="AO381" s="37">
        <v>23287</v>
      </c>
    </row>
    <row r="382" spans="2:41">
      <c r="B382" s="4" t="s">
        <v>994</v>
      </c>
      <c r="C382" s="4" t="s">
        <v>995</v>
      </c>
      <c r="D382" s="4" t="s">
        <v>873</v>
      </c>
      <c r="E382" s="91">
        <v>45730</v>
      </c>
      <c r="F382" s="4" t="s">
        <v>873</v>
      </c>
      <c r="G382" s="91">
        <v>45740</v>
      </c>
      <c r="I382" s="4">
        <f>INDEX('Mold Directory'!E:E, MATCH(C382, 'Mold Directory'!A:A, 0))</f>
        <v>0</v>
      </c>
      <c r="J382">
        <v>-815</v>
      </c>
      <c r="K382">
        <v>-1041</v>
      </c>
      <c r="L382">
        <v>21619</v>
      </c>
      <c r="S382" s="109">
        <v>-872</v>
      </c>
      <c r="T382" s="109">
        <v>-1100</v>
      </c>
      <c r="U382" s="109">
        <v>22284</v>
      </c>
      <c r="V382" s="37">
        <v>-678</v>
      </c>
      <c r="W382" s="37">
        <v>-972</v>
      </c>
      <c r="X382" s="37">
        <v>22283</v>
      </c>
      <c r="AA382">
        <v>-445</v>
      </c>
      <c r="AB382">
        <v>-1172</v>
      </c>
      <c r="AC382">
        <v>23530</v>
      </c>
      <c r="AJ382" s="109">
        <v>-517</v>
      </c>
      <c r="AK382" s="109">
        <v>-1239</v>
      </c>
      <c r="AL382" s="109">
        <v>23827</v>
      </c>
      <c r="AM382" s="37">
        <v>-707</v>
      </c>
      <c r="AN382" s="37">
        <v>-1480</v>
      </c>
      <c r="AO382" s="37">
        <v>23578</v>
      </c>
    </row>
    <row r="383" spans="2:41">
      <c r="B383" s="4" t="s">
        <v>996</v>
      </c>
      <c r="C383" s="4" t="s">
        <v>997</v>
      </c>
      <c r="D383" s="4" t="s">
        <v>873</v>
      </c>
      <c r="E383" s="91">
        <v>45730</v>
      </c>
      <c r="F383" s="4" t="s">
        <v>873</v>
      </c>
      <c r="G383" s="91">
        <v>45740</v>
      </c>
      <c r="I383" s="4">
        <f>INDEX('Mold Directory'!E:E, MATCH(C383, 'Mold Directory'!A:A, 0))</f>
        <v>0</v>
      </c>
      <c r="J383">
        <v>664</v>
      </c>
      <c r="K383">
        <v>1227</v>
      </c>
      <c r="L383">
        <v>21795</v>
      </c>
      <c r="S383" s="109">
        <v>-309</v>
      </c>
      <c r="T383" s="109">
        <v>681</v>
      </c>
      <c r="U383" s="109">
        <v>21324</v>
      </c>
      <c r="V383" s="37">
        <v>-139</v>
      </c>
      <c r="W383" s="37">
        <v>853</v>
      </c>
      <c r="X383" s="37">
        <v>21196</v>
      </c>
      <c r="AA383">
        <v>-376</v>
      </c>
      <c r="AB383">
        <v>1623</v>
      </c>
      <c r="AC383">
        <v>25653</v>
      </c>
      <c r="AJ383" s="109">
        <v>-1145</v>
      </c>
      <c r="AK383" s="109">
        <v>609</v>
      </c>
      <c r="AL383" s="109">
        <v>24029</v>
      </c>
      <c r="AM383" s="37">
        <v>-1380</v>
      </c>
      <c r="AN383" s="37">
        <v>263</v>
      </c>
      <c r="AO383" s="37">
        <v>23950</v>
      </c>
    </row>
    <row r="384" spans="2:41">
      <c r="B384" s="4" t="s">
        <v>998</v>
      </c>
      <c r="C384" s="4" t="s">
        <v>999</v>
      </c>
      <c r="D384" s="4" t="s">
        <v>873</v>
      </c>
      <c r="E384" s="91">
        <v>45730</v>
      </c>
      <c r="F384" s="4" t="s">
        <v>873</v>
      </c>
      <c r="G384" s="91">
        <v>45740</v>
      </c>
      <c r="I384" s="4">
        <f>INDEX('Mold Directory'!E:E, MATCH(C384, 'Mold Directory'!A:A, 0))</f>
        <v>0</v>
      </c>
      <c r="J384">
        <v>-595</v>
      </c>
      <c r="K384">
        <v>100</v>
      </c>
      <c r="L384">
        <v>24738</v>
      </c>
      <c r="S384" s="109">
        <v>157</v>
      </c>
      <c r="T384" s="109">
        <v>-570</v>
      </c>
      <c r="U384" s="109">
        <v>23582</v>
      </c>
      <c r="V384" s="37">
        <v>322</v>
      </c>
      <c r="W384" s="37">
        <v>-342</v>
      </c>
      <c r="X384" s="37">
        <v>23453</v>
      </c>
      <c r="AA384">
        <v>-270</v>
      </c>
      <c r="AB384">
        <v>-203</v>
      </c>
      <c r="AC384">
        <v>25808</v>
      </c>
      <c r="AJ384" s="109">
        <v>-552</v>
      </c>
      <c r="AK384" s="109">
        <v>-777</v>
      </c>
      <c r="AL384" s="109">
        <v>24860</v>
      </c>
      <c r="AM384" s="37">
        <v>-744</v>
      </c>
      <c r="AN384" s="37">
        <v>-1083</v>
      </c>
      <c r="AO384" s="37">
        <v>24764</v>
      </c>
    </row>
    <row r="385" spans="2:41">
      <c r="B385" s="4" t="s">
        <v>1000</v>
      </c>
      <c r="C385" s="4" t="s">
        <v>1001</v>
      </c>
      <c r="D385" s="4" t="s">
        <v>873</v>
      </c>
      <c r="E385" s="91">
        <v>45730</v>
      </c>
      <c r="F385" s="4" t="s">
        <v>873</v>
      </c>
      <c r="G385" s="91">
        <v>45740</v>
      </c>
      <c r="I385" s="4">
        <f>INDEX('Mold Directory'!E:E, MATCH(C385, 'Mold Directory'!A:A, 0))</f>
        <v>0</v>
      </c>
      <c r="J385">
        <v>-1090</v>
      </c>
      <c r="K385">
        <v>-885</v>
      </c>
      <c r="L385">
        <v>24723</v>
      </c>
      <c r="S385" s="109">
        <v>-1115</v>
      </c>
      <c r="T385" s="109">
        <v>-1175</v>
      </c>
      <c r="U385" s="109">
        <v>23366</v>
      </c>
      <c r="V385" s="37">
        <v>-934</v>
      </c>
      <c r="W385" s="37">
        <v>-976</v>
      </c>
      <c r="X385" s="37">
        <v>23327</v>
      </c>
      <c r="AA385">
        <v>569</v>
      </c>
      <c r="AB385">
        <v>-517</v>
      </c>
      <c r="AC385">
        <v>27362</v>
      </c>
      <c r="AJ385" s="109">
        <v>-507</v>
      </c>
      <c r="AK385" s="109">
        <v>-2</v>
      </c>
      <c r="AL385" s="109">
        <v>25460</v>
      </c>
      <c r="AM385" s="37">
        <v>-750</v>
      </c>
      <c r="AN385" s="37">
        <v>-397</v>
      </c>
      <c r="AO385" s="37">
        <v>25410</v>
      </c>
    </row>
    <row r="386" spans="2:41">
      <c r="B386" s="4" t="s">
        <v>1002</v>
      </c>
      <c r="C386" s="4" t="s">
        <v>1003</v>
      </c>
      <c r="D386" s="4" t="s">
        <v>873</v>
      </c>
      <c r="E386" s="91">
        <v>45730</v>
      </c>
      <c r="F386" s="4" t="s">
        <v>873</v>
      </c>
      <c r="G386" s="91">
        <v>45740</v>
      </c>
      <c r="I386" s="4">
        <f>INDEX('Mold Directory'!E:E, MATCH(C386, 'Mold Directory'!A:A, 0))</f>
        <v>0</v>
      </c>
      <c r="J386">
        <v>-155</v>
      </c>
      <c r="K386">
        <v>82</v>
      </c>
      <c r="L386">
        <v>23663</v>
      </c>
      <c r="S386" s="109">
        <v>655</v>
      </c>
      <c r="T386" s="109">
        <v>-784</v>
      </c>
      <c r="U386" s="109">
        <v>21875</v>
      </c>
      <c r="V386" s="37">
        <v>838</v>
      </c>
      <c r="W386" s="37">
        <v>-614</v>
      </c>
      <c r="X386" s="37">
        <v>21789</v>
      </c>
      <c r="AA386">
        <v>398</v>
      </c>
      <c r="AB386">
        <v>-21</v>
      </c>
      <c r="AC386">
        <v>24117</v>
      </c>
      <c r="AJ386" s="109">
        <v>-809</v>
      </c>
      <c r="AK386" s="109">
        <v>543</v>
      </c>
      <c r="AL386" s="109">
        <v>23479</v>
      </c>
      <c r="AM386" s="37">
        <v>-973</v>
      </c>
      <c r="AN386" s="37">
        <v>227</v>
      </c>
      <c r="AO386" s="37">
        <v>23331</v>
      </c>
    </row>
    <row r="387" spans="2:41">
      <c r="B387" s="4" t="s">
        <v>1004</v>
      </c>
      <c r="C387" s="4" t="s">
        <v>1005</v>
      </c>
      <c r="D387" s="4" t="s">
        <v>873</v>
      </c>
      <c r="E387" s="91">
        <v>45730</v>
      </c>
      <c r="F387" s="4" t="s">
        <v>873</v>
      </c>
      <c r="G387" s="91">
        <v>45740</v>
      </c>
      <c r="I387" s="4">
        <f>INDEX('Mold Directory'!E:E, MATCH(C387, 'Mold Directory'!A:A, 0))</f>
        <v>0</v>
      </c>
      <c r="J387">
        <v>-410</v>
      </c>
      <c r="K387">
        <v>-892</v>
      </c>
      <c r="L387">
        <v>25321</v>
      </c>
      <c r="S387" s="109">
        <v>216</v>
      </c>
      <c r="T387" s="109">
        <v>-821</v>
      </c>
      <c r="U387" s="109">
        <v>22865</v>
      </c>
      <c r="V387" s="37">
        <v>497</v>
      </c>
      <c r="W387" s="37">
        <v>-525</v>
      </c>
      <c r="X387" s="37">
        <v>22956</v>
      </c>
      <c r="AA387">
        <v>-397</v>
      </c>
      <c r="AB387">
        <v>1325</v>
      </c>
      <c r="AC387">
        <v>25398</v>
      </c>
      <c r="AJ387" s="109">
        <v>-406</v>
      </c>
      <c r="AK387" s="109">
        <v>698</v>
      </c>
      <c r="AL387" s="109">
        <v>24760</v>
      </c>
      <c r="AM387" s="37">
        <v>-676</v>
      </c>
      <c r="AN387" s="37">
        <v>329</v>
      </c>
      <c r="AO387" s="37">
        <v>24726</v>
      </c>
    </row>
    <row r="388" spans="2:41">
      <c r="B388" s="4" t="s">
        <v>1006</v>
      </c>
      <c r="C388" s="4" t="s">
        <v>1007</v>
      </c>
      <c r="D388" s="4" t="s">
        <v>873</v>
      </c>
      <c r="E388" s="91">
        <v>45730</v>
      </c>
      <c r="F388" s="4" t="s">
        <v>873</v>
      </c>
      <c r="G388" s="91">
        <v>45740</v>
      </c>
      <c r="I388" s="4">
        <f>INDEX('Mold Directory'!E:E, MATCH(C388, 'Mold Directory'!A:A, 0))</f>
        <v>0</v>
      </c>
      <c r="J388">
        <v>-892</v>
      </c>
      <c r="K388">
        <v>441</v>
      </c>
      <c r="L388">
        <v>24513</v>
      </c>
      <c r="S388" s="109">
        <v>-691</v>
      </c>
      <c r="T388" s="109">
        <v>855</v>
      </c>
      <c r="U388" s="109">
        <v>23833</v>
      </c>
      <c r="V388" s="37">
        <v>-519</v>
      </c>
      <c r="W388" s="37">
        <v>1081</v>
      </c>
      <c r="X388" s="37">
        <v>23644</v>
      </c>
      <c r="AA388">
        <v>-655</v>
      </c>
      <c r="AB388">
        <v>16</v>
      </c>
      <c r="AC388">
        <v>24519</v>
      </c>
      <c r="AJ388" s="109">
        <v>-1476</v>
      </c>
      <c r="AK388" s="109">
        <v>746</v>
      </c>
      <c r="AL388" s="109">
        <v>23884</v>
      </c>
      <c r="AM388" s="37">
        <v>-1778</v>
      </c>
      <c r="AN388" s="37">
        <v>344</v>
      </c>
      <c r="AO388" s="37">
        <v>23935</v>
      </c>
    </row>
    <row r="389" spans="2:41">
      <c r="B389" s="4" t="s">
        <v>1008</v>
      </c>
      <c r="C389" s="4" t="s">
        <v>1009</v>
      </c>
      <c r="D389" s="4" t="s">
        <v>873</v>
      </c>
      <c r="E389" s="91">
        <v>45742</v>
      </c>
      <c r="F389" s="4" t="s">
        <v>873</v>
      </c>
      <c r="G389" s="91">
        <v>45756</v>
      </c>
      <c r="I389" s="4">
        <f>INDEX('Mold Directory'!E:E, MATCH(C389, 'Mold Directory'!A:A, 0))</f>
        <v>0</v>
      </c>
      <c r="J389">
        <v>996</v>
      </c>
      <c r="K389">
        <v>-1063</v>
      </c>
      <c r="L389">
        <v>20571</v>
      </c>
      <c r="S389" s="109">
        <v>927</v>
      </c>
      <c r="T389" s="109">
        <v>-292</v>
      </c>
      <c r="U389" s="109">
        <v>20040</v>
      </c>
      <c r="V389" s="37">
        <v>1132</v>
      </c>
      <c r="W389" s="37">
        <v>-68</v>
      </c>
      <c r="X389" s="37">
        <v>19983</v>
      </c>
      <c r="AA389">
        <v>1027</v>
      </c>
      <c r="AB389">
        <v>38</v>
      </c>
      <c r="AC389">
        <v>20792</v>
      </c>
      <c r="AJ389" s="109">
        <v>1338</v>
      </c>
      <c r="AK389" s="109">
        <v>-171</v>
      </c>
      <c r="AL389" s="109">
        <v>21390</v>
      </c>
      <c r="AM389" s="37">
        <v>1223</v>
      </c>
      <c r="AN389" s="37">
        <v>-323</v>
      </c>
      <c r="AO389" s="37">
        <v>21365</v>
      </c>
    </row>
    <row r="390" spans="2:41">
      <c r="B390" s="4" t="s">
        <v>1010</v>
      </c>
      <c r="C390" s="4" t="s">
        <v>1011</v>
      </c>
      <c r="D390" s="4" t="s">
        <v>873</v>
      </c>
      <c r="E390" s="91">
        <v>45742</v>
      </c>
      <c r="F390" s="4" t="s">
        <v>873</v>
      </c>
      <c r="G390" s="91">
        <v>45756</v>
      </c>
      <c r="I390" s="4">
        <f>INDEX('Mold Directory'!E:E, MATCH(C390, 'Mold Directory'!A:A, 0))</f>
        <v>0</v>
      </c>
      <c r="J390">
        <v>246</v>
      </c>
      <c r="K390">
        <v>961</v>
      </c>
      <c r="L390">
        <v>22004</v>
      </c>
      <c r="S390" s="109">
        <v>1512</v>
      </c>
      <c r="T390" s="109">
        <v>373</v>
      </c>
      <c r="U390" s="109">
        <v>21642</v>
      </c>
      <c r="V390" s="37">
        <v>1704</v>
      </c>
      <c r="W390" s="37">
        <v>626</v>
      </c>
      <c r="X390" s="37">
        <v>21515</v>
      </c>
      <c r="AA390">
        <v>-122</v>
      </c>
      <c r="AB390">
        <v>-264</v>
      </c>
      <c r="AC390">
        <v>24218</v>
      </c>
      <c r="AJ390" s="109">
        <v>41</v>
      </c>
      <c r="AK390" s="109">
        <v>-373</v>
      </c>
      <c r="AL390" s="109">
        <v>24562</v>
      </c>
      <c r="AM390" s="37">
        <v>-161</v>
      </c>
      <c r="AN390" s="37">
        <v>-624</v>
      </c>
      <c r="AO390" s="37">
        <v>24530</v>
      </c>
    </row>
    <row r="391" spans="2:41">
      <c r="B391" s="4" t="s">
        <v>1012</v>
      </c>
      <c r="C391" s="4" t="s">
        <v>997</v>
      </c>
      <c r="D391" s="4" t="s">
        <v>873</v>
      </c>
      <c r="E391" s="91">
        <v>45742</v>
      </c>
      <c r="F391" s="4" t="s">
        <v>873</v>
      </c>
      <c r="G391" s="91">
        <v>45756</v>
      </c>
      <c r="I391" s="4">
        <f>INDEX('Mold Directory'!E:E, MATCH(C391, 'Mold Directory'!A:A, 0))</f>
        <v>0</v>
      </c>
      <c r="J391">
        <v>-475</v>
      </c>
      <c r="K391">
        <v>19</v>
      </c>
      <c r="L391">
        <v>24211</v>
      </c>
      <c r="S391" s="109">
        <v>234</v>
      </c>
      <c r="T391" s="109">
        <v>-111</v>
      </c>
      <c r="U391" s="109">
        <v>23336</v>
      </c>
      <c r="V391" s="37">
        <v>400</v>
      </c>
      <c r="W391" s="37">
        <v>130</v>
      </c>
      <c r="X391" s="37">
        <v>23142</v>
      </c>
      <c r="AA391">
        <v>-277</v>
      </c>
      <c r="AB391">
        <v>-834</v>
      </c>
      <c r="AC391">
        <v>26385</v>
      </c>
      <c r="AJ391" s="109">
        <v>-418</v>
      </c>
      <c r="AK391" s="109">
        <v>-706</v>
      </c>
      <c r="AL391" s="109">
        <v>26944</v>
      </c>
      <c r="AM391" s="37">
        <v>-547</v>
      </c>
      <c r="AN391" s="37">
        <v>-852</v>
      </c>
      <c r="AO391" s="37">
        <v>26781</v>
      </c>
    </row>
    <row r="392" spans="2:41">
      <c r="B392" s="4" t="s">
        <v>1013</v>
      </c>
      <c r="C392" s="4" t="s">
        <v>1014</v>
      </c>
      <c r="D392" s="4" t="s">
        <v>873</v>
      </c>
      <c r="E392" s="91">
        <v>45742</v>
      </c>
      <c r="F392" s="4" t="s">
        <v>873</v>
      </c>
      <c r="G392" s="91">
        <v>45756</v>
      </c>
      <c r="I392" s="4">
        <f>INDEX('Mold Directory'!E:E, MATCH(C392, 'Mold Directory'!A:A, 0))</f>
        <v>0</v>
      </c>
      <c r="J392">
        <v>-326</v>
      </c>
      <c r="K392">
        <v>1584</v>
      </c>
      <c r="L392">
        <v>22225</v>
      </c>
      <c r="S392" s="109">
        <v>159</v>
      </c>
      <c r="T392" s="109">
        <v>1268</v>
      </c>
      <c r="U392" s="109">
        <v>21441</v>
      </c>
      <c r="V392" s="37">
        <v>351</v>
      </c>
      <c r="W392" s="37">
        <v>1530</v>
      </c>
      <c r="X392" s="37">
        <v>21268</v>
      </c>
      <c r="AA392">
        <v>763</v>
      </c>
      <c r="AB392">
        <v>635</v>
      </c>
      <c r="AC392">
        <v>23249</v>
      </c>
      <c r="AJ392" s="109">
        <v>305</v>
      </c>
      <c r="AK392" s="109">
        <v>1336</v>
      </c>
      <c r="AL392" s="109">
        <v>22653</v>
      </c>
      <c r="AM392" s="37">
        <v>88</v>
      </c>
      <c r="AN392" s="37">
        <v>1095</v>
      </c>
      <c r="AO392" s="37">
        <v>22638</v>
      </c>
    </row>
    <row r="393" spans="2:41">
      <c r="B393" s="4" t="s">
        <v>1015</v>
      </c>
      <c r="C393" s="4" t="s">
        <v>1016</v>
      </c>
      <c r="D393" s="4" t="s">
        <v>873</v>
      </c>
      <c r="E393" s="91">
        <v>45742</v>
      </c>
      <c r="F393" s="4" t="s">
        <v>873</v>
      </c>
      <c r="G393" s="91">
        <v>45756</v>
      </c>
      <c r="I393" s="4">
        <f>INDEX('Mold Directory'!E:E, MATCH(C393, 'Mold Directory'!A:A, 0))</f>
        <v>0</v>
      </c>
      <c r="J393">
        <v>117</v>
      </c>
      <c r="K393">
        <v>28</v>
      </c>
      <c r="L393">
        <v>21021</v>
      </c>
      <c r="S393" s="109">
        <v>1082</v>
      </c>
      <c r="T393" s="109">
        <v>91</v>
      </c>
      <c r="U393" s="109">
        <v>19371</v>
      </c>
      <c r="V393" s="37">
        <v>1260</v>
      </c>
      <c r="W393" s="37">
        <v>279</v>
      </c>
      <c r="X393" s="37">
        <v>19264</v>
      </c>
      <c r="AA393">
        <v>761</v>
      </c>
      <c r="AB393">
        <v>-753</v>
      </c>
      <c r="AC393">
        <v>21335</v>
      </c>
      <c r="AJ393" s="109">
        <v>351</v>
      </c>
      <c r="AK393" s="109">
        <v>-515</v>
      </c>
      <c r="AL393" s="109">
        <v>21535</v>
      </c>
      <c r="AM393" s="37">
        <v>207</v>
      </c>
      <c r="AN393" s="37">
        <v>-744</v>
      </c>
      <c r="AO393" s="37">
        <v>21547</v>
      </c>
    </row>
    <row r="394" spans="2:41">
      <c r="B394" s="4" t="s">
        <v>1017</v>
      </c>
      <c r="C394" s="4" t="s">
        <v>1018</v>
      </c>
      <c r="D394" s="4" t="s">
        <v>873</v>
      </c>
      <c r="E394" s="91">
        <v>45742</v>
      </c>
      <c r="F394" s="4" t="s">
        <v>873</v>
      </c>
      <c r="G394" s="4" t="s">
        <v>1019</v>
      </c>
      <c r="I394" s="4">
        <f>INDEX('Mold Directory'!E:E, MATCH(C394, 'Mold Directory'!A:A, 0))</f>
        <v>0</v>
      </c>
      <c r="J394">
        <v>50</v>
      </c>
      <c r="K394">
        <v>1058</v>
      </c>
      <c r="L394">
        <v>21882</v>
      </c>
      <c r="S394" s="109">
        <v>-843</v>
      </c>
      <c r="T394" s="109">
        <v>1139</v>
      </c>
      <c r="U394" s="109">
        <v>20875</v>
      </c>
      <c r="V394" s="37">
        <v>-719</v>
      </c>
      <c r="W394" s="37">
        <v>1342</v>
      </c>
      <c r="X394" s="37">
        <v>20731</v>
      </c>
      <c r="AA394">
        <v>991</v>
      </c>
      <c r="AB394">
        <v>-813</v>
      </c>
      <c r="AC394">
        <v>21857</v>
      </c>
      <c r="AJ394" s="109">
        <v>1008</v>
      </c>
      <c r="AK394" s="109">
        <v>-1831</v>
      </c>
      <c r="AL394" s="109">
        <v>22339</v>
      </c>
      <c r="AM394" s="37">
        <v>809</v>
      </c>
      <c r="AN394" s="37">
        <v>-2048</v>
      </c>
      <c r="AO394" s="37">
        <v>22204</v>
      </c>
    </row>
    <row r="395" spans="2:41">
      <c r="B395" s="4" t="s">
        <v>1020</v>
      </c>
      <c r="C395" s="4" t="s">
        <v>1003</v>
      </c>
      <c r="D395" s="4" t="s">
        <v>873</v>
      </c>
      <c r="E395" s="91">
        <v>45742</v>
      </c>
      <c r="F395" s="4" t="s">
        <v>873</v>
      </c>
      <c r="G395" s="91">
        <v>45756</v>
      </c>
      <c r="I395" s="4">
        <f>INDEX('Mold Directory'!E:E, MATCH(C395, 'Mold Directory'!A:A, 0))</f>
        <v>0</v>
      </c>
      <c r="J395">
        <v>-143</v>
      </c>
      <c r="K395">
        <v>130</v>
      </c>
      <c r="L395">
        <v>23812</v>
      </c>
      <c r="S395" s="109">
        <v>-102</v>
      </c>
      <c r="T395" s="109">
        <v>4</v>
      </c>
      <c r="U395" s="109">
        <v>22276</v>
      </c>
      <c r="V395" s="37">
        <v>45</v>
      </c>
      <c r="W395" s="37">
        <v>225</v>
      </c>
      <c r="X395" s="37">
        <v>22219</v>
      </c>
      <c r="AA395">
        <v>-546</v>
      </c>
      <c r="AB395">
        <v>-310</v>
      </c>
      <c r="AC395">
        <v>22577</v>
      </c>
      <c r="AJ395" s="109">
        <v>-1016</v>
      </c>
      <c r="AK395" s="109">
        <v>-302</v>
      </c>
      <c r="AL395" s="109">
        <v>22767</v>
      </c>
      <c r="AM395" s="37">
        <v>-1206</v>
      </c>
      <c r="AN395" s="37">
        <v>-491</v>
      </c>
      <c r="AO395" s="37">
        <v>22748</v>
      </c>
    </row>
    <row r="396" spans="2:41">
      <c r="B396" s="4" t="s">
        <v>1021</v>
      </c>
      <c r="C396" s="4" t="s">
        <v>1022</v>
      </c>
      <c r="D396" s="4" t="s">
        <v>873</v>
      </c>
      <c r="E396" s="91">
        <v>45742</v>
      </c>
      <c r="F396" s="4" t="s">
        <v>873</v>
      </c>
      <c r="G396" s="91">
        <v>45756</v>
      </c>
      <c r="I396" s="4">
        <f>INDEX('Mold Directory'!E:E, MATCH(C396, 'Mold Directory'!A:A, 0))</f>
        <v>0</v>
      </c>
      <c r="J396">
        <v>646</v>
      </c>
      <c r="K396">
        <v>1018</v>
      </c>
      <c r="L396">
        <v>24487</v>
      </c>
      <c r="S396" s="109">
        <v>1569</v>
      </c>
      <c r="T396" s="109">
        <v>32</v>
      </c>
      <c r="U396" s="109">
        <v>23090</v>
      </c>
      <c r="V396" s="37">
        <v>1735</v>
      </c>
      <c r="W396" s="37">
        <v>247</v>
      </c>
      <c r="X396" s="37">
        <v>23004</v>
      </c>
      <c r="AA396">
        <v>582</v>
      </c>
      <c r="AB396">
        <v>-1100</v>
      </c>
      <c r="AC396">
        <v>24903</v>
      </c>
      <c r="AJ396" s="109">
        <v>1299</v>
      </c>
      <c r="AK396" s="109">
        <v>-1509</v>
      </c>
      <c r="AL396" s="109">
        <v>24647</v>
      </c>
      <c r="AM396" s="37">
        <v>1117</v>
      </c>
      <c r="AN396" s="37">
        <v>-1709</v>
      </c>
      <c r="AO396" s="37">
        <v>24649</v>
      </c>
    </row>
    <row r="397" spans="2:41">
      <c r="B397" s="4" t="s">
        <v>1023</v>
      </c>
      <c r="C397" s="4" t="s">
        <v>1014</v>
      </c>
      <c r="D397" s="4" t="s">
        <v>873</v>
      </c>
      <c r="E397" s="91">
        <v>45742</v>
      </c>
      <c r="F397" s="4" t="s">
        <v>873</v>
      </c>
      <c r="G397" s="91">
        <v>45756</v>
      </c>
      <c r="I397" s="4">
        <f>INDEX('Mold Directory'!E:E, MATCH(C397, 'Mold Directory'!A:A, 0))</f>
        <v>0</v>
      </c>
      <c r="J397">
        <v>613</v>
      </c>
      <c r="K397">
        <v>-869</v>
      </c>
      <c r="L397">
        <v>21928</v>
      </c>
      <c r="S397" s="109">
        <v>959</v>
      </c>
      <c r="T397" s="109">
        <v>-923</v>
      </c>
      <c r="U397" s="109">
        <v>21896</v>
      </c>
      <c r="V397" s="37">
        <v>1238</v>
      </c>
      <c r="W397" s="37">
        <v>-526</v>
      </c>
      <c r="X397" s="37">
        <v>21850</v>
      </c>
      <c r="AA397">
        <v>-100</v>
      </c>
      <c r="AB397">
        <v>-1304</v>
      </c>
      <c r="AC397">
        <v>24039</v>
      </c>
      <c r="AJ397" s="109">
        <v>-355</v>
      </c>
      <c r="AK397" s="109">
        <v>-1405</v>
      </c>
      <c r="AL397" s="109">
        <v>23310</v>
      </c>
      <c r="AM397" s="37">
        <v>-529</v>
      </c>
      <c r="AN397" s="37">
        <v>-1684</v>
      </c>
      <c r="AO397" s="37">
        <v>23327</v>
      </c>
    </row>
    <row r="398" spans="2:41">
      <c r="B398" s="4" t="s">
        <v>1024</v>
      </c>
      <c r="C398" s="4" t="s">
        <v>995</v>
      </c>
      <c r="D398" s="4" t="s">
        <v>873</v>
      </c>
      <c r="E398" s="91">
        <v>45751</v>
      </c>
      <c r="F398" s="4" t="s">
        <v>873</v>
      </c>
      <c r="G398" s="91">
        <v>45761</v>
      </c>
      <c r="I398" s="4">
        <f>INDEX('Mold Directory'!E:E, MATCH(C398, 'Mold Directory'!A:A, 0))</f>
        <v>0</v>
      </c>
      <c r="J398">
        <v>-363</v>
      </c>
      <c r="K398">
        <v>935</v>
      </c>
      <c r="L398">
        <v>24007</v>
      </c>
      <c r="V398" s="37">
        <v>-508</v>
      </c>
      <c r="W398" s="37">
        <v>1384</v>
      </c>
      <c r="X398" s="37">
        <v>22599</v>
      </c>
      <c r="AA398">
        <v>-630</v>
      </c>
      <c r="AB398">
        <v>780</v>
      </c>
      <c r="AC398">
        <v>25689</v>
      </c>
      <c r="AM398" s="37">
        <v>-907</v>
      </c>
      <c r="AN398" s="37">
        <v>395</v>
      </c>
      <c r="AO398" s="37">
        <v>25168</v>
      </c>
    </row>
    <row r="399" spans="2:41">
      <c r="B399" s="4" t="s">
        <v>1025</v>
      </c>
      <c r="C399" s="4" t="s">
        <v>1026</v>
      </c>
      <c r="D399" s="4" t="s">
        <v>873</v>
      </c>
      <c r="E399" s="91">
        <v>45751</v>
      </c>
      <c r="F399" s="4" t="s">
        <v>873</v>
      </c>
      <c r="G399" s="91">
        <v>45761</v>
      </c>
      <c r="I399" s="4">
        <f>INDEX('Mold Directory'!E:E, MATCH(C399, 'Mold Directory'!A:A, 0))</f>
        <v>0</v>
      </c>
      <c r="J399">
        <v>-278</v>
      </c>
      <c r="K399">
        <v>446</v>
      </c>
      <c r="L399">
        <v>25829</v>
      </c>
      <c r="V399" s="37">
        <v>-63</v>
      </c>
      <c r="W399" s="37">
        <v>600</v>
      </c>
      <c r="X399" s="37">
        <v>24657</v>
      </c>
      <c r="AA399">
        <v>470</v>
      </c>
      <c r="AB399">
        <v>174</v>
      </c>
      <c r="AC399">
        <v>25424</v>
      </c>
      <c r="AM399" s="37">
        <v>-187</v>
      </c>
      <c r="AN399" s="37">
        <v>737</v>
      </c>
      <c r="AO399" s="37">
        <v>22451</v>
      </c>
    </row>
    <row r="400" spans="2:41">
      <c r="B400" s="4" t="s">
        <v>1027</v>
      </c>
      <c r="C400" s="4" t="s">
        <v>993</v>
      </c>
      <c r="D400" s="4" t="s">
        <v>873</v>
      </c>
      <c r="E400" s="91">
        <v>45751</v>
      </c>
      <c r="F400" s="4" t="s">
        <v>873</v>
      </c>
      <c r="G400" s="91">
        <v>45761</v>
      </c>
      <c r="I400" s="4">
        <f>INDEX('Mold Directory'!E:E, MATCH(C400, 'Mold Directory'!A:A, 0))</f>
        <v>0</v>
      </c>
      <c r="J400">
        <v>-523</v>
      </c>
      <c r="K400">
        <v>1028</v>
      </c>
      <c r="L400">
        <v>25909</v>
      </c>
      <c r="S400" s="109">
        <v>-591</v>
      </c>
      <c r="T400" s="109">
        <v>859</v>
      </c>
      <c r="U400" s="109">
        <v>24192</v>
      </c>
      <c r="V400" s="37">
        <v>-334</v>
      </c>
      <c r="W400" s="37">
        <v>1053</v>
      </c>
      <c r="X400" s="37">
        <v>24146</v>
      </c>
      <c r="AA400">
        <v>308</v>
      </c>
      <c r="AB400">
        <v>255</v>
      </c>
      <c r="AC400">
        <v>26255</v>
      </c>
      <c r="AJ400" s="109">
        <v>-191</v>
      </c>
      <c r="AK400" s="109">
        <v>488</v>
      </c>
      <c r="AL400" s="109">
        <v>24698</v>
      </c>
      <c r="AM400" s="37">
        <v>-370</v>
      </c>
      <c r="AN400" s="37">
        <v>219</v>
      </c>
      <c r="AO400" s="37">
        <v>24581</v>
      </c>
    </row>
    <row r="401" spans="2:41">
      <c r="B401" s="4" t="s">
        <v>1028</v>
      </c>
      <c r="C401" s="4" t="s">
        <v>1014</v>
      </c>
      <c r="D401" s="4" t="s">
        <v>873</v>
      </c>
      <c r="E401" s="91">
        <v>45751</v>
      </c>
      <c r="F401" s="4" t="s">
        <v>873</v>
      </c>
      <c r="G401" s="91">
        <v>45761</v>
      </c>
      <c r="I401" s="4">
        <f>INDEX('Mold Directory'!E:E, MATCH(C401, 'Mold Directory'!A:A, 0))</f>
        <v>0</v>
      </c>
      <c r="J401">
        <v>1396</v>
      </c>
      <c r="K401">
        <v>-97</v>
      </c>
      <c r="L401">
        <v>21909</v>
      </c>
      <c r="V401" s="37">
        <v>1560</v>
      </c>
      <c r="W401" s="37">
        <v>969</v>
      </c>
      <c r="X401" s="37">
        <v>21842</v>
      </c>
      <c r="AA401">
        <v>1022</v>
      </c>
      <c r="AB401">
        <v>-236</v>
      </c>
      <c r="AC401">
        <v>23640</v>
      </c>
      <c r="AM401" s="37">
        <v>492</v>
      </c>
      <c r="AN401" s="37">
        <v>812</v>
      </c>
      <c r="AO401" s="37">
        <v>21737</v>
      </c>
    </row>
    <row r="402" spans="2:41">
      <c r="B402" s="4" t="s">
        <v>1029</v>
      </c>
      <c r="C402" s="4" t="s">
        <v>1022</v>
      </c>
      <c r="D402" s="4" t="s">
        <v>873</v>
      </c>
      <c r="E402" s="91">
        <v>45751</v>
      </c>
      <c r="F402" s="4" t="s">
        <v>873</v>
      </c>
      <c r="G402" s="91">
        <v>45761</v>
      </c>
      <c r="I402" s="4">
        <f>INDEX('Mold Directory'!E:E, MATCH(C402, 'Mold Directory'!A:A, 0))</f>
        <v>0</v>
      </c>
      <c r="J402">
        <v>357</v>
      </c>
      <c r="K402">
        <v>304</v>
      </c>
      <c r="L402">
        <v>23902</v>
      </c>
      <c r="S402" s="109">
        <v>473</v>
      </c>
      <c r="T402" s="109">
        <v>1344</v>
      </c>
      <c r="U402" s="109">
        <v>23763</v>
      </c>
      <c r="V402" s="37">
        <v>790</v>
      </c>
      <c r="W402" s="37">
        <v>1622</v>
      </c>
      <c r="X402" s="37">
        <v>23570</v>
      </c>
      <c r="AA402">
        <v>-236</v>
      </c>
      <c r="AB402">
        <v>495</v>
      </c>
      <c r="AC402">
        <v>24956</v>
      </c>
      <c r="AJ402" s="109">
        <v>-393</v>
      </c>
      <c r="AK402" s="109">
        <v>1415</v>
      </c>
      <c r="AL402" s="109">
        <v>23198</v>
      </c>
      <c r="AM402" s="37">
        <v>-647</v>
      </c>
      <c r="AN402" s="37">
        <v>1034</v>
      </c>
      <c r="AO402" s="37">
        <v>23193</v>
      </c>
    </row>
    <row r="403" spans="2:41">
      <c r="B403" s="4" t="s">
        <v>1030</v>
      </c>
      <c r="C403" s="4" t="s">
        <v>1031</v>
      </c>
      <c r="D403" s="4" t="s">
        <v>873</v>
      </c>
      <c r="E403" s="91">
        <v>45751</v>
      </c>
      <c r="F403" s="4" t="s">
        <v>873</v>
      </c>
      <c r="G403" s="91">
        <v>45761</v>
      </c>
      <c r="I403" s="4">
        <f>INDEX('Mold Directory'!E:E, MATCH(C403, 'Mold Directory'!A:A, 0))</f>
        <v>0</v>
      </c>
      <c r="J403">
        <v>887</v>
      </c>
      <c r="K403">
        <v>862</v>
      </c>
      <c r="L403">
        <v>22026</v>
      </c>
      <c r="S403" s="109">
        <v>929</v>
      </c>
      <c r="T403" s="109">
        <v>1570</v>
      </c>
      <c r="U403" s="109">
        <v>21161</v>
      </c>
      <c r="V403" s="37">
        <v>1101</v>
      </c>
      <c r="W403" s="37">
        <v>1797</v>
      </c>
      <c r="X403" s="37">
        <v>20969</v>
      </c>
      <c r="AA403">
        <v>623</v>
      </c>
      <c r="AB403">
        <v>781</v>
      </c>
      <c r="AC403">
        <v>24261</v>
      </c>
      <c r="AJ403" s="109">
        <v>869</v>
      </c>
      <c r="AK403" s="109">
        <v>1059</v>
      </c>
      <c r="AL403" s="109">
        <v>22899</v>
      </c>
      <c r="AM403" s="37">
        <v>699</v>
      </c>
      <c r="AN403" s="37">
        <v>792</v>
      </c>
      <c r="AO403" s="37">
        <v>22876</v>
      </c>
    </row>
    <row r="404" spans="2:41">
      <c r="B404" s="4" t="s">
        <v>1032</v>
      </c>
      <c r="C404" s="4" t="s">
        <v>1005</v>
      </c>
      <c r="D404" s="4" t="s">
        <v>873</v>
      </c>
      <c r="E404" s="91">
        <v>45751</v>
      </c>
      <c r="F404" s="4" t="s">
        <v>873</v>
      </c>
      <c r="G404" s="91">
        <v>45761</v>
      </c>
      <c r="I404" s="4">
        <f>INDEX('Mold Directory'!E:E, MATCH(C404, 'Mold Directory'!A:A, 0))</f>
        <v>0</v>
      </c>
      <c r="J404">
        <v>-350</v>
      </c>
      <c r="K404">
        <v>710</v>
      </c>
      <c r="L404">
        <v>26888</v>
      </c>
      <c r="S404" s="109">
        <v>-299</v>
      </c>
      <c r="T404" s="109">
        <v>-145</v>
      </c>
      <c r="U404" s="109">
        <v>24523</v>
      </c>
      <c r="V404" s="37">
        <v>-86</v>
      </c>
      <c r="W404" s="37">
        <v>66</v>
      </c>
      <c r="X404" s="37">
        <v>24360</v>
      </c>
      <c r="AA404">
        <v>-348</v>
      </c>
      <c r="AB404">
        <v>1162</v>
      </c>
      <c r="AC404">
        <v>25777</v>
      </c>
      <c r="AJ404" s="109">
        <v>-715</v>
      </c>
      <c r="AK404" s="109">
        <v>673</v>
      </c>
      <c r="AL404" s="109">
        <v>25020</v>
      </c>
      <c r="AM404" s="37">
        <v>-945</v>
      </c>
      <c r="AN404" s="37">
        <v>301</v>
      </c>
      <c r="AO404" s="37">
        <v>24882</v>
      </c>
    </row>
    <row r="405" spans="2:41">
      <c r="B405" s="4" t="s">
        <v>1033</v>
      </c>
      <c r="C405" s="4" t="s">
        <v>1034</v>
      </c>
      <c r="D405" s="4" t="s">
        <v>873</v>
      </c>
      <c r="E405" s="91">
        <v>45751</v>
      </c>
      <c r="F405" s="4" t="s">
        <v>873</v>
      </c>
      <c r="G405" s="91">
        <v>45761</v>
      </c>
      <c r="I405" s="4">
        <f>INDEX('Mold Directory'!E:E, MATCH(C405, 'Mold Directory'!A:A, 0))</f>
        <v>0</v>
      </c>
      <c r="J405">
        <v>335</v>
      </c>
      <c r="K405">
        <v>1182</v>
      </c>
      <c r="L405">
        <v>24703</v>
      </c>
      <c r="V405" s="37">
        <v>405</v>
      </c>
      <c r="W405" s="37">
        <v>723</v>
      </c>
      <c r="X405" s="37">
        <v>22793</v>
      </c>
      <c r="AA405">
        <v>412</v>
      </c>
      <c r="AB405">
        <v>361</v>
      </c>
      <c r="AC405">
        <v>23371</v>
      </c>
      <c r="AM405" s="37">
        <v>-706</v>
      </c>
      <c r="AN405" s="37">
        <v>7</v>
      </c>
      <c r="AO405" s="37">
        <v>21911</v>
      </c>
    </row>
    <row r="406" spans="2:41">
      <c r="B406" s="4" t="s">
        <v>1035</v>
      </c>
      <c r="C406" s="4" t="s">
        <v>1026</v>
      </c>
      <c r="D406" s="4" t="s">
        <v>873</v>
      </c>
      <c r="E406" s="91">
        <v>45751</v>
      </c>
      <c r="F406" s="4" t="s">
        <v>873</v>
      </c>
      <c r="G406" s="91">
        <v>45761</v>
      </c>
      <c r="I406" s="4">
        <f>INDEX('Mold Directory'!E:E, MATCH(C406, 'Mold Directory'!A:A, 0))</f>
        <v>0</v>
      </c>
      <c r="J406">
        <v>607</v>
      </c>
      <c r="K406">
        <v>248</v>
      </c>
      <c r="L406">
        <v>24685</v>
      </c>
      <c r="S406" s="109">
        <v>280</v>
      </c>
      <c r="T406" s="109">
        <v>1298</v>
      </c>
      <c r="U406" s="109">
        <v>23067</v>
      </c>
      <c r="V406" s="37">
        <v>475</v>
      </c>
      <c r="W406" s="37">
        <v>15135</v>
      </c>
      <c r="X406" s="37">
        <v>22882</v>
      </c>
      <c r="AA406">
        <v>-897</v>
      </c>
      <c r="AB406">
        <v>389</v>
      </c>
      <c r="AC406">
        <v>25433</v>
      </c>
      <c r="AJ406" s="109">
        <v>-216</v>
      </c>
      <c r="AK406" s="109">
        <v>603</v>
      </c>
      <c r="AL406" s="109">
        <v>23741</v>
      </c>
      <c r="AM406" s="37">
        <v>-462</v>
      </c>
      <c r="AN406" s="37">
        <v>272</v>
      </c>
      <c r="AO406" s="37">
        <v>23686</v>
      </c>
    </row>
    <row r="407" spans="2:41">
      <c r="B407" s="4" t="s">
        <v>1036</v>
      </c>
      <c r="C407" s="4" t="s">
        <v>1001</v>
      </c>
      <c r="D407" s="4" t="s">
        <v>873</v>
      </c>
      <c r="E407" s="91">
        <v>45757</v>
      </c>
      <c r="F407" s="4" t="s">
        <v>873</v>
      </c>
      <c r="G407" s="91">
        <v>45765</v>
      </c>
      <c r="I407" s="4">
        <f>INDEX('Mold Directory'!E:E, MATCH(C407, 'Mold Directory'!A:A, 0))</f>
        <v>0</v>
      </c>
      <c r="J407">
        <v>-590</v>
      </c>
      <c r="K407">
        <v>-580</v>
      </c>
      <c r="L407">
        <v>23647</v>
      </c>
      <c r="S407" s="109">
        <v>28</v>
      </c>
      <c r="T407" s="109">
        <v>-638</v>
      </c>
      <c r="U407" s="109">
        <v>22915</v>
      </c>
      <c r="V407" s="37">
        <v>195</v>
      </c>
      <c r="W407" s="37">
        <v>-348</v>
      </c>
      <c r="X407" s="37">
        <v>23081</v>
      </c>
      <c r="AA407">
        <v>94</v>
      </c>
      <c r="AB407">
        <v>134</v>
      </c>
      <c r="AC407">
        <v>26411</v>
      </c>
      <c r="AJ407" s="109">
        <v>-372</v>
      </c>
      <c r="AK407" s="109">
        <v>615</v>
      </c>
      <c r="AL407" s="109">
        <v>23795</v>
      </c>
      <c r="AM407" s="37">
        <v>-620</v>
      </c>
      <c r="AN407" s="37">
        <v>280</v>
      </c>
      <c r="AO407" s="37">
        <v>23867</v>
      </c>
    </row>
    <row r="408" spans="2:41">
      <c r="B408" s="4" t="s">
        <v>1037</v>
      </c>
      <c r="C408" s="4" t="s">
        <v>995</v>
      </c>
      <c r="D408" s="4" t="s">
        <v>873</v>
      </c>
      <c r="E408" s="91">
        <v>45757</v>
      </c>
      <c r="I408" s="4">
        <f>INDEX('Mold Directory'!E:E, MATCH(C408, 'Mold Directory'!A:A, 0))</f>
        <v>0</v>
      </c>
      <c r="J408">
        <v>-387</v>
      </c>
      <c r="K408">
        <v>918</v>
      </c>
      <c r="L408">
        <v>22416</v>
      </c>
      <c r="S408" s="109">
        <v>-496</v>
      </c>
      <c r="T408" s="109">
        <v>1155</v>
      </c>
      <c r="U408" s="109">
        <v>22492</v>
      </c>
      <c r="AA408">
        <v>-639</v>
      </c>
      <c r="AB408">
        <v>903</v>
      </c>
      <c r="AC408">
        <v>26202</v>
      </c>
      <c r="AJ408" s="109">
        <v>-862</v>
      </c>
      <c r="AK408" s="109">
        <v>1046</v>
      </c>
      <c r="AL408" s="109">
        <v>23866</v>
      </c>
    </row>
    <row r="409" spans="2:41">
      <c r="B409" s="4" t="s">
        <v>1038</v>
      </c>
      <c r="C409" s="4" t="s">
        <v>1007</v>
      </c>
      <c r="D409" s="4" t="s">
        <v>873</v>
      </c>
      <c r="E409" s="91">
        <v>45757</v>
      </c>
      <c r="F409" s="4" t="s">
        <v>873</v>
      </c>
      <c r="G409" s="91">
        <v>45765</v>
      </c>
      <c r="I409" s="4">
        <f>INDEX('Mold Directory'!E:E, MATCH(C409, 'Mold Directory'!A:A, 0))</f>
        <v>0</v>
      </c>
      <c r="J409">
        <v>-848</v>
      </c>
      <c r="K409">
        <v>933</v>
      </c>
      <c r="L409">
        <v>26157</v>
      </c>
      <c r="S409" s="109">
        <v>-317</v>
      </c>
      <c r="T409" s="109">
        <v>382</v>
      </c>
      <c r="U409" s="109">
        <v>23400</v>
      </c>
      <c r="V409" s="37">
        <v>-81</v>
      </c>
      <c r="W409" s="37">
        <v>744</v>
      </c>
      <c r="X409" s="37">
        <v>23561</v>
      </c>
      <c r="AA409">
        <v>-874</v>
      </c>
      <c r="AB409">
        <v>1183</v>
      </c>
      <c r="AC409">
        <v>25864</v>
      </c>
      <c r="AJ409" s="109">
        <v>-827</v>
      </c>
      <c r="AK409" s="109">
        <v>799</v>
      </c>
      <c r="AL409" s="109">
        <v>24186</v>
      </c>
      <c r="AM409" s="37">
        <v>-1172</v>
      </c>
      <c r="AN409" s="37">
        <v>426</v>
      </c>
      <c r="AO409" s="37">
        <v>24271</v>
      </c>
    </row>
    <row r="410" spans="2:41">
      <c r="B410" s="4" t="s">
        <v>1039</v>
      </c>
      <c r="C410" s="4" t="s">
        <v>1003</v>
      </c>
      <c r="D410" s="4" t="s">
        <v>873</v>
      </c>
      <c r="E410" s="91">
        <v>45757</v>
      </c>
      <c r="F410" s="4" t="s">
        <v>873</v>
      </c>
      <c r="G410" s="91">
        <v>45765</v>
      </c>
      <c r="I410" s="4">
        <f>INDEX('Mold Directory'!E:E, MATCH(C410, 'Mold Directory'!A:A, 0))</f>
        <v>0</v>
      </c>
      <c r="J410">
        <v>-720</v>
      </c>
      <c r="K410">
        <v>319</v>
      </c>
      <c r="L410">
        <v>25032</v>
      </c>
      <c r="S410" s="109">
        <v>834</v>
      </c>
      <c r="T410" s="109">
        <v>-1107</v>
      </c>
      <c r="U410" s="109">
        <v>22402</v>
      </c>
      <c r="V410" s="37">
        <v>954</v>
      </c>
      <c r="W410" s="37">
        <v>-862</v>
      </c>
      <c r="X410" s="37">
        <v>22588</v>
      </c>
      <c r="AA410">
        <v>-828</v>
      </c>
      <c r="AB410">
        <v>1102</v>
      </c>
      <c r="AC410">
        <v>23016</v>
      </c>
      <c r="AJ410" s="109">
        <v>-1029</v>
      </c>
      <c r="AK410" s="109">
        <v>385</v>
      </c>
      <c r="AL410" s="109">
        <v>22220</v>
      </c>
      <c r="AM410" s="37">
        <v>-1321</v>
      </c>
      <c r="AN410" s="37">
        <v>110</v>
      </c>
      <c r="AO410" s="37">
        <v>22260</v>
      </c>
    </row>
    <row r="411" spans="2:41">
      <c r="B411" s="4" t="s">
        <v>1040</v>
      </c>
      <c r="C411" s="4" t="s">
        <v>997</v>
      </c>
      <c r="D411" s="4" t="s">
        <v>873</v>
      </c>
      <c r="E411" s="91">
        <v>45757</v>
      </c>
      <c r="F411" s="4" t="s">
        <v>873</v>
      </c>
      <c r="G411" s="91">
        <v>45765</v>
      </c>
      <c r="I411" s="4">
        <f>INDEX('Mold Directory'!E:E, MATCH(C411, 'Mold Directory'!A:A, 0))</f>
        <v>0</v>
      </c>
      <c r="J411">
        <v>486</v>
      </c>
      <c r="K411">
        <v>528</v>
      </c>
      <c r="L411">
        <v>23390</v>
      </c>
      <c r="S411" s="109">
        <v>842</v>
      </c>
      <c r="T411" s="109">
        <v>413</v>
      </c>
      <c r="U411" s="109">
        <v>22117</v>
      </c>
      <c r="V411" s="37">
        <v>1009</v>
      </c>
      <c r="W411" s="37">
        <v>692</v>
      </c>
      <c r="X411" s="37">
        <v>22259</v>
      </c>
      <c r="AA411">
        <v>-80</v>
      </c>
      <c r="AB411">
        <v>534</v>
      </c>
      <c r="AC411">
        <v>26823</v>
      </c>
      <c r="AJ411" s="109">
        <v>-327</v>
      </c>
      <c r="AK411" s="109">
        <v>633</v>
      </c>
      <c r="AL411" s="109">
        <v>25100</v>
      </c>
      <c r="AM411" s="37">
        <v>-613</v>
      </c>
      <c r="AN411" s="37">
        <v>346</v>
      </c>
      <c r="AO411" s="37">
        <v>25203</v>
      </c>
    </row>
    <row r="412" spans="2:41">
      <c r="B412" s="4" t="s">
        <v>1041</v>
      </c>
      <c r="C412" s="4" t="s">
        <v>1042</v>
      </c>
      <c r="D412" s="4" t="s">
        <v>873</v>
      </c>
      <c r="E412" s="91">
        <v>45757</v>
      </c>
      <c r="F412" s="4" t="s">
        <v>873</v>
      </c>
      <c r="G412" s="91">
        <v>45765</v>
      </c>
      <c r="I412" s="4">
        <f>INDEX('Mold Directory'!E:E, MATCH(C412, 'Mold Directory'!A:A, 0))</f>
        <v>0</v>
      </c>
      <c r="J412">
        <v>786</v>
      </c>
      <c r="K412">
        <v>157</v>
      </c>
      <c r="L412">
        <v>23786</v>
      </c>
      <c r="S412" s="109">
        <v>1190</v>
      </c>
      <c r="T412" s="109">
        <v>687</v>
      </c>
      <c r="U412" s="109">
        <v>22356</v>
      </c>
      <c r="V412" s="37">
        <v>1424</v>
      </c>
      <c r="W412" s="37">
        <v>997</v>
      </c>
      <c r="X412" s="37">
        <v>22387</v>
      </c>
      <c r="AA412">
        <v>-116</v>
      </c>
      <c r="AB412">
        <v>938</v>
      </c>
      <c r="AC412">
        <v>23054</v>
      </c>
      <c r="AJ412" s="109">
        <v>737</v>
      </c>
      <c r="AK412" s="109">
        <v>413</v>
      </c>
      <c r="AL412" s="109">
        <v>20791</v>
      </c>
      <c r="AM412" s="37">
        <v>437</v>
      </c>
      <c r="AN412" s="37">
        <v>100</v>
      </c>
      <c r="AO412" s="37">
        <v>21073</v>
      </c>
    </row>
    <row r="413" spans="2:41">
      <c r="B413" s="4" t="s">
        <v>1043</v>
      </c>
      <c r="C413" s="4" t="s">
        <v>1044</v>
      </c>
      <c r="D413" s="4" t="s">
        <v>873</v>
      </c>
      <c r="E413" s="91">
        <v>45761</v>
      </c>
      <c r="F413" s="4" t="s">
        <v>873</v>
      </c>
      <c r="G413" s="91">
        <v>45769</v>
      </c>
      <c r="I413" s="4">
        <f>INDEX('Mold Directory'!E:E, MATCH(C413, 'Mold Directory'!A:A, 0))</f>
        <v>0</v>
      </c>
      <c r="J413">
        <v>138</v>
      </c>
      <c r="K413">
        <v>1048</v>
      </c>
      <c r="L413">
        <v>24052</v>
      </c>
      <c r="S413" s="109">
        <v>900</v>
      </c>
      <c r="T413" s="109">
        <v>916</v>
      </c>
      <c r="U413" s="109">
        <v>22211</v>
      </c>
      <c r="V413" s="37">
        <v>1073</v>
      </c>
      <c r="W413" s="37">
        <v>1154</v>
      </c>
      <c r="X413" s="37">
        <v>22017</v>
      </c>
      <c r="AA413">
        <v>510</v>
      </c>
      <c r="AB413">
        <v>658</v>
      </c>
      <c r="AC413">
        <v>23656</v>
      </c>
      <c r="AJ413" s="109">
        <v>195</v>
      </c>
      <c r="AK413" s="109">
        <v>1296</v>
      </c>
      <c r="AL413" s="109">
        <v>22063</v>
      </c>
      <c r="AM413" s="37">
        <v>-69</v>
      </c>
      <c r="AN413" s="37">
        <v>924</v>
      </c>
      <c r="AO413" s="37">
        <v>22045</v>
      </c>
    </row>
    <row r="414" spans="2:41">
      <c r="B414" s="4" t="s">
        <v>1045</v>
      </c>
      <c r="C414" s="4" t="s">
        <v>1026</v>
      </c>
      <c r="D414" s="4" t="s">
        <v>873</v>
      </c>
      <c r="E414" s="91">
        <v>45761</v>
      </c>
      <c r="F414" s="4" t="s">
        <v>873</v>
      </c>
      <c r="G414" s="91">
        <v>45769</v>
      </c>
      <c r="I414" s="4">
        <f>INDEX('Mold Directory'!E:E, MATCH(C414, 'Mold Directory'!A:A, 0))</f>
        <v>0</v>
      </c>
      <c r="J414">
        <v>-499</v>
      </c>
      <c r="K414">
        <v>627</v>
      </c>
      <c r="L414">
        <v>25963</v>
      </c>
      <c r="S414" s="109">
        <v>1070</v>
      </c>
      <c r="T414" s="109">
        <v>-559</v>
      </c>
      <c r="U414" s="109">
        <v>24156</v>
      </c>
      <c r="V414" s="37">
        <v>1217</v>
      </c>
      <c r="W414" s="37">
        <v>-358</v>
      </c>
      <c r="X414" s="37">
        <v>24091</v>
      </c>
      <c r="AA414">
        <v>482</v>
      </c>
      <c r="AB414">
        <v>942</v>
      </c>
      <c r="AC414">
        <v>25230</v>
      </c>
      <c r="AJ414" s="109">
        <v>192</v>
      </c>
      <c r="AK414" s="109">
        <v>724</v>
      </c>
      <c r="AL414" s="109">
        <v>24285</v>
      </c>
      <c r="AM414" s="37">
        <v>-68</v>
      </c>
      <c r="AN414" s="37">
        <v>380</v>
      </c>
      <c r="AO414" s="37">
        <v>24305</v>
      </c>
    </row>
    <row r="415" spans="2:41">
      <c r="B415" s="4" t="s">
        <v>1046</v>
      </c>
      <c r="C415" s="4" t="s">
        <v>1047</v>
      </c>
      <c r="D415" s="4" t="s">
        <v>873</v>
      </c>
      <c r="E415" s="91">
        <v>45761</v>
      </c>
      <c r="F415" s="4" t="s">
        <v>873</v>
      </c>
      <c r="G415" s="91">
        <v>45769</v>
      </c>
      <c r="I415" s="4">
        <f>INDEX('Mold Directory'!E:E, MATCH(C415, 'Mold Directory'!A:A, 0))</f>
        <v>0</v>
      </c>
      <c r="J415">
        <v>492</v>
      </c>
      <c r="K415">
        <v>1003</v>
      </c>
      <c r="L415">
        <v>25364</v>
      </c>
      <c r="S415" s="109">
        <v>1251</v>
      </c>
      <c r="T415" s="109">
        <v>564</v>
      </c>
      <c r="U415" s="109">
        <v>23082</v>
      </c>
      <c r="V415" s="37">
        <v>1463</v>
      </c>
      <c r="W415" s="37">
        <v>932</v>
      </c>
      <c r="X415" s="37">
        <v>23046</v>
      </c>
      <c r="AA415">
        <v>1084</v>
      </c>
      <c r="AB415">
        <v>700</v>
      </c>
      <c r="AC415">
        <v>22828</v>
      </c>
      <c r="AJ415" s="109">
        <v>570</v>
      </c>
      <c r="AK415" s="109">
        <v>1125</v>
      </c>
      <c r="AL415" s="109">
        <v>23187</v>
      </c>
      <c r="AM415" s="37">
        <v>273</v>
      </c>
      <c r="AN415" s="37">
        <v>811</v>
      </c>
      <c r="AO415" s="37">
        <v>23281</v>
      </c>
    </row>
    <row r="416" spans="2:41">
      <c r="B416" s="4" t="s">
        <v>1048</v>
      </c>
      <c r="C416" s="4" t="s">
        <v>1022</v>
      </c>
      <c r="D416" s="4" t="s">
        <v>873</v>
      </c>
      <c r="E416" s="91">
        <v>45761</v>
      </c>
      <c r="F416" s="4" t="s">
        <v>873</v>
      </c>
      <c r="G416" s="91">
        <v>45769</v>
      </c>
      <c r="I416" s="4">
        <f>INDEX('Mold Directory'!E:E, MATCH(C416, 'Mold Directory'!A:A, 0))</f>
        <v>0</v>
      </c>
      <c r="J416">
        <v>133</v>
      </c>
      <c r="K416">
        <v>1177</v>
      </c>
      <c r="L416">
        <v>25003</v>
      </c>
      <c r="S416" s="109">
        <v>804</v>
      </c>
      <c r="T416" s="109">
        <v>1090</v>
      </c>
      <c r="U416" s="109">
        <v>22790</v>
      </c>
      <c r="V416" s="37">
        <v>1047</v>
      </c>
      <c r="W416" s="37">
        <v>1355</v>
      </c>
      <c r="X416" s="37">
        <v>22626</v>
      </c>
      <c r="AA416">
        <v>506</v>
      </c>
      <c r="AB416">
        <v>1576</v>
      </c>
      <c r="AC416">
        <v>23625</v>
      </c>
      <c r="AJ416" s="109">
        <v>1115</v>
      </c>
      <c r="AK416" s="109">
        <v>1516</v>
      </c>
      <c r="AL416" s="109">
        <v>23608</v>
      </c>
      <c r="AM416" s="37">
        <v>799</v>
      </c>
      <c r="AN416" s="37">
        <v>1168</v>
      </c>
      <c r="AO416" s="37">
        <v>23650</v>
      </c>
    </row>
    <row r="417" spans="2:41">
      <c r="B417" s="4" t="s">
        <v>1049</v>
      </c>
      <c r="C417" s="4" t="s">
        <v>1005</v>
      </c>
      <c r="D417" s="4" t="s">
        <v>873</v>
      </c>
      <c r="E417" s="91">
        <v>45762</v>
      </c>
      <c r="F417" s="4" t="s">
        <v>873</v>
      </c>
      <c r="G417" s="91">
        <v>45769</v>
      </c>
      <c r="I417" s="4">
        <f>INDEX('Mold Directory'!E:E, MATCH(C417, 'Mold Directory'!A:A, 0))</f>
        <v>0</v>
      </c>
      <c r="J417">
        <v>676</v>
      </c>
      <c r="K417">
        <v>89</v>
      </c>
      <c r="L417">
        <v>25139</v>
      </c>
      <c r="S417" s="109">
        <v>953</v>
      </c>
      <c r="T417" s="109">
        <v>-413</v>
      </c>
      <c r="U417" s="109">
        <v>22872</v>
      </c>
      <c r="V417" s="37">
        <v>1142</v>
      </c>
      <c r="W417" s="37">
        <v>-183</v>
      </c>
      <c r="X417" s="37">
        <v>23068</v>
      </c>
      <c r="AA417">
        <v>1009</v>
      </c>
      <c r="AB417">
        <v>-63</v>
      </c>
      <c r="AC417">
        <v>26576</v>
      </c>
      <c r="AJ417" s="109">
        <v>-62</v>
      </c>
      <c r="AK417" s="109">
        <v>528</v>
      </c>
      <c r="AL417" s="109">
        <v>24184</v>
      </c>
      <c r="AM417" s="37">
        <v>-385</v>
      </c>
      <c r="AN417" s="37">
        <v>176</v>
      </c>
      <c r="AO417" s="37">
        <v>24393</v>
      </c>
    </row>
    <row r="418" spans="2:41">
      <c r="B418" s="4" t="s">
        <v>1050</v>
      </c>
      <c r="C418" s="4" t="s">
        <v>1051</v>
      </c>
      <c r="D418" s="4" t="s">
        <v>873</v>
      </c>
      <c r="E418" s="91">
        <v>45762</v>
      </c>
      <c r="F418" s="4" t="s">
        <v>873</v>
      </c>
      <c r="G418" s="91">
        <v>45769</v>
      </c>
      <c r="I418" s="4">
        <f>INDEX('Mold Directory'!E:E, MATCH(C418, 'Mold Directory'!A:A, 0))</f>
        <v>0</v>
      </c>
      <c r="J418">
        <v>121</v>
      </c>
      <c r="K418">
        <v>814</v>
      </c>
      <c r="L418">
        <v>21087</v>
      </c>
      <c r="S418" s="109">
        <v>899</v>
      </c>
      <c r="T418" s="109">
        <v>346</v>
      </c>
      <c r="U418" s="109">
        <v>20509</v>
      </c>
      <c r="V418" s="37">
        <v>989</v>
      </c>
      <c r="W418" s="37">
        <v>543</v>
      </c>
      <c r="X418" s="37">
        <v>20466</v>
      </c>
      <c r="AA418">
        <v>984</v>
      </c>
      <c r="AB418">
        <v>612</v>
      </c>
      <c r="AC418">
        <v>21062</v>
      </c>
      <c r="AJ418" s="109">
        <v>1008</v>
      </c>
      <c r="AK418" s="109">
        <v>784</v>
      </c>
      <c r="AL418" s="109">
        <v>20892</v>
      </c>
      <c r="AM418" s="37">
        <v>777</v>
      </c>
      <c r="AN418" s="37">
        <v>493</v>
      </c>
      <c r="AO418" s="37">
        <v>21035</v>
      </c>
    </row>
    <row r="419" spans="2:41">
      <c r="B419" s="4" t="s">
        <v>1052</v>
      </c>
      <c r="C419" s="4" t="s">
        <v>997</v>
      </c>
      <c r="D419" s="4" t="s">
        <v>873</v>
      </c>
      <c r="E419" s="91">
        <v>45762</v>
      </c>
      <c r="F419" s="4" t="s">
        <v>873</v>
      </c>
      <c r="G419" s="91">
        <v>45769</v>
      </c>
      <c r="I419" s="4">
        <f>INDEX('Mold Directory'!E:E, MATCH(C419, 'Mold Directory'!A:A, 0))</f>
        <v>0</v>
      </c>
      <c r="J419">
        <v>32</v>
      </c>
      <c r="K419">
        <v>522</v>
      </c>
      <c r="L419">
        <v>21968</v>
      </c>
      <c r="S419" s="109">
        <v>283</v>
      </c>
      <c r="T419" s="109">
        <v>612</v>
      </c>
      <c r="U419" s="109">
        <v>20815</v>
      </c>
      <c r="V419" s="37">
        <v>440</v>
      </c>
      <c r="W419" s="37">
        <v>801</v>
      </c>
      <c r="X419" s="37">
        <v>20806</v>
      </c>
      <c r="AA419">
        <v>298</v>
      </c>
      <c r="AB419">
        <v>293</v>
      </c>
      <c r="AC419">
        <v>26220</v>
      </c>
      <c r="AJ419" s="109">
        <v>-226</v>
      </c>
      <c r="AK419" s="109">
        <v>1093</v>
      </c>
      <c r="AL419" s="109">
        <v>23379</v>
      </c>
      <c r="AM419" s="37">
        <v>-507</v>
      </c>
      <c r="AN419" s="37">
        <v>838</v>
      </c>
      <c r="AO419" s="37">
        <v>23422</v>
      </c>
    </row>
    <row r="420" spans="2:41">
      <c r="B420" s="4" t="s">
        <v>1053</v>
      </c>
      <c r="C420" s="4" t="s">
        <v>1054</v>
      </c>
      <c r="D420" s="4" t="s">
        <v>873</v>
      </c>
      <c r="E420" s="91">
        <v>45762</v>
      </c>
      <c r="F420" s="4" t="s">
        <v>873</v>
      </c>
      <c r="G420" s="91">
        <v>45769</v>
      </c>
      <c r="I420" s="4">
        <f>INDEX('Mold Directory'!E:E, MATCH(C420, 'Mold Directory'!A:A, 0))</f>
        <v>0</v>
      </c>
      <c r="J420">
        <v>606</v>
      </c>
      <c r="K420">
        <v>520</v>
      </c>
      <c r="L420">
        <v>21185</v>
      </c>
      <c r="S420" s="109">
        <v>380</v>
      </c>
      <c r="T420" s="109">
        <v>792</v>
      </c>
      <c r="U420" s="109">
        <v>20154</v>
      </c>
      <c r="V420" s="37">
        <v>436</v>
      </c>
      <c r="W420" s="37">
        <v>914</v>
      </c>
      <c r="X420" s="37">
        <v>20097</v>
      </c>
      <c r="AA420">
        <v>1003</v>
      </c>
      <c r="AB420">
        <v>691</v>
      </c>
      <c r="AC420">
        <v>20574</v>
      </c>
      <c r="AJ420" s="109">
        <v>553</v>
      </c>
      <c r="AK420" s="109">
        <v>971</v>
      </c>
      <c r="AL420" s="109">
        <v>20298</v>
      </c>
      <c r="AM420" s="37">
        <v>377</v>
      </c>
      <c r="AN420" s="37">
        <v>759</v>
      </c>
      <c r="AO420" s="37">
        <v>20341</v>
      </c>
    </row>
    <row r="421" spans="2:41">
      <c r="B421" s="4" t="s">
        <v>1055</v>
      </c>
      <c r="C421" s="4" t="s">
        <v>1056</v>
      </c>
      <c r="D421" s="4" t="s">
        <v>873</v>
      </c>
      <c r="E421" s="91">
        <v>45762</v>
      </c>
      <c r="F421" s="4" t="s">
        <v>873</v>
      </c>
      <c r="G421" s="91">
        <v>45769</v>
      </c>
      <c r="I421" s="4">
        <f>INDEX('Mold Directory'!E:E, MATCH(C421, 'Mold Directory'!A:A, 0))</f>
        <v>0</v>
      </c>
      <c r="J421">
        <v>1262</v>
      </c>
      <c r="K421">
        <v>857</v>
      </c>
      <c r="L421">
        <v>24192</v>
      </c>
      <c r="S421" s="109">
        <v>1165</v>
      </c>
      <c r="T421" s="109">
        <v>249</v>
      </c>
      <c r="U421" s="109">
        <v>22722</v>
      </c>
      <c r="V421" s="37">
        <v>1287</v>
      </c>
      <c r="W421" s="37">
        <v>421</v>
      </c>
      <c r="X421" s="37">
        <v>22666</v>
      </c>
      <c r="AA421">
        <v>315</v>
      </c>
      <c r="AB421">
        <v>434</v>
      </c>
      <c r="AC421">
        <v>24607</v>
      </c>
      <c r="AJ421" s="109">
        <v>23</v>
      </c>
      <c r="AK421" s="109">
        <v>177</v>
      </c>
      <c r="AL421" s="109">
        <v>23314</v>
      </c>
      <c r="AM421" s="37">
        <v>-227</v>
      </c>
      <c r="AN421" s="37">
        <v>-129</v>
      </c>
      <c r="AO421" s="37">
        <v>23362</v>
      </c>
    </row>
    <row r="422" spans="2:41">
      <c r="B422" s="4" t="s">
        <v>1057</v>
      </c>
      <c r="C422" s="4" t="s">
        <v>1042</v>
      </c>
      <c r="D422" s="4" t="s">
        <v>873</v>
      </c>
      <c r="E422" s="91">
        <v>45762</v>
      </c>
      <c r="F422" s="4" t="s">
        <v>873</v>
      </c>
      <c r="G422" s="91">
        <v>45769</v>
      </c>
      <c r="I422" s="4">
        <f>INDEX('Mold Directory'!E:E, MATCH(C422, 'Mold Directory'!A:A, 0))</f>
        <v>0</v>
      </c>
      <c r="J422">
        <v>937</v>
      </c>
      <c r="K422">
        <v>1048</v>
      </c>
      <c r="L422">
        <v>24530</v>
      </c>
      <c r="S422" s="109">
        <v>1202</v>
      </c>
      <c r="T422" s="109">
        <v>986</v>
      </c>
      <c r="U422" s="109">
        <v>23078</v>
      </c>
      <c r="V422" s="37">
        <v>1403</v>
      </c>
      <c r="W422" s="37">
        <v>1247</v>
      </c>
      <c r="X422" s="37">
        <v>23068</v>
      </c>
      <c r="AA422">
        <v>475</v>
      </c>
      <c r="AB422">
        <v>1225</v>
      </c>
      <c r="AC422">
        <v>23269</v>
      </c>
      <c r="AJ422" s="109">
        <v>673</v>
      </c>
      <c r="AK422" s="109">
        <v>1105</v>
      </c>
      <c r="AL422" s="109">
        <v>21197</v>
      </c>
      <c r="AM422" s="37">
        <v>397</v>
      </c>
      <c r="AN422" s="37">
        <v>778</v>
      </c>
      <c r="AO422" s="37">
        <v>21387</v>
      </c>
    </row>
    <row r="423" spans="2:41">
      <c r="B423" s="4" t="s">
        <v>1058</v>
      </c>
      <c r="C423" s="4" t="s">
        <v>1011</v>
      </c>
      <c r="D423" s="4" t="s">
        <v>873</v>
      </c>
      <c r="E423" s="91">
        <v>45763</v>
      </c>
      <c r="F423" s="4" t="s">
        <v>873</v>
      </c>
      <c r="G423" s="91">
        <v>45769</v>
      </c>
      <c r="I423" s="4">
        <f>INDEX('Mold Directory'!E:E, MATCH(C423, 'Mold Directory'!A:A, 0))</f>
        <v>0</v>
      </c>
      <c r="J423">
        <v>-423</v>
      </c>
      <c r="K423">
        <v>1104</v>
      </c>
      <c r="L423">
        <v>24062</v>
      </c>
      <c r="S423" s="109">
        <v>-296</v>
      </c>
      <c r="T423" s="109">
        <v>1530</v>
      </c>
      <c r="U423" s="109">
        <v>22293</v>
      </c>
      <c r="V423" s="37">
        <v>-142</v>
      </c>
      <c r="W423" s="37">
        <v>1706</v>
      </c>
      <c r="X423" s="37">
        <v>22207</v>
      </c>
      <c r="AA423">
        <v>1395</v>
      </c>
      <c r="AB423">
        <v>1109</v>
      </c>
      <c r="AC423">
        <v>24775</v>
      </c>
      <c r="AJ423" s="109">
        <v>1031</v>
      </c>
      <c r="AK423" s="109">
        <v>1849</v>
      </c>
      <c r="AL423" s="109">
        <v>24169</v>
      </c>
      <c r="AM423" s="37">
        <v>686</v>
      </c>
      <c r="AN423" s="37">
        <v>1497</v>
      </c>
      <c r="AO423" s="37">
        <v>24415</v>
      </c>
    </row>
    <row r="424" spans="2:41">
      <c r="B424" s="4" t="s">
        <v>1059</v>
      </c>
      <c r="C424" s="4" t="s">
        <v>1060</v>
      </c>
      <c r="D424" s="4" t="s">
        <v>873</v>
      </c>
      <c r="E424" s="91">
        <v>45763</v>
      </c>
      <c r="F424" s="4" t="s">
        <v>873</v>
      </c>
      <c r="G424" s="91">
        <v>45769</v>
      </c>
      <c r="I424" s="4">
        <f>INDEX('Mold Directory'!E:E, MATCH(C424, 'Mold Directory'!A:A, 0))</f>
        <v>0</v>
      </c>
      <c r="J424">
        <v>-48</v>
      </c>
      <c r="K424">
        <v>793</v>
      </c>
      <c r="L424">
        <v>24755</v>
      </c>
      <c r="S424" s="109">
        <v>254</v>
      </c>
      <c r="T424" s="109">
        <v>1143</v>
      </c>
      <c r="U424" s="109">
        <v>22337</v>
      </c>
      <c r="V424" s="37">
        <v>463</v>
      </c>
      <c r="W424" s="37">
        <v>1461</v>
      </c>
      <c r="X424" s="37">
        <v>22454</v>
      </c>
      <c r="AA424">
        <v>291</v>
      </c>
      <c r="AB424">
        <v>1294</v>
      </c>
      <c r="AC424">
        <v>25380</v>
      </c>
      <c r="AJ424" s="109">
        <v>914</v>
      </c>
      <c r="AK424" s="109">
        <v>1135</v>
      </c>
      <c r="AL424" s="109">
        <v>24051</v>
      </c>
      <c r="AM424" s="37">
        <v>664</v>
      </c>
      <c r="AN424" s="37">
        <v>810</v>
      </c>
      <c r="AO424" s="37">
        <v>24326</v>
      </c>
    </row>
    <row r="425" spans="2:41">
      <c r="B425" s="4" t="s">
        <v>1061</v>
      </c>
      <c r="C425" s="4" t="s">
        <v>999</v>
      </c>
      <c r="D425" s="4" t="s">
        <v>873</v>
      </c>
      <c r="E425" s="91">
        <v>45763</v>
      </c>
      <c r="F425" s="4" t="s">
        <v>873</v>
      </c>
      <c r="G425" s="91">
        <v>45769</v>
      </c>
      <c r="I425" s="4">
        <f>INDEX('Mold Directory'!E:E, MATCH(C425, 'Mold Directory'!A:A, 0))</f>
        <v>0</v>
      </c>
      <c r="J425">
        <v>896</v>
      </c>
      <c r="K425">
        <v>568</v>
      </c>
      <c r="L425">
        <v>26623</v>
      </c>
      <c r="S425" s="109">
        <v>488</v>
      </c>
      <c r="T425" s="109">
        <v>370</v>
      </c>
      <c r="U425" s="109">
        <v>24110</v>
      </c>
      <c r="V425" s="37">
        <v>654</v>
      </c>
      <c r="W425" s="37">
        <v>549</v>
      </c>
      <c r="X425" s="37">
        <v>24104</v>
      </c>
      <c r="AA425">
        <v>-357</v>
      </c>
      <c r="AB425">
        <v>770</v>
      </c>
      <c r="AC425">
        <v>27299</v>
      </c>
      <c r="AJ425" s="109">
        <v>-1029</v>
      </c>
      <c r="AK425" s="109">
        <v>1310</v>
      </c>
      <c r="AL425" s="109">
        <v>24991</v>
      </c>
      <c r="AM425" s="37">
        <v>-1259</v>
      </c>
      <c r="AN425" s="37">
        <v>1043</v>
      </c>
      <c r="AO425" s="37">
        <v>25087</v>
      </c>
    </row>
    <row r="426" spans="2:41">
      <c r="B426" s="4" t="s">
        <v>1062</v>
      </c>
      <c r="C426" s="4" t="s">
        <v>993</v>
      </c>
      <c r="D426" s="4" t="s">
        <v>873</v>
      </c>
      <c r="E426" s="91">
        <v>45763</v>
      </c>
      <c r="F426" s="4" t="s">
        <v>873</v>
      </c>
      <c r="G426" s="91">
        <v>45769</v>
      </c>
      <c r="I426" s="4">
        <f>INDEX('Mold Directory'!E:E, MATCH(C426, 'Mold Directory'!A:A, 0))</f>
        <v>0</v>
      </c>
      <c r="J426">
        <v>-179</v>
      </c>
      <c r="K426">
        <v>-771</v>
      </c>
      <c r="L426">
        <v>23912</v>
      </c>
      <c r="S426" s="109">
        <v>-246</v>
      </c>
      <c r="T426" s="109">
        <v>-1416</v>
      </c>
      <c r="U426" s="109">
        <v>22461</v>
      </c>
      <c r="V426" s="37">
        <v>-85</v>
      </c>
      <c r="W426" s="37">
        <v>-1283</v>
      </c>
      <c r="X426" s="37">
        <v>22503</v>
      </c>
      <c r="AA426">
        <v>-722</v>
      </c>
      <c r="AB426">
        <v>887</v>
      </c>
      <c r="AC426">
        <v>25275</v>
      </c>
      <c r="AJ426" s="109">
        <v>-1297</v>
      </c>
      <c r="AK426" s="109">
        <v>1609</v>
      </c>
      <c r="AL426" s="109">
        <v>23737</v>
      </c>
      <c r="AM426" s="37">
        <v>-1502</v>
      </c>
      <c r="AN426" s="37">
        <v>1337</v>
      </c>
      <c r="AO426" s="37">
        <v>23804</v>
      </c>
    </row>
    <row r="427" spans="2:41">
      <c r="B427" s="4" t="s">
        <v>1063</v>
      </c>
      <c r="C427" s="4" t="s">
        <v>1031</v>
      </c>
      <c r="D427" s="4" t="s">
        <v>873</v>
      </c>
      <c r="E427" s="91">
        <v>45763</v>
      </c>
      <c r="F427" s="4" t="s">
        <v>873</v>
      </c>
      <c r="G427" s="91">
        <v>45769</v>
      </c>
      <c r="I427" s="4">
        <f>INDEX('Mold Directory'!E:E, MATCH(C427, 'Mold Directory'!A:A, 0))</f>
        <v>0</v>
      </c>
      <c r="J427">
        <v>-275</v>
      </c>
      <c r="K427">
        <v>1119</v>
      </c>
      <c r="L427">
        <v>21926</v>
      </c>
      <c r="S427" s="109">
        <v>668</v>
      </c>
      <c r="T427" s="109">
        <v>978</v>
      </c>
      <c r="U427" s="109">
        <v>21488</v>
      </c>
      <c r="V427" s="37">
        <v>828</v>
      </c>
      <c r="W427" s="37">
        <v>1168</v>
      </c>
      <c r="X427" s="37">
        <v>21460</v>
      </c>
      <c r="AA427">
        <v>39</v>
      </c>
      <c r="AB427">
        <v>576</v>
      </c>
      <c r="AC427">
        <v>23391</v>
      </c>
      <c r="AJ427" s="109">
        <v>600</v>
      </c>
      <c r="AK427" s="109">
        <v>1469</v>
      </c>
      <c r="AL427" s="109">
        <v>21889</v>
      </c>
      <c r="AM427" s="37">
        <v>431</v>
      </c>
      <c r="AN427" s="37">
        <v>1244</v>
      </c>
      <c r="AO427" s="37">
        <v>22006</v>
      </c>
    </row>
    <row r="428" spans="2:41">
      <c r="B428" s="4" t="s">
        <v>1064</v>
      </c>
      <c r="C428" s="4" t="s">
        <v>1001</v>
      </c>
      <c r="D428" s="4" t="s">
        <v>873</v>
      </c>
      <c r="E428" s="91">
        <v>45763</v>
      </c>
      <c r="F428" s="4" t="s">
        <v>873</v>
      </c>
      <c r="G428" s="91">
        <v>45769</v>
      </c>
      <c r="I428" s="4">
        <f>INDEX('Mold Directory'!E:E, MATCH(C428, 'Mold Directory'!A:A, 0))</f>
        <v>0</v>
      </c>
      <c r="J428">
        <v>-654</v>
      </c>
      <c r="K428">
        <v>547</v>
      </c>
      <c r="L428">
        <v>24310</v>
      </c>
      <c r="S428" s="109">
        <v>-518</v>
      </c>
      <c r="T428" s="109">
        <v>390</v>
      </c>
      <c r="U428" s="109">
        <v>22026</v>
      </c>
      <c r="V428" s="37">
        <v>-420</v>
      </c>
      <c r="W428" s="37">
        <v>577</v>
      </c>
      <c r="X428" s="37">
        <v>22119</v>
      </c>
      <c r="AA428">
        <v>-699</v>
      </c>
      <c r="AB428">
        <v>861</v>
      </c>
      <c r="AC428">
        <v>25571</v>
      </c>
      <c r="AJ428" s="109">
        <v>-1073</v>
      </c>
      <c r="AK428" s="109">
        <v>1180</v>
      </c>
      <c r="AL428" s="109">
        <v>23679</v>
      </c>
      <c r="AM428" s="37">
        <v>-1301</v>
      </c>
      <c r="AN428" s="37">
        <v>927</v>
      </c>
      <c r="AO428" s="37">
        <v>23688</v>
      </c>
    </row>
    <row r="429" spans="2:41">
      <c r="B429" s="4" t="s">
        <v>1065</v>
      </c>
      <c r="C429" s="4" t="s">
        <v>997</v>
      </c>
      <c r="D429" s="4" t="s">
        <v>873</v>
      </c>
      <c r="E429" s="91">
        <v>45770</v>
      </c>
      <c r="F429" s="4" t="s">
        <v>873</v>
      </c>
      <c r="G429" s="91">
        <v>45779</v>
      </c>
      <c r="I429" s="4">
        <f>INDEX('Mold Directory'!E:E, MATCH(C429, 'Mold Directory'!A:A, 0))</f>
        <v>0</v>
      </c>
      <c r="J429">
        <v>-38</v>
      </c>
      <c r="K429">
        <v>336</v>
      </c>
      <c r="L429">
        <v>22320</v>
      </c>
      <c r="S429" s="109">
        <v>61</v>
      </c>
      <c r="T429" s="109">
        <v>351</v>
      </c>
      <c r="U429" s="109">
        <v>21784</v>
      </c>
      <c r="V429" s="37">
        <v>204</v>
      </c>
      <c r="W429" s="37">
        <v>543</v>
      </c>
      <c r="X429" s="37">
        <v>21682</v>
      </c>
      <c r="AA429">
        <v>445</v>
      </c>
      <c r="AB429">
        <v>1332</v>
      </c>
      <c r="AC429">
        <v>25783</v>
      </c>
      <c r="AJ429" s="109">
        <v>500</v>
      </c>
      <c r="AK429" s="109">
        <v>804</v>
      </c>
      <c r="AL429" s="109">
        <v>25435</v>
      </c>
      <c r="AM429" s="37">
        <v>267</v>
      </c>
      <c r="AN429" s="37">
        <v>495</v>
      </c>
      <c r="AO429" s="37">
        <v>25380</v>
      </c>
    </row>
    <row r="430" spans="2:41">
      <c r="B430" s="4" t="s">
        <v>1066</v>
      </c>
      <c r="C430" s="4" t="s">
        <v>993</v>
      </c>
      <c r="D430" s="4" t="s">
        <v>873</v>
      </c>
      <c r="E430" s="91">
        <v>45770</v>
      </c>
      <c r="F430" s="4" t="s">
        <v>873</v>
      </c>
      <c r="G430" s="91">
        <v>45779</v>
      </c>
      <c r="I430" s="4">
        <f>INDEX('Mold Directory'!E:E, MATCH(C430, 'Mold Directory'!A:A, 0))</f>
        <v>0</v>
      </c>
      <c r="J430">
        <v>-13</v>
      </c>
      <c r="K430">
        <v>-1165</v>
      </c>
      <c r="L430">
        <v>23846</v>
      </c>
      <c r="S430" s="109">
        <v>-422</v>
      </c>
      <c r="T430" s="109">
        <v>-297</v>
      </c>
      <c r="U430" s="109">
        <v>23275</v>
      </c>
      <c r="V430" s="37">
        <v>-264</v>
      </c>
      <c r="W430" s="37">
        <v>-110</v>
      </c>
      <c r="X430" s="37">
        <v>23299</v>
      </c>
      <c r="AA430">
        <v>-947</v>
      </c>
      <c r="AB430">
        <v>1389</v>
      </c>
      <c r="AC430">
        <v>24869</v>
      </c>
      <c r="AJ430" s="109">
        <v>-246</v>
      </c>
      <c r="AK430" s="109">
        <v>1205</v>
      </c>
      <c r="AL430" s="109">
        <v>23443</v>
      </c>
      <c r="AM430" s="37">
        <v>-510</v>
      </c>
      <c r="AN430" s="37">
        <v>921</v>
      </c>
      <c r="AO430" s="37">
        <v>23448</v>
      </c>
    </row>
    <row r="431" spans="2:41">
      <c r="B431" s="4" t="s">
        <v>1067</v>
      </c>
      <c r="C431" s="4" t="s">
        <v>1018</v>
      </c>
      <c r="D431" s="4" t="s">
        <v>873</v>
      </c>
      <c r="E431" s="91">
        <v>45770</v>
      </c>
      <c r="F431" s="4" t="s">
        <v>873</v>
      </c>
      <c r="G431" s="91">
        <v>45779</v>
      </c>
      <c r="I431" s="4">
        <f>INDEX('Mold Directory'!E:E, MATCH(C431, 'Mold Directory'!A:A, 0))</f>
        <v>0</v>
      </c>
      <c r="J431">
        <v>661</v>
      </c>
      <c r="K431">
        <v>466</v>
      </c>
      <c r="L431">
        <v>20119</v>
      </c>
      <c r="S431" s="109">
        <v>521</v>
      </c>
      <c r="T431" s="109">
        <v>570</v>
      </c>
      <c r="U431" s="109">
        <v>20842</v>
      </c>
      <c r="V431" s="37">
        <v>708</v>
      </c>
      <c r="W431" s="37">
        <v>787</v>
      </c>
      <c r="X431" s="37">
        <v>20658</v>
      </c>
      <c r="AA431">
        <v>1114</v>
      </c>
      <c r="AB431">
        <v>601</v>
      </c>
      <c r="AC431">
        <v>21345</v>
      </c>
      <c r="AJ431" s="109">
        <v>962</v>
      </c>
      <c r="AK431" s="109">
        <v>1048</v>
      </c>
      <c r="AL431" s="109">
        <v>20742</v>
      </c>
      <c r="AM431" s="37">
        <v>731</v>
      </c>
      <c r="AN431" s="37">
        <v>746</v>
      </c>
      <c r="AO431" s="37">
        <v>20812</v>
      </c>
    </row>
    <row r="432" spans="2:41">
      <c r="B432" s="4" t="s">
        <v>1068</v>
      </c>
      <c r="C432" s="4" t="s">
        <v>1003</v>
      </c>
      <c r="D432" s="4" t="s">
        <v>873</v>
      </c>
      <c r="E432" s="91">
        <v>45770</v>
      </c>
      <c r="F432" s="4" t="s">
        <v>873</v>
      </c>
      <c r="G432" s="91">
        <v>45779</v>
      </c>
      <c r="I432" s="4">
        <f>INDEX('Mold Directory'!E:E, MATCH(C432, 'Mold Directory'!A:A, 0))</f>
        <v>0</v>
      </c>
      <c r="J432">
        <v>1437</v>
      </c>
      <c r="K432">
        <v>-199</v>
      </c>
      <c r="L432">
        <v>22933</v>
      </c>
      <c r="S432" s="109">
        <v>874</v>
      </c>
      <c r="T432" s="109">
        <v>66</v>
      </c>
      <c r="U432" s="109">
        <v>21979</v>
      </c>
      <c r="V432" s="37">
        <v>1040</v>
      </c>
      <c r="W432" s="37">
        <v>282</v>
      </c>
      <c r="X432" s="37">
        <v>22016</v>
      </c>
      <c r="AA432">
        <v>393</v>
      </c>
      <c r="AB432">
        <v>1073</v>
      </c>
      <c r="AC432">
        <v>22980</v>
      </c>
      <c r="AJ432" s="109">
        <v>180</v>
      </c>
      <c r="AK432" s="109">
        <v>788</v>
      </c>
      <c r="AL432" s="109">
        <v>22183</v>
      </c>
      <c r="AM432" s="37">
        <v>-43</v>
      </c>
      <c r="AN432" s="37">
        <v>520</v>
      </c>
      <c r="AO432" s="37">
        <v>22222</v>
      </c>
    </row>
    <row r="433" spans="2:41">
      <c r="B433" s="4" t="s">
        <v>1069</v>
      </c>
      <c r="C433" s="4" t="s">
        <v>1044</v>
      </c>
      <c r="D433" s="4" t="s">
        <v>873</v>
      </c>
      <c r="E433" s="91">
        <v>45770</v>
      </c>
      <c r="F433" s="4" t="s">
        <v>873</v>
      </c>
      <c r="G433" s="91">
        <v>45779</v>
      </c>
      <c r="I433" s="4">
        <f>INDEX('Mold Directory'!E:E, MATCH(C433, 'Mold Directory'!A:A, 0))</f>
        <v>0</v>
      </c>
      <c r="J433">
        <v>138</v>
      </c>
      <c r="K433">
        <v>1106</v>
      </c>
      <c r="L433">
        <v>22937</v>
      </c>
      <c r="S433" s="109">
        <v>1475</v>
      </c>
      <c r="T433" s="109">
        <v>-146</v>
      </c>
      <c r="U433" s="109">
        <v>22284</v>
      </c>
      <c r="V433" s="37">
        <v>1647</v>
      </c>
      <c r="W433" s="37">
        <v>107</v>
      </c>
      <c r="X433" s="37">
        <v>22320</v>
      </c>
      <c r="AA433">
        <v>-89</v>
      </c>
      <c r="AB433">
        <v>929</v>
      </c>
      <c r="AC433">
        <v>22925</v>
      </c>
      <c r="AJ433" s="109">
        <v>272</v>
      </c>
      <c r="AK433" s="109">
        <v>816</v>
      </c>
      <c r="AL433" s="109">
        <v>22184</v>
      </c>
      <c r="AM433" s="37">
        <v>149</v>
      </c>
      <c r="AN433" s="37">
        <v>650</v>
      </c>
      <c r="AO433" s="37">
        <v>22298</v>
      </c>
    </row>
    <row r="434" spans="2:41">
      <c r="B434" s="4" t="s">
        <v>1070</v>
      </c>
      <c r="C434" s="4" t="s">
        <v>1071</v>
      </c>
      <c r="D434" s="4" t="s">
        <v>873</v>
      </c>
      <c r="E434" s="91">
        <v>45770</v>
      </c>
      <c r="F434" s="4" t="s">
        <v>873</v>
      </c>
      <c r="G434" s="91">
        <v>45779</v>
      </c>
      <c r="I434" s="4">
        <f>INDEX('Mold Directory'!E:E, MATCH(C434, 'Mold Directory'!A:A, 0))</f>
        <v>0</v>
      </c>
      <c r="J434">
        <v>604</v>
      </c>
      <c r="K434">
        <v>440</v>
      </c>
      <c r="L434">
        <v>23444</v>
      </c>
      <c r="S434" s="109">
        <v>621</v>
      </c>
      <c r="T434" s="109">
        <v>1279</v>
      </c>
      <c r="U434" s="109">
        <v>21923</v>
      </c>
      <c r="V434" s="37">
        <v>821</v>
      </c>
      <c r="W434" s="37">
        <v>1508</v>
      </c>
      <c r="X434" s="37">
        <v>21975</v>
      </c>
      <c r="AA434">
        <v>912</v>
      </c>
      <c r="AB434">
        <v>19</v>
      </c>
      <c r="AC434">
        <v>24659</v>
      </c>
      <c r="AJ434" s="109">
        <v>241</v>
      </c>
      <c r="AK434" s="109">
        <v>670</v>
      </c>
      <c r="AL434" s="109">
        <v>22944</v>
      </c>
      <c r="AM434" s="37">
        <v>29</v>
      </c>
      <c r="AN434" s="37">
        <v>386</v>
      </c>
      <c r="AO434" s="37">
        <v>23025</v>
      </c>
    </row>
    <row r="435" spans="2:41">
      <c r="B435" s="4" t="s">
        <v>1072</v>
      </c>
      <c r="C435" s="4" t="s">
        <v>1007</v>
      </c>
      <c r="D435" s="4" t="s">
        <v>873</v>
      </c>
      <c r="E435" s="91">
        <v>45770</v>
      </c>
      <c r="F435" s="4" t="s">
        <v>873</v>
      </c>
      <c r="G435" s="91">
        <v>45779</v>
      </c>
      <c r="I435" s="4">
        <f>INDEX('Mold Directory'!E:E, MATCH(C435, 'Mold Directory'!A:A, 0))</f>
        <v>0</v>
      </c>
      <c r="J435">
        <v>-309</v>
      </c>
      <c r="K435">
        <v>259</v>
      </c>
      <c r="L435">
        <v>25946</v>
      </c>
      <c r="S435" s="109">
        <v>-573</v>
      </c>
      <c r="T435" s="109">
        <v>1132</v>
      </c>
      <c r="U435" s="109">
        <v>23448</v>
      </c>
      <c r="V435" s="37">
        <v>-384</v>
      </c>
      <c r="W435" s="37">
        <v>1395</v>
      </c>
      <c r="X435" s="37">
        <v>23436</v>
      </c>
      <c r="AA435">
        <v>-841</v>
      </c>
      <c r="AB435">
        <v>60</v>
      </c>
      <c r="AC435">
        <v>25076</v>
      </c>
      <c r="AJ435" s="109">
        <v>-1143</v>
      </c>
      <c r="AK435" s="109">
        <v>660</v>
      </c>
      <c r="AL435" s="109">
        <v>23712</v>
      </c>
      <c r="AM435" s="37">
        <v>-1424</v>
      </c>
      <c r="AN435" s="37">
        <v>267</v>
      </c>
      <c r="AO435" s="37">
        <v>23767</v>
      </c>
    </row>
    <row r="436" spans="2:41">
      <c r="B436" s="4" t="s">
        <v>1073</v>
      </c>
      <c r="C436" s="4" t="s">
        <v>1026</v>
      </c>
      <c r="D436" s="4" t="s">
        <v>873</v>
      </c>
      <c r="E436" s="91">
        <v>45770</v>
      </c>
      <c r="F436" s="4" t="s">
        <v>873</v>
      </c>
      <c r="G436" s="91">
        <v>45779</v>
      </c>
      <c r="I436" s="4">
        <f>INDEX('Mold Directory'!E:E, MATCH(C436, 'Mold Directory'!A:A, 0))</f>
        <v>0</v>
      </c>
      <c r="J436">
        <v>-297</v>
      </c>
      <c r="K436">
        <v>446</v>
      </c>
      <c r="L436">
        <v>25151</v>
      </c>
      <c r="S436" s="109">
        <v>-115</v>
      </c>
      <c r="T436" s="109">
        <v>527</v>
      </c>
      <c r="U436" s="109">
        <v>23501</v>
      </c>
      <c r="V436" s="37">
        <v>116</v>
      </c>
      <c r="W436" s="37">
        <v>812</v>
      </c>
      <c r="X436" s="37">
        <v>23671</v>
      </c>
      <c r="AA436">
        <v>-743</v>
      </c>
      <c r="AB436">
        <v>-497</v>
      </c>
      <c r="AC436">
        <v>25367</v>
      </c>
      <c r="AJ436" s="109">
        <v>-1100</v>
      </c>
      <c r="AK436" s="109">
        <v>240</v>
      </c>
      <c r="AL436" s="109">
        <v>23155</v>
      </c>
      <c r="AM436" s="37">
        <v>-1341</v>
      </c>
      <c r="AN436" s="37">
        <v>54</v>
      </c>
      <c r="AO436" s="37">
        <v>23207</v>
      </c>
    </row>
    <row r="437" spans="2:41">
      <c r="B437" s="4" t="s">
        <v>1074</v>
      </c>
      <c r="C437" s="4" t="s">
        <v>995</v>
      </c>
      <c r="D437" s="4" t="s">
        <v>873</v>
      </c>
      <c r="E437" s="91">
        <v>45770</v>
      </c>
      <c r="F437" s="4" t="s">
        <v>873</v>
      </c>
      <c r="G437" s="91">
        <v>45779</v>
      </c>
      <c r="I437" s="4">
        <f>INDEX('Mold Directory'!E:E, MATCH(C437, 'Mold Directory'!A:A, 0))</f>
        <v>0</v>
      </c>
      <c r="J437">
        <v>-196</v>
      </c>
      <c r="K437">
        <v>-1035</v>
      </c>
      <c r="L437">
        <v>22696</v>
      </c>
      <c r="S437" s="109">
        <v>245</v>
      </c>
      <c r="T437" s="109">
        <v>-880</v>
      </c>
      <c r="U437" s="109">
        <v>21882</v>
      </c>
      <c r="V437" s="37">
        <v>395</v>
      </c>
      <c r="W437" s="37">
        <v>-664</v>
      </c>
      <c r="X437" s="37">
        <v>21902</v>
      </c>
      <c r="AA437">
        <v>-375</v>
      </c>
      <c r="AB437">
        <v>-973</v>
      </c>
      <c r="AC437">
        <v>26188</v>
      </c>
      <c r="AJ437" s="109">
        <v>-656</v>
      </c>
      <c r="AK437" s="109">
        <v>-11</v>
      </c>
      <c r="AL437" s="109">
        <v>24543</v>
      </c>
      <c r="AM437" s="37">
        <v>-895</v>
      </c>
      <c r="AN437" s="37">
        <v>-308</v>
      </c>
      <c r="AO437" s="37">
        <v>24553</v>
      </c>
    </row>
    <row r="438" spans="2:41">
      <c r="B438" s="4" t="s">
        <v>1075</v>
      </c>
      <c r="C438" s="4" t="s">
        <v>1007</v>
      </c>
      <c r="D438" s="4" t="s">
        <v>873</v>
      </c>
      <c r="E438" s="91">
        <v>45770</v>
      </c>
      <c r="F438" s="4" t="s">
        <v>873</v>
      </c>
      <c r="G438" s="91">
        <v>45779</v>
      </c>
      <c r="I438" s="4">
        <f>INDEX('Mold Directory'!E:E, MATCH(C438, 'Mold Directory'!A:A, 0))</f>
        <v>0</v>
      </c>
      <c r="J438">
        <v>-230</v>
      </c>
      <c r="K438">
        <v>775</v>
      </c>
      <c r="L438">
        <v>25149</v>
      </c>
      <c r="S438" s="109">
        <v>1287</v>
      </c>
      <c r="T438" s="109">
        <v>321</v>
      </c>
      <c r="U438" s="109">
        <v>24860</v>
      </c>
      <c r="V438" s="37">
        <v>1451</v>
      </c>
      <c r="W438" s="37">
        <v>566</v>
      </c>
      <c r="X438" s="37">
        <v>24758</v>
      </c>
      <c r="AA438">
        <v>-488</v>
      </c>
      <c r="AB438">
        <v>719</v>
      </c>
      <c r="AC438">
        <v>25372</v>
      </c>
      <c r="AJ438" s="109">
        <v>-630</v>
      </c>
      <c r="AK438" s="109">
        <v>1436</v>
      </c>
      <c r="AL438" s="109">
        <v>21531</v>
      </c>
      <c r="AM438" s="37">
        <v>-856</v>
      </c>
      <c r="AN438" s="37">
        <v>1156</v>
      </c>
      <c r="AO438" s="37">
        <v>21633</v>
      </c>
    </row>
    <row r="439" spans="2:41">
      <c r="B439" s="4" t="s">
        <v>1076</v>
      </c>
      <c r="C439" s="4" t="s">
        <v>1003</v>
      </c>
      <c r="D439" s="4" t="s">
        <v>873</v>
      </c>
      <c r="E439" s="91">
        <v>45770</v>
      </c>
      <c r="F439" s="4" t="s">
        <v>873</v>
      </c>
      <c r="G439" s="91">
        <v>45779</v>
      </c>
      <c r="I439" s="4">
        <f>INDEX('Mold Directory'!E:E, MATCH(C439, 'Mold Directory'!A:A, 0))</f>
        <v>0</v>
      </c>
      <c r="J439">
        <v>215</v>
      </c>
      <c r="K439">
        <v>1359</v>
      </c>
      <c r="L439">
        <v>21118</v>
      </c>
      <c r="S439" s="109">
        <v>165</v>
      </c>
      <c r="T439" s="109">
        <v>1435</v>
      </c>
      <c r="U439" s="109">
        <v>24690</v>
      </c>
      <c r="V439" s="37">
        <v>391</v>
      </c>
      <c r="W439" s="37">
        <v>1719</v>
      </c>
      <c r="X439" s="37">
        <v>21731</v>
      </c>
      <c r="AA439">
        <v>394</v>
      </c>
      <c r="AB439">
        <v>1179</v>
      </c>
      <c r="AC439">
        <v>20653</v>
      </c>
      <c r="AJ439" s="109">
        <v>302</v>
      </c>
      <c r="AK439" s="109">
        <v>1065</v>
      </c>
      <c r="AL439" s="109">
        <v>21051</v>
      </c>
      <c r="AM439" s="37">
        <v>104</v>
      </c>
      <c r="AN439" s="37">
        <v>793</v>
      </c>
      <c r="AO439" s="37">
        <v>21237</v>
      </c>
    </row>
    <row r="440" spans="2:41">
      <c r="B440" s="4" t="s">
        <v>1077</v>
      </c>
      <c r="C440" s="4" t="s">
        <v>993</v>
      </c>
      <c r="D440" s="4" t="s">
        <v>873</v>
      </c>
      <c r="E440" s="91">
        <v>45770</v>
      </c>
      <c r="F440" s="4" t="s">
        <v>873</v>
      </c>
      <c r="G440" s="91">
        <v>45779</v>
      </c>
      <c r="I440" s="4">
        <f>INDEX('Mold Directory'!E:E, MATCH(C440, 'Mold Directory'!A:A, 0))</f>
        <v>0</v>
      </c>
      <c r="J440">
        <v>54</v>
      </c>
      <c r="K440">
        <v>-1455</v>
      </c>
      <c r="L440">
        <v>25033</v>
      </c>
      <c r="S440" s="109">
        <v>868</v>
      </c>
      <c r="T440" s="109">
        <v>-917</v>
      </c>
      <c r="U440" s="109">
        <v>24835</v>
      </c>
      <c r="V440" s="37">
        <v>1016</v>
      </c>
      <c r="W440" s="37">
        <v>-729</v>
      </c>
      <c r="X440" s="37">
        <v>24841</v>
      </c>
      <c r="AA440">
        <v>737</v>
      </c>
      <c r="AB440">
        <v>769</v>
      </c>
      <c r="AC440">
        <v>26488</v>
      </c>
      <c r="AJ440" s="109">
        <v>978</v>
      </c>
      <c r="AK440" s="109">
        <v>1011</v>
      </c>
      <c r="AL440" s="109">
        <v>24251</v>
      </c>
      <c r="AM440" s="37">
        <v>723</v>
      </c>
      <c r="AN440" s="37">
        <v>719</v>
      </c>
      <c r="AO440" s="37">
        <v>24313</v>
      </c>
    </row>
    <row r="441" spans="2:41">
      <c r="B441" s="4" t="s">
        <v>1078</v>
      </c>
      <c r="C441" s="4" t="s">
        <v>1001</v>
      </c>
      <c r="D441" s="4" t="s">
        <v>873</v>
      </c>
      <c r="E441" s="91">
        <v>45770</v>
      </c>
      <c r="F441" s="4" t="s">
        <v>873</v>
      </c>
      <c r="G441" s="91">
        <v>45779</v>
      </c>
      <c r="I441" s="4">
        <f>INDEX('Mold Directory'!E:E, MATCH(C441, 'Mold Directory'!A:A, 0))</f>
        <v>0</v>
      </c>
      <c r="J441">
        <v>-817</v>
      </c>
      <c r="K441">
        <v>63</v>
      </c>
      <c r="L441">
        <v>24089</v>
      </c>
      <c r="S441" s="109">
        <v>-707</v>
      </c>
      <c r="T441" s="109">
        <v>381</v>
      </c>
      <c r="U441" s="109">
        <v>22430</v>
      </c>
      <c r="V441" s="37">
        <v>-591</v>
      </c>
      <c r="W441" s="37">
        <v>548</v>
      </c>
      <c r="X441" s="37">
        <v>22491</v>
      </c>
      <c r="AA441">
        <v>-709</v>
      </c>
      <c r="AB441">
        <v>684</v>
      </c>
      <c r="AC441">
        <v>27122</v>
      </c>
      <c r="AJ441" s="109">
        <v>-470</v>
      </c>
      <c r="AK441" s="109">
        <v>498</v>
      </c>
      <c r="AL441" s="109">
        <v>25120</v>
      </c>
      <c r="AM441" s="37">
        <v>-750</v>
      </c>
      <c r="AN441" s="37">
        <v>165</v>
      </c>
      <c r="AO441" s="37">
        <v>25187</v>
      </c>
    </row>
    <row r="442" spans="2:41">
      <c r="B442" s="4" t="s">
        <v>1079</v>
      </c>
      <c r="C442" s="4" t="s">
        <v>999</v>
      </c>
      <c r="D442" s="4" t="s">
        <v>873</v>
      </c>
      <c r="E442" s="91">
        <v>45770</v>
      </c>
      <c r="F442" s="4" t="s">
        <v>873</v>
      </c>
      <c r="G442" s="91">
        <v>45779</v>
      </c>
      <c r="I442" s="4">
        <f>INDEX('Mold Directory'!E:E, MATCH(C442, 'Mold Directory'!A:A, 0))</f>
        <v>0</v>
      </c>
      <c r="J442">
        <v>-661</v>
      </c>
      <c r="K442">
        <v>1087</v>
      </c>
      <c r="L442">
        <v>25064</v>
      </c>
      <c r="S442" s="109">
        <v>-155</v>
      </c>
      <c r="T442" s="109">
        <v>699</v>
      </c>
      <c r="U442" s="109">
        <v>23456</v>
      </c>
      <c r="V442" s="37">
        <v>-21</v>
      </c>
      <c r="W442" s="37">
        <v>923</v>
      </c>
      <c r="X442" s="37">
        <v>23515</v>
      </c>
      <c r="AA442">
        <v>101</v>
      </c>
      <c r="AB442">
        <v>1565</v>
      </c>
      <c r="AC442">
        <v>27144</v>
      </c>
      <c r="AJ442" s="109">
        <v>482</v>
      </c>
      <c r="AK442" s="109">
        <v>1349</v>
      </c>
      <c r="AL442" s="109">
        <v>25839</v>
      </c>
      <c r="AM442" s="37">
        <v>218</v>
      </c>
      <c r="AN442" s="37">
        <v>1046</v>
      </c>
      <c r="AO442" s="37">
        <v>25810</v>
      </c>
    </row>
    <row r="443" spans="2:41">
      <c r="B443" s="4" t="s">
        <v>1080</v>
      </c>
      <c r="C443" s="4" t="s">
        <v>1071</v>
      </c>
      <c r="D443" s="4" t="s">
        <v>873</v>
      </c>
      <c r="E443" s="91">
        <v>45770</v>
      </c>
      <c r="F443" s="4" t="s">
        <v>873</v>
      </c>
      <c r="G443" s="91">
        <v>45779</v>
      </c>
      <c r="I443" s="4">
        <f>INDEX('Mold Directory'!E:E, MATCH(C443, 'Mold Directory'!A:A, 0))</f>
        <v>0</v>
      </c>
      <c r="J443">
        <v>183</v>
      </c>
      <c r="K443">
        <v>965</v>
      </c>
      <c r="L443">
        <v>24473</v>
      </c>
      <c r="S443" s="109">
        <v>180</v>
      </c>
      <c r="T443" s="109">
        <v>722</v>
      </c>
      <c r="U443" s="109">
        <v>21278</v>
      </c>
      <c r="V443" s="37">
        <v>341</v>
      </c>
      <c r="W443" s="37">
        <v>939</v>
      </c>
      <c r="X443" s="37">
        <v>21363</v>
      </c>
      <c r="AA443">
        <v>273</v>
      </c>
      <c r="AB443">
        <v>894</v>
      </c>
      <c r="AC443">
        <v>25326</v>
      </c>
      <c r="AJ443" s="109">
        <v>505</v>
      </c>
      <c r="AK443" s="109">
        <v>786</v>
      </c>
      <c r="AL443" s="109">
        <v>23771</v>
      </c>
      <c r="AM443" s="37">
        <v>428</v>
      </c>
      <c r="AN443" s="37">
        <v>671</v>
      </c>
      <c r="AO443" s="37">
        <v>23988</v>
      </c>
    </row>
    <row r="444" spans="2:41">
      <c r="B444" s="4" t="s">
        <v>1081</v>
      </c>
      <c r="C444" s="4" t="s">
        <v>1005</v>
      </c>
      <c r="D444" s="4" t="s">
        <v>873</v>
      </c>
      <c r="E444" s="91">
        <v>45770</v>
      </c>
      <c r="F444" s="4" t="s">
        <v>873</v>
      </c>
      <c r="G444" s="91">
        <v>45779</v>
      </c>
      <c r="I444" s="4">
        <f>INDEX('Mold Directory'!E:E, MATCH(C444, 'Mold Directory'!A:A, 0))</f>
        <v>0</v>
      </c>
      <c r="J444">
        <v>-164</v>
      </c>
      <c r="K444">
        <v>-224</v>
      </c>
      <c r="L444">
        <v>23872</v>
      </c>
      <c r="S444" s="109">
        <v>-281</v>
      </c>
      <c r="T444" s="109">
        <v>-87</v>
      </c>
      <c r="U444" s="109">
        <v>22310</v>
      </c>
      <c r="V444" s="37">
        <v>-29</v>
      </c>
      <c r="W444" s="37">
        <v>201</v>
      </c>
      <c r="X444" s="37">
        <v>22440</v>
      </c>
      <c r="AA444">
        <v>-335</v>
      </c>
      <c r="AB444">
        <v>1665</v>
      </c>
      <c r="AC444">
        <v>25893</v>
      </c>
      <c r="AJ444" s="109">
        <v>-411</v>
      </c>
      <c r="AK444" s="109">
        <v>1044</v>
      </c>
      <c r="AL444" s="109">
        <v>24009</v>
      </c>
      <c r="AM444" s="37">
        <v>-646</v>
      </c>
      <c r="AN444" s="37">
        <v>854</v>
      </c>
      <c r="AO444" s="37">
        <v>24070</v>
      </c>
    </row>
    <row r="445" spans="2:41">
      <c r="B445" s="4" t="s">
        <v>1082</v>
      </c>
      <c r="C445" s="4" t="s">
        <v>1060</v>
      </c>
      <c r="D445" s="4" t="s">
        <v>873</v>
      </c>
      <c r="E445" s="91">
        <v>45770</v>
      </c>
      <c r="F445" s="4" t="s">
        <v>873</v>
      </c>
      <c r="G445" s="91">
        <v>45779</v>
      </c>
      <c r="I445" s="4">
        <f>INDEX('Mold Directory'!E:E, MATCH(C445, 'Mold Directory'!A:A, 0))</f>
        <v>0</v>
      </c>
      <c r="J445">
        <v>1001</v>
      </c>
      <c r="K445">
        <v>1336</v>
      </c>
      <c r="L445">
        <v>24278</v>
      </c>
      <c r="S445" s="109">
        <v>383</v>
      </c>
      <c r="T445" s="109">
        <v>1087</v>
      </c>
      <c r="U445" s="109">
        <v>23378</v>
      </c>
      <c r="V445" s="37">
        <v>537</v>
      </c>
      <c r="W445" s="37">
        <v>1297</v>
      </c>
      <c r="X445" s="37">
        <v>23293</v>
      </c>
      <c r="AA445">
        <v>1451</v>
      </c>
      <c r="AB445">
        <v>861</v>
      </c>
      <c r="AC445">
        <v>25148</v>
      </c>
      <c r="AJ445" s="109">
        <v>1022</v>
      </c>
      <c r="AK445" s="109">
        <v>807</v>
      </c>
      <c r="AL445" s="109">
        <v>23641</v>
      </c>
      <c r="AM445" s="37">
        <v>785</v>
      </c>
      <c r="AN445" s="37">
        <v>500</v>
      </c>
      <c r="AO445" s="37">
        <v>23752</v>
      </c>
    </row>
    <row r="446" spans="2:41">
      <c r="B446" s="4" t="s">
        <v>1083</v>
      </c>
      <c r="C446" s="4" t="s">
        <v>999</v>
      </c>
      <c r="D446" s="4" t="s">
        <v>873</v>
      </c>
      <c r="E446" s="91">
        <v>45770</v>
      </c>
      <c r="F446" s="4" t="s">
        <v>873</v>
      </c>
      <c r="G446" s="91">
        <v>45779</v>
      </c>
      <c r="I446" s="4">
        <f>INDEX('Mold Directory'!E:E, MATCH(C446, 'Mold Directory'!A:A, 0))</f>
        <v>0</v>
      </c>
      <c r="J446">
        <v>-907</v>
      </c>
      <c r="K446">
        <v>-250</v>
      </c>
      <c r="L446">
        <v>24641</v>
      </c>
      <c r="S446" s="109">
        <v>-554</v>
      </c>
      <c r="T446" s="109">
        <v>-365</v>
      </c>
      <c r="U446" s="109">
        <v>23199</v>
      </c>
      <c r="V446" s="37">
        <v>-373</v>
      </c>
      <c r="W446" s="37">
        <v>-147</v>
      </c>
      <c r="X446" s="37">
        <v>23169</v>
      </c>
      <c r="AA446">
        <v>-487</v>
      </c>
      <c r="AB446">
        <v>897</v>
      </c>
      <c r="AC446">
        <v>26796</v>
      </c>
      <c r="AJ446" s="109">
        <v>-1479</v>
      </c>
      <c r="AK446" s="109">
        <v>1442</v>
      </c>
      <c r="AL446" s="109">
        <v>23676</v>
      </c>
      <c r="AM446" s="37">
        <v>-1664</v>
      </c>
      <c r="AN446" s="37">
        <v>1168</v>
      </c>
      <c r="AO446" s="37">
        <v>23666</v>
      </c>
    </row>
    <row r="447" spans="2:41">
      <c r="B447" s="4" t="s">
        <v>1084</v>
      </c>
      <c r="C447" s="4" t="s">
        <v>1047</v>
      </c>
      <c r="D447" s="4" t="s">
        <v>873</v>
      </c>
      <c r="E447" s="91">
        <v>45770</v>
      </c>
      <c r="F447" s="4" t="s">
        <v>873</v>
      </c>
      <c r="G447" s="91">
        <v>45779</v>
      </c>
      <c r="I447" s="4">
        <f>INDEX('Mold Directory'!E:E, MATCH(C447, 'Mold Directory'!A:A, 0))</f>
        <v>0</v>
      </c>
      <c r="J447">
        <v>1416</v>
      </c>
      <c r="K447">
        <v>1747</v>
      </c>
      <c r="L447">
        <v>25226</v>
      </c>
      <c r="S447" s="109">
        <v>1531</v>
      </c>
      <c r="T447" s="109">
        <v>1645</v>
      </c>
      <c r="U447" s="109">
        <v>22425</v>
      </c>
      <c r="V447" s="37">
        <v>1705</v>
      </c>
      <c r="W447" s="37">
        <v>1920</v>
      </c>
      <c r="X447" s="37">
        <v>22391</v>
      </c>
      <c r="AA447">
        <v>886</v>
      </c>
      <c r="AB447">
        <v>673</v>
      </c>
      <c r="AC447">
        <v>24329</v>
      </c>
      <c r="AJ447" s="109">
        <v>881</v>
      </c>
      <c r="AK447" s="109">
        <v>468</v>
      </c>
      <c r="AL447" s="109">
        <v>24650</v>
      </c>
      <c r="AM447" s="37">
        <v>689</v>
      </c>
      <c r="AN447" s="37">
        <v>201</v>
      </c>
      <c r="AO447" s="37">
        <v>24805</v>
      </c>
    </row>
    <row r="448" spans="2:41">
      <c r="B448" s="4" t="s">
        <v>1085</v>
      </c>
      <c r="C448" s="4" t="s">
        <v>1086</v>
      </c>
      <c r="D448" s="4" t="s">
        <v>873</v>
      </c>
      <c r="E448" s="91">
        <v>45770</v>
      </c>
      <c r="F448" s="4" t="s">
        <v>873</v>
      </c>
      <c r="G448" s="91">
        <v>45779</v>
      </c>
      <c r="I448" s="4">
        <f>INDEX('Mold Directory'!E:E, MATCH(C448, 'Mold Directory'!A:A, 0))</f>
        <v>0</v>
      </c>
      <c r="J448">
        <v>417</v>
      </c>
      <c r="K448">
        <v>898</v>
      </c>
      <c r="L448">
        <v>22204</v>
      </c>
      <c r="S448" s="109">
        <v>480</v>
      </c>
      <c r="T448" s="109">
        <v>1572</v>
      </c>
      <c r="U448" s="109">
        <v>22359</v>
      </c>
      <c r="V448" s="37">
        <v>689</v>
      </c>
      <c r="W448" s="37">
        <v>1870</v>
      </c>
      <c r="X448" s="37">
        <v>22353</v>
      </c>
      <c r="AA448">
        <v>596</v>
      </c>
      <c r="AB448">
        <v>917</v>
      </c>
      <c r="AC448">
        <v>23091</v>
      </c>
      <c r="AJ448" s="109">
        <v>452</v>
      </c>
      <c r="AK448" s="109">
        <v>1322</v>
      </c>
      <c r="AL448" s="109">
        <v>21287</v>
      </c>
      <c r="AM448" s="37">
        <v>134</v>
      </c>
      <c r="AN448" s="37">
        <v>991</v>
      </c>
      <c r="AO448" s="37">
        <v>21509</v>
      </c>
    </row>
    <row r="449" spans="2:51">
      <c r="B449" s="4" t="s">
        <v>1087</v>
      </c>
      <c r="C449" s="4" t="s">
        <v>1086</v>
      </c>
      <c r="D449" s="4" t="s">
        <v>873</v>
      </c>
      <c r="E449" s="91">
        <v>45770</v>
      </c>
      <c r="F449" s="4" t="s">
        <v>873</v>
      </c>
      <c r="G449" s="91">
        <v>45779</v>
      </c>
      <c r="I449" s="4">
        <f>INDEX('Mold Directory'!E:E, MATCH(C449, 'Mold Directory'!A:A, 0))</f>
        <v>0</v>
      </c>
      <c r="J449">
        <v>548</v>
      </c>
      <c r="K449">
        <v>937</v>
      </c>
      <c r="L449">
        <v>23555</v>
      </c>
      <c r="S449" s="109">
        <v>772</v>
      </c>
      <c r="T449" s="109">
        <v>1913</v>
      </c>
      <c r="U449" s="109">
        <v>21597</v>
      </c>
      <c r="V449" s="37">
        <v>875</v>
      </c>
      <c r="W449" s="37">
        <v>2102</v>
      </c>
      <c r="X449" s="37">
        <v>21519</v>
      </c>
      <c r="AA449">
        <v>572</v>
      </c>
      <c r="AB449">
        <v>570</v>
      </c>
      <c r="AC449">
        <v>22460</v>
      </c>
      <c r="AJ449" s="109">
        <v>564</v>
      </c>
      <c r="AK449" s="109">
        <v>1260</v>
      </c>
      <c r="AL449" s="109">
        <v>21998</v>
      </c>
      <c r="AM449" s="37">
        <v>366</v>
      </c>
      <c r="AN449" s="37">
        <v>1011</v>
      </c>
      <c r="AO449" s="37">
        <v>21947</v>
      </c>
    </row>
    <row r="450" spans="2:51">
      <c r="B450" s="4" t="s">
        <v>1088</v>
      </c>
      <c r="C450" s="4" t="s">
        <v>1014</v>
      </c>
      <c r="D450" s="4" t="s">
        <v>873</v>
      </c>
      <c r="E450" s="91">
        <v>45770</v>
      </c>
      <c r="F450" s="4" t="s">
        <v>873</v>
      </c>
      <c r="G450" s="91">
        <v>45779</v>
      </c>
      <c r="I450" s="4">
        <f>INDEX('Mold Directory'!E:E, MATCH(C450, 'Mold Directory'!A:A, 0))</f>
        <v>0</v>
      </c>
      <c r="J450">
        <v>1233</v>
      </c>
      <c r="K450">
        <v>1129</v>
      </c>
      <c r="L450">
        <v>21595</v>
      </c>
      <c r="S450" s="109">
        <v>251</v>
      </c>
      <c r="T450" s="109">
        <v>1711</v>
      </c>
      <c r="U450" s="109">
        <v>21110</v>
      </c>
      <c r="V450" s="37">
        <v>379</v>
      </c>
      <c r="W450" s="37">
        <v>1832</v>
      </c>
      <c r="X450" s="37">
        <v>21120</v>
      </c>
      <c r="AA450">
        <v>-360</v>
      </c>
      <c r="AB450">
        <v>1545</v>
      </c>
      <c r="AC450">
        <v>22957</v>
      </c>
      <c r="AJ450" s="109">
        <v>-339</v>
      </c>
      <c r="AK450" s="109">
        <v>758</v>
      </c>
      <c r="AL450" s="109">
        <v>21800</v>
      </c>
      <c r="AM450" s="37">
        <v>-514</v>
      </c>
      <c r="AN450" s="37">
        <v>517</v>
      </c>
      <c r="AO450" s="37">
        <v>21857</v>
      </c>
    </row>
    <row r="451" spans="2:51">
      <c r="B451" s="4" t="s">
        <v>1089</v>
      </c>
      <c r="C451" s="4" t="s">
        <v>1007</v>
      </c>
      <c r="D451" s="4" t="s">
        <v>873</v>
      </c>
      <c r="E451" s="91">
        <v>45770</v>
      </c>
      <c r="F451" s="4" t="s">
        <v>873</v>
      </c>
      <c r="G451" s="91">
        <v>45779</v>
      </c>
      <c r="I451" s="4">
        <f>INDEX('Mold Directory'!E:E, MATCH(C451, 'Mold Directory'!A:A, 0))</f>
        <v>0</v>
      </c>
      <c r="J451">
        <v>602</v>
      </c>
      <c r="K451">
        <v>86</v>
      </c>
      <c r="L451">
        <v>24819</v>
      </c>
      <c r="S451" s="109">
        <v>754</v>
      </c>
      <c r="T451" s="109">
        <v>285</v>
      </c>
      <c r="U451" s="109">
        <v>22210</v>
      </c>
      <c r="V451" s="37">
        <v>926</v>
      </c>
      <c r="W451" s="37">
        <v>501</v>
      </c>
      <c r="X451" s="37">
        <v>22271</v>
      </c>
      <c r="AA451">
        <v>-436</v>
      </c>
      <c r="AB451">
        <v>1157</v>
      </c>
      <c r="AC451">
        <v>25041</v>
      </c>
      <c r="AJ451" s="109">
        <v>-302</v>
      </c>
      <c r="AK451" s="109">
        <v>901</v>
      </c>
      <c r="AL451" s="109">
        <v>22877</v>
      </c>
      <c r="AM451" s="37">
        <v>-528</v>
      </c>
      <c r="AN451" s="37">
        <v>624</v>
      </c>
      <c r="AO451" s="37">
        <v>22976</v>
      </c>
    </row>
    <row r="452" spans="2:51">
      <c r="B452" s="4" t="s">
        <v>1090</v>
      </c>
      <c r="C452" s="4" t="s">
        <v>1022</v>
      </c>
      <c r="D452" s="4" t="s">
        <v>873</v>
      </c>
      <c r="E452" s="91">
        <v>45770</v>
      </c>
      <c r="F452" s="4" t="s">
        <v>873</v>
      </c>
      <c r="G452" s="91">
        <v>45779</v>
      </c>
      <c r="I452" s="4">
        <f>INDEX('Mold Directory'!E:E, MATCH(C452, 'Mold Directory'!A:A, 0))</f>
        <v>0</v>
      </c>
      <c r="J452">
        <v>850</v>
      </c>
      <c r="K452">
        <v>-374</v>
      </c>
      <c r="L452">
        <v>25261</v>
      </c>
      <c r="S452" s="109">
        <v>793</v>
      </c>
      <c r="T452" s="109">
        <v>-14</v>
      </c>
      <c r="U452" s="109">
        <v>22686</v>
      </c>
      <c r="V452" s="37">
        <v>969</v>
      </c>
      <c r="W452" s="37">
        <v>148</v>
      </c>
      <c r="X452" s="37">
        <v>22851</v>
      </c>
      <c r="AA452">
        <v>-353</v>
      </c>
      <c r="AB452">
        <v>231</v>
      </c>
      <c r="AC452">
        <v>24983</v>
      </c>
      <c r="AJ452" s="109">
        <v>-465</v>
      </c>
      <c r="AK452" s="109">
        <v>324</v>
      </c>
      <c r="AL452" s="109">
        <v>23145</v>
      </c>
      <c r="AM452" s="37">
        <v>-680</v>
      </c>
      <c r="AN452" s="37">
        <v>35</v>
      </c>
      <c r="AO452" s="37">
        <v>23337</v>
      </c>
    </row>
    <row r="453" spans="2:51">
      <c r="B453" s="4" t="s">
        <v>1091</v>
      </c>
      <c r="C453" s="4" t="s">
        <v>946</v>
      </c>
      <c r="D453" s="4" t="s">
        <v>873</v>
      </c>
      <c r="E453" s="91">
        <v>45786</v>
      </c>
      <c r="I453" s="4" t="e">
        <f>INDEX('Mold Directory'!E:E, MATCH(C453, 'Mold Directory'!A:A, 0))</f>
        <v>#N/A</v>
      </c>
      <c r="J453">
        <v>459</v>
      </c>
      <c r="K453">
        <v>423</v>
      </c>
      <c r="L453">
        <v>23211</v>
      </c>
      <c r="AA453">
        <v>844</v>
      </c>
      <c r="AB453">
        <v>-360</v>
      </c>
      <c r="AC453">
        <v>23182</v>
      </c>
      <c r="AR453" t="s">
        <v>1092</v>
      </c>
      <c r="AY453" t="s">
        <v>1093</v>
      </c>
    </row>
    <row r="454" spans="2:51">
      <c r="B454" s="4" t="s">
        <v>1094</v>
      </c>
      <c r="C454" s="4" t="s">
        <v>999</v>
      </c>
      <c r="D454" s="4" t="s">
        <v>873</v>
      </c>
      <c r="E454" s="91">
        <v>45786</v>
      </c>
      <c r="F454" s="4" t="s">
        <v>873</v>
      </c>
      <c r="G454" s="91">
        <v>45797</v>
      </c>
      <c r="I454" s="4">
        <f>INDEX('Mold Directory'!E:E, MATCH(C454, 'Mold Directory'!A:A, 0))</f>
        <v>0</v>
      </c>
      <c r="J454">
        <v>1109</v>
      </c>
      <c r="K454">
        <v>-1140</v>
      </c>
      <c r="L454">
        <v>25178</v>
      </c>
      <c r="V454" s="37">
        <v>1029</v>
      </c>
      <c r="W454" s="37">
        <v>-664</v>
      </c>
      <c r="X454" s="37">
        <v>22932</v>
      </c>
      <c r="AA454">
        <v>-920</v>
      </c>
      <c r="AB454">
        <v>1492</v>
      </c>
      <c r="AC454">
        <v>27253</v>
      </c>
      <c r="AM454" s="37">
        <v>-942</v>
      </c>
      <c r="AN454" s="37">
        <v>159</v>
      </c>
      <c r="AO454" s="37">
        <v>24907</v>
      </c>
      <c r="AY454" t="s">
        <v>1093</v>
      </c>
    </row>
    <row r="455" spans="2:51">
      <c r="B455" s="4" t="s">
        <v>1095</v>
      </c>
      <c r="C455" s="4" t="s">
        <v>995</v>
      </c>
      <c r="D455" s="4" t="s">
        <v>873</v>
      </c>
      <c r="E455" s="91">
        <v>45786</v>
      </c>
      <c r="F455" s="4" t="s">
        <v>873</v>
      </c>
      <c r="G455" s="91">
        <v>45797</v>
      </c>
      <c r="I455" s="4">
        <f>INDEX('Mold Directory'!E:E, MATCH(C455, 'Mold Directory'!A:A, 0))</f>
        <v>0</v>
      </c>
      <c r="J455">
        <v>-756</v>
      </c>
      <c r="K455">
        <v>704</v>
      </c>
      <c r="L455">
        <v>21578</v>
      </c>
      <c r="V455" s="37">
        <v>-402</v>
      </c>
      <c r="W455" s="37">
        <v>941</v>
      </c>
      <c r="X455" s="37">
        <v>21878</v>
      </c>
      <c r="AA455">
        <v>-597</v>
      </c>
      <c r="AB455">
        <v>1469</v>
      </c>
      <c r="AC455">
        <v>25189</v>
      </c>
      <c r="AM455" s="37">
        <v>-714</v>
      </c>
      <c r="AN455" s="37">
        <v>922</v>
      </c>
      <c r="AO455" s="37">
        <v>23039</v>
      </c>
      <c r="AY455" t="s">
        <v>1093</v>
      </c>
    </row>
    <row r="456" spans="2:51">
      <c r="B456" s="4" t="s">
        <v>1096</v>
      </c>
      <c r="C456" s="4" t="s">
        <v>1034</v>
      </c>
      <c r="D456" s="4" t="s">
        <v>873</v>
      </c>
      <c r="E456" s="91">
        <v>45786</v>
      </c>
      <c r="F456" s="4" t="s">
        <v>873</v>
      </c>
      <c r="G456" s="91">
        <v>45797</v>
      </c>
      <c r="I456" s="4">
        <f>INDEX('Mold Directory'!E:E, MATCH(C456, 'Mold Directory'!A:A, 0))</f>
        <v>0</v>
      </c>
      <c r="J456">
        <v>673</v>
      </c>
      <c r="K456">
        <v>806</v>
      </c>
      <c r="L456">
        <v>25245</v>
      </c>
      <c r="V456" s="37">
        <v>1037</v>
      </c>
      <c r="W456" s="37">
        <v>780</v>
      </c>
      <c r="X456" s="37">
        <v>23120</v>
      </c>
      <c r="AA456">
        <v>109</v>
      </c>
      <c r="AB456">
        <v>649</v>
      </c>
      <c r="AC456">
        <v>23899</v>
      </c>
      <c r="AM456" s="37">
        <v>-227</v>
      </c>
      <c r="AN456" s="37">
        <v>490</v>
      </c>
      <c r="AO456" s="37">
        <v>22834</v>
      </c>
      <c r="AY456" t="s">
        <v>1093</v>
      </c>
    </row>
    <row r="457" spans="2:51">
      <c r="B457" s="4" t="s">
        <v>1097</v>
      </c>
      <c r="C457" s="4" t="s">
        <v>1098</v>
      </c>
      <c r="D457" s="4" t="s">
        <v>873</v>
      </c>
      <c r="E457" s="91">
        <v>45786</v>
      </c>
      <c r="F457" s="4" t="s">
        <v>873</v>
      </c>
      <c r="G457" s="91">
        <v>45797</v>
      </c>
      <c r="I457" s="4">
        <f>INDEX('Mold Directory'!E:E, MATCH(C457, 'Mold Directory'!A:A, 0))</f>
        <v>0</v>
      </c>
      <c r="J457">
        <v>1219</v>
      </c>
      <c r="K457">
        <v>1215</v>
      </c>
      <c r="L457">
        <v>21060</v>
      </c>
      <c r="V457" s="37">
        <v>479</v>
      </c>
      <c r="W457" s="37">
        <v>1007</v>
      </c>
      <c r="X457" s="37">
        <v>20544</v>
      </c>
      <c r="AA457">
        <v>735</v>
      </c>
      <c r="AB457">
        <v>1505</v>
      </c>
      <c r="AC457">
        <v>20955</v>
      </c>
      <c r="AM457" s="37">
        <v>-23</v>
      </c>
      <c r="AN457" s="37">
        <v>688</v>
      </c>
      <c r="AO457" s="37">
        <v>20992</v>
      </c>
      <c r="AY457" t="s">
        <v>1093</v>
      </c>
    </row>
    <row r="458" spans="2:51">
      <c r="B458" s="4" t="s">
        <v>1099</v>
      </c>
      <c r="C458" s="4" t="s">
        <v>1098</v>
      </c>
      <c r="D458" s="4" t="s">
        <v>873</v>
      </c>
      <c r="E458" s="91">
        <v>45791</v>
      </c>
      <c r="F458" s="4" t="s">
        <v>873</v>
      </c>
      <c r="G458" s="91">
        <v>45814</v>
      </c>
      <c r="I458" s="4">
        <f>INDEX('Mold Directory'!E:E, MATCH(C458, 'Mold Directory'!A:A, 0))</f>
        <v>0</v>
      </c>
      <c r="J458">
        <v>763</v>
      </c>
      <c r="K458">
        <v>939</v>
      </c>
      <c r="L458">
        <v>22985</v>
      </c>
      <c r="S458" s="109">
        <v>149</v>
      </c>
      <c r="T458" s="109">
        <v>1234</v>
      </c>
      <c r="U458" s="109">
        <v>22212</v>
      </c>
      <c r="V458" s="37">
        <v>381</v>
      </c>
      <c r="W458" s="37">
        <v>1365</v>
      </c>
      <c r="X458" s="37">
        <v>21787</v>
      </c>
      <c r="AA458">
        <v>913</v>
      </c>
      <c r="AB458">
        <v>477</v>
      </c>
      <c r="AC458">
        <v>22902</v>
      </c>
      <c r="AJ458" s="109">
        <v>1452</v>
      </c>
      <c r="AK458" s="109">
        <v>-132</v>
      </c>
      <c r="AL458" s="109">
        <v>23468</v>
      </c>
      <c r="AM458" s="37">
        <v>1188</v>
      </c>
      <c r="AN458" s="37">
        <v>-425</v>
      </c>
      <c r="AO458" s="37">
        <v>23073</v>
      </c>
      <c r="AY458" t="s">
        <v>1093</v>
      </c>
    </row>
    <row r="459" spans="2:51">
      <c r="B459" s="4" t="s">
        <v>1100</v>
      </c>
      <c r="C459" s="4" t="s">
        <v>1026</v>
      </c>
      <c r="D459" s="4" t="s">
        <v>873</v>
      </c>
      <c r="E459" s="91">
        <v>45807</v>
      </c>
      <c r="F459" s="4" t="s">
        <v>873</v>
      </c>
      <c r="G459" s="91">
        <v>45814</v>
      </c>
      <c r="I459" s="4">
        <f>INDEX('Mold Directory'!E:E, MATCH(C459, 'Mold Directory'!A:A, 0))</f>
        <v>0</v>
      </c>
      <c r="J459">
        <v>-376</v>
      </c>
      <c r="K459">
        <v>-105</v>
      </c>
      <c r="L459">
        <v>25427</v>
      </c>
      <c r="S459" s="109">
        <v>-360</v>
      </c>
      <c r="T459" s="109">
        <v>42</v>
      </c>
      <c r="U459" s="109">
        <v>23763</v>
      </c>
      <c r="V459" s="37">
        <v>-165</v>
      </c>
      <c r="W459" s="37">
        <v>237</v>
      </c>
      <c r="X459" s="37">
        <v>23463</v>
      </c>
      <c r="AA459">
        <v>-404</v>
      </c>
      <c r="AB459">
        <v>-393</v>
      </c>
      <c r="AC459">
        <v>25427</v>
      </c>
      <c r="AJ459" s="109">
        <v>-442</v>
      </c>
      <c r="AK459" s="109">
        <v>167</v>
      </c>
      <c r="AL459" s="109">
        <v>23970</v>
      </c>
      <c r="AM459" s="37">
        <v>-720</v>
      </c>
      <c r="AN459" s="37">
        <v>-36</v>
      </c>
      <c r="AO459" s="37">
        <v>23600</v>
      </c>
    </row>
    <row r="460" spans="2:51">
      <c r="B460" s="4" t="s">
        <v>1101</v>
      </c>
      <c r="C460" s="4" t="s">
        <v>1018</v>
      </c>
      <c r="D460" s="4" t="s">
        <v>873</v>
      </c>
      <c r="E460" s="91">
        <v>45807</v>
      </c>
      <c r="F460" s="4" t="s">
        <v>873</v>
      </c>
      <c r="G460" s="91">
        <v>45814</v>
      </c>
      <c r="I460" s="4">
        <f>INDEX('Mold Directory'!E:E, MATCH(C460, 'Mold Directory'!A:A, 0))</f>
        <v>0</v>
      </c>
      <c r="J460">
        <v>846</v>
      </c>
      <c r="K460">
        <v>1034</v>
      </c>
      <c r="L460">
        <v>22196</v>
      </c>
      <c r="S460" s="109">
        <v>713</v>
      </c>
      <c r="T460" s="109">
        <v>1497</v>
      </c>
      <c r="U460" s="109">
        <v>20656</v>
      </c>
      <c r="V460" s="37">
        <v>898</v>
      </c>
      <c r="W460" s="37">
        <v>1682</v>
      </c>
      <c r="X460" s="37">
        <v>20305</v>
      </c>
      <c r="AA460">
        <v>-662</v>
      </c>
      <c r="AB460">
        <v>1081</v>
      </c>
      <c r="AC460">
        <v>21298</v>
      </c>
      <c r="AJ460" s="109">
        <v>71</v>
      </c>
      <c r="AK460" s="109">
        <v>926</v>
      </c>
      <c r="AL460" s="109">
        <v>20510</v>
      </c>
      <c r="AM460" s="37">
        <v>-168</v>
      </c>
      <c r="AN460" s="37">
        <v>634</v>
      </c>
      <c r="AO460" s="37">
        <v>20347</v>
      </c>
    </row>
    <row r="461" spans="2:51">
      <c r="B461" s="4" t="s">
        <v>1102</v>
      </c>
      <c r="C461" s="4" t="s">
        <v>1003</v>
      </c>
      <c r="D461" s="4" t="s">
        <v>873</v>
      </c>
      <c r="E461" s="91">
        <v>45807</v>
      </c>
      <c r="F461" s="4" t="s">
        <v>873</v>
      </c>
      <c r="G461" s="91">
        <v>45814</v>
      </c>
      <c r="I461" s="4">
        <f>INDEX('Mold Directory'!E:E, MATCH(C461, 'Mold Directory'!A:A, 0))</f>
        <v>0</v>
      </c>
      <c r="J461">
        <v>518</v>
      </c>
      <c r="K461">
        <v>-995</v>
      </c>
      <c r="L461">
        <v>23204</v>
      </c>
      <c r="S461" s="109">
        <v>62</v>
      </c>
      <c r="T461" s="109">
        <v>-938</v>
      </c>
      <c r="U461" s="109">
        <v>22690</v>
      </c>
      <c r="V461" s="37">
        <v>265</v>
      </c>
      <c r="W461" s="37">
        <v>-706</v>
      </c>
      <c r="X461" s="37">
        <v>22468</v>
      </c>
      <c r="AA461">
        <v>-70</v>
      </c>
      <c r="AB461">
        <v>1460</v>
      </c>
      <c r="AC461">
        <v>23266</v>
      </c>
      <c r="AJ461" s="109">
        <v>-455</v>
      </c>
      <c r="AK461" s="109">
        <v>1219</v>
      </c>
      <c r="AL461" s="109">
        <v>23075</v>
      </c>
      <c r="AM461" s="37">
        <v>-716</v>
      </c>
      <c r="AN461" s="37">
        <v>871</v>
      </c>
      <c r="AO461" s="37">
        <v>22893</v>
      </c>
    </row>
    <row r="462" spans="2:51">
      <c r="B462" s="4" t="s">
        <v>1103</v>
      </c>
      <c r="C462" s="4" t="s">
        <v>997</v>
      </c>
      <c r="D462" s="4" t="s">
        <v>873</v>
      </c>
      <c r="E462" s="91">
        <v>45807</v>
      </c>
      <c r="F462" s="4" t="s">
        <v>873</v>
      </c>
      <c r="G462" s="91">
        <v>45814</v>
      </c>
      <c r="I462" s="4">
        <f>INDEX('Mold Directory'!E:E, MATCH(C462, 'Mold Directory'!A:A, 0))</f>
        <v>0</v>
      </c>
      <c r="J462">
        <v>509</v>
      </c>
      <c r="K462">
        <v>749</v>
      </c>
      <c r="L462">
        <v>21871</v>
      </c>
      <c r="S462" s="109">
        <v>513</v>
      </c>
      <c r="T462" s="109">
        <v>1010</v>
      </c>
      <c r="U462" s="109">
        <v>21894</v>
      </c>
      <c r="V462" s="37">
        <v>722</v>
      </c>
      <c r="W462" s="37">
        <v>1205</v>
      </c>
      <c r="X462" s="37">
        <v>21387</v>
      </c>
      <c r="AA462">
        <v>-617</v>
      </c>
      <c r="AB462">
        <v>965</v>
      </c>
      <c r="AC462">
        <v>26037</v>
      </c>
      <c r="AJ462" s="109">
        <v>7</v>
      </c>
      <c r="AK462" s="109">
        <v>327</v>
      </c>
      <c r="AL462" s="109">
        <v>24455</v>
      </c>
      <c r="AM462" s="37">
        <v>-244</v>
      </c>
      <c r="AN462" s="37">
        <v>91</v>
      </c>
      <c r="AO462" s="37">
        <v>23982</v>
      </c>
    </row>
    <row r="463" spans="2:51">
      <c r="B463" s="4" t="s">
        <v>1104</v>
      </c>
      <c r="C463" s="4" t="s">
        <v>1047</v>
      </c>
      <c r="E463" s="91"/>
      <c r="F463" s="4" t="s">
        <v>873</v>
      </c>
      <c r="G463" s="91">
        <v>45814</v>
      </c>
      <c r="I463" s="4"/>
      <c r="V463" s="37">
        <v>1865</v>
      </c>
      <c r="W463" s="37">
        <v>1269</v>
      </c>
      <c r="X463" s="37">
        <v>23670</v>
      </c>
      <c r="AM463" s="37">
        <v>142</v>
      </c>
      <c r="AN463" s="37">
        <v>-458</v>
      </c>
      <c r="AO463" s="37">
        <v>23891</v>
      </c>
    </row>
    <row r="464" spans="2:51">
      <c r="B464" s="4" t="s">
        <v>1105</v>
      </c>
      <c r="C464" s="4" t="s">
        <v>999</v>
      </c>
      <c r="D464" s="4" t="s">
        <v>873</v>
      </c>
      <c r="E464" s="91">
        <v>45807</v>
      </c>
      <c r="F464" s="4" t="s">
        <v>873</v>
      </c>
      <c r="G464" s="91">
        <v>45814</v>
      </c>
      <c r="I464" s="4">
        <f>INDEX('Mold Directory'!E:E, MATCH(C464, 'Mold Directory'!A:A, 0))</f>
        <v>0</v>
      </c>
      <c r="J464">
        <v>33</v>
      </c>
      <c r="K464">
        <v>-117</v>
      </c>
      <c r="L464">
        <v>24648</v>
      </c>
      <c r="S464" s="109">
        <v>441</v>
      </c>
      <c r="T464" s="109">
        <v>-191</v>
      </c>
      <c r="U464" s="109">
        <v>23814</v>
      </c>
      <c r="V464" s="37">
        <v>527</v>
      </c>
      <c r="W464" s="37">
        <v>24</v>
      </c>
      <c r="X464" s="37">
        <v>23530</v>
      </c>
      <c r="AA464">
        <v>-634</v>
      </c>
      <c r="AB464">
        <v>-746</v>
      </c>
      <c r="AC464">
        <v>27094</v>
      </c>
      <c r="AJ464" s="109">
        <v>-219</v>
      </c>
      <c r="AK464" s="109">
        <v>-305</v>
      </c>
      <c r="AL464" s="109">
        <v>26775</v>
      </c>
      <c r="AM464" s="37">
        <v>-456</v>
      </c>
      <c r="AN464" s="37">
        <v>-566</v>
      </c>
      <c r="AO464" s="37">
        <v>26434</v>
      </c>
    </row>
    <row r="465" spans="2:41">
      <c r="B465" s="4" t="s">
        <v>1106</v>
      </c>
      <c r="C465" s="4" t="s">
        <v>1016</v>
      </c>
      <c r="D465" s="4" t="s">
        <v>873</v>
      </c>
      <c r="E465" s="91">
        <v>45807</v>
      </c>
      <c r="F465" s="4" t="s">
        <v>873</v>
      </c>
      <c r="G465" s="91">
        <v>45814</v>
      </c>
      <c r="I465" s="4">
        <f>INDEX('Mold Directory'!E:E, MATCH(C465, 'Mold Directory'!A:A, 0))</f>
        <v>0</v>
      </c>
      <c r="J465">
        <v>574</v>
      </c>
      <c r="K465">
        <v>1311</v>
      </c>
      <c r="L465">
        <v>24022</v>
      </c>
      <c r="S465" s="109">
        <v>556</v>
      </c>
      <c r="T465" s="109">
        <v>1346</v>
      </c>
      <c r="U465" s="109">
        <v>23679</v>
      </c>
      <c r="V465" s="37">
        <v>799</v>
      </c>
      <c r="W465" s="37">
        <v>1641</v>
      </c>
      <c r="X465" s="37">
        <v>23400</v>
      </c>
      <c r="AA465">
        <v>316</v>
      </c>
      <c r="AB465">
        <v>1525</v>
      </c>
      <c r="AC465">
        <v>25282</v>
      </c>
      <c r="AJ465" s="109">
        <v>-157</v>
      </c>
      <c r="AK465" s="109">
        <v>1182</v>
      </c>
      <c r="AL465" s="109">
        <v>23953</v>
      </c>
      <c r="AM465" s="37">
        <v>-446</v>
      </c>
      <c r="AN465" s="37">
        <v>881</v>
      </c>
      <c r="AO465" s="37">
        <v>23827</v>
      </c>
    </row>
    <row r="466" spans="2:41">
      <c r="B466" s="4" t="s">
        <v>1107</v>
      </c>
      <c r="C466" s="4" t="s">
        <v>1108</v>
      </c>
      <c r="D466" s="4" t="s">
        <v>873</v>
      </c>
      <c r="E466" s="91">
        <v>45807</v>
      </c>
      <c r="I466" s="4">
        <f>INDEX('Mold Directory'!E:E, MATCH(C466, 'Mold Directory'!A:A, 0))</f>
        <v>0</v>
      </c>
      <c r="J466">
        <v>732</v>
      </c>
      <c r="K466">
        <v>704</v>
      </c>
      <c r="L466">
        <v>20648</v>
      </c>
      <c r="S466" s="109">
        <v>312</v>
      </c>
      <c r="T466" s="109">
        <v>1172</v>
      </c>
      <c r="U466" s="109">
        <v>19755</v>
      </c>
      <c r="AA466">
        <v>1416</v>
      </c>
      <c r="AB466">
        <v>-252</v>
      </c>
      <c r="AC466">
        <v>20850</v>
      </c>
      <c r="AJ466" s="109">
        <v>902</v>
      </c>
      <c r="AK466" s="109">
        <v>465</v>
      </c>
      <c r="AL466" s="109">
        <v>19721</v>
      </c>
    </row>
    <row r="467" spans="2:41">
      <c r="B467" s="4" t="s">
        <v>1109</v>
      </c>
      <c r="C467" s="4" t="s">
        <v>1005</v>
      </c>
      <c r="D467" s="4" t="s">
        <v>873</v>
      </c>
      <c r="E467" s="91">
        <v>45807</v>
      </c>
      <c r="F467" s="4" t="s">
        <v>873</v>
      </c>
      <c r="G467" s="91">
        <v>45814</v>
      </c>
      <c r="I467" s="4">
        <f>INDEX('Mold Directory'!E:E, MATCH(C467, 'Mold Directory'!A:A, 0))</f>
        <v>0</v>
      </c>
      <c r="J467">
        <v>-502</v>
      </c>
      <c r="K467">
        <v>-27</v>
      </c>
      <c r="L467">
        <v>25473</v>
      </c>
      <c r="S467" s="109">
        <v>113</v>
      </c>
      <c r="T467" s="109">
        <v>-431</v>
      </c>
      <c r="U467" s="109">
        <v>24257</v>
      </c>
      <c r="V467" s="37">
        <v>398</v>
      </c>
      <c r="W467" s="37">
        <v>-23</v>
      </c>
      <c r="X467" s="37">
        <v>24277</v>
      </c>
      <c r="AA467">
        <v>1048</v>
      </c>
      <c r="AB467">
        <v>-23</v>
      </c>
      <c r="AC467">
        <v>25373</v>
      </c>
      <c r="AJ467" s="109">
        <v>-167</v>
      </c>
      <c r="AK467" s="109">
        <v>226</v>
      </c>
      <c r="AL467" s="109">
        <v>23497</v>
      </c>
      <c r="AM467" s="37">
        <v>-525</v>
      </c>
      <c r="AN467" s="37">
        <v>-191</v>
      </c>
      <c r="AO467" s="37">
        <v>23367</v>
      </c>
    </row>
    <row r="468" spans="2:41">
      <c r="B468" s="4" t="s">
        <v>1110</v>
      </c>
      <c r="C468" s="4" t="s">
        <v>1111</v>
      </c>
      <c r="D468" s="4" t="s">
        <v>873</v>
      </c>
      <c r="E468" s="91">
        <v>45807</v>
      </c>
      <c r="F468" s="4" t="s">
        <v>873</v>
      </c>
      <c r="G468" s="91">
        <v>45814</v>
      </c>
      <c r="I468" s="4">
        <f>INDEX('Mold Directory'!E:E, MATCH(C468, 'Mold Directory'!A:A, 0))</f>
        <v>0</v>
      </c>
      <c r="J468">
        <v>-510</v>
      </c>
      <c r="K468">
        <v>1295</v>
      </c>
      <c r="L468">
        <v>21091</v>
      </c>
      <c r="S468" s="109">
        <v>-749</v>
      </c>
      <c r="T468" s="109">
        <v>1674</v>
      </c>
      <c r="U468" s="109">
        <v>20897</v>
      </c>
      <c r="V468" s="37">
        <v>-622</v>
      </c>
      <c r="W468" s="37">
        <v>1837</v>
      </c>
      <c r="X468" s="37">
        <v>20633</v>
      </c>
      <c r="AA468">
        <v>268</v>
      </c>
      <c r="AB468">
        <v>240</v>
      </c>
      <c r="AC468">
        <v>20446</v>
      </c>
      <c r="AJ468" s="109">
        <v>38</v>
      </c>
      <c r="AK468" s="109">
        <v>532</v>
      </c>
      <c r="AL468" s="109">
        <v>20190</v>
      </c>
      <c r="AM468" s="37">
        <v>-179</v>
      </c>
      <c r="AN468" s="37">
        <v>296</v>
      </c>
      <c r="AO468" s="37">
        <v>20020</v>
      </c>
    </row>
    <row r="469" spans="2:41">
      <c r="B469" s="4" t="s">
        <v>1112</v>
      </c>
      <c r="C469" s="4" t="s">
        <v>1022</v>
      </c>
      <c r="D469" s="4" t="s">
        <v>873</v>
      </c>
      <c r="E469" s="91">
        <v>45807</v>
      </c>
      <c r="F469" s="4" t="s">
        <v>873</v>
      </c>
      <c r="G469" s="91">
        <v>45814</v>
      </c>
      <c r="I469" s="4">
        <f>INDEX('Mold Directory'!E:E, MATCH(C469, 'Mold Directory'!A:A, 0))</f>
        <v>0</v>
      </c>
      <c r="J469">
        <v>1479</v>
      </c>
      <c r="K469">
        <v>829</v>
      </c>
      <c r="L469">
        <v>25425</v>
      </c>
      <c r="S469" s="109">
        <v>1593</v>
      </c>
      <c r="T469" s="109">
        <v>-118</v>
      </c>
      <c r="U469" s="109">
        <v>23334</v>
      </c>
      <c r="V469" s="37">
        <v>1839</v>
      </c>
      <c r="W469" s="37">
        <v>232</v>
      </c>
      <c r="X469" s="37">
        <v>23098</v>
      </c>
      <c r="AA469">
        <v>517</v>
      </c>
      <c r="AB469">
        <v>1629</v>
      </c>
      <c r="AC469">
        <v>24334</v>
      </c>
      <c r="AJ469" s="109">
        <v>-516</v>
      </c>
      <c r="AK469" s="109">
        <v>1703</v>
      </c>
      <c r="AL469" s="109">
        <v>23236</v>
      </c>
      <c r="AM469" s="37">
        <v>-938</v>
      </c>
      <c r="AN469" s="37">
        <v>1248</v>
      </c>
      <c r="AO469" s="37">
        <v>23120</v>
      </c>
    </row>
    <row r="470" spans="2:41">
      <c r="B470" s="4" t="s">
        <v>1113</v>
      </c>
      <c r="C470" s="4" t="s">
        <v>995</v>
      </c>
      <c r="D470" s="4" t="s">
        <v>873</v>
      </c>
      <c r="E470" s="91">
        <v>45810</v>
      </c>
      <c r="I470" s="4">
        <f>INDEX('Mold Directory'!E:E, MATCH(C470, 'Mold Directory'!A:A, 0))</f>
        <v>0</v>
      </c>
      <c r="J470">
        <v>-728</v>
      </c>
      <c r="K470">
        <v>787</v>
      </c>
      <c r="L470">
        <v>22620</v>
      </c>
      <c r="S470" s="109">
        <v>-753</v>
      </c>
      <c r="T470" s="109">
        <v>602</v>
      </c>
      <c r="U470" s="109">
        <v>20933</v>
      </c>
      <c r="AA470">
        <v>641</v>
      </c>
      <c r="AB470">
        <v>969</v>
      </c>
      <c r="AC470">
        <v>25919</v>
      </c>
      <c r="AJ470" s="109">
        <v>446</v>
      </c>
      <c r="AK470" s="109">
        <v>707</v>
      </c>
      <c r="AL470" s="109">
        <v>24539</v>
      </c>
    </row>
    <row r="471" spans="2:41">
      <c r="B471" s="4" t="s">
        <v>1114</v>
      </c>
      <c r="C471" s="4" t="s">
        <v>1115</v>
      </c>
      <c r="D471" s="4" t="s">
        <v>873</v>
      </c>
      <c r="E471" s="91">
        <v>45810</v>
      </c>
      <c r="F471" s="4" t="s">
        <v>873</v>
      </c>
      <c r="G471" s="91">
        <v>45817</v>
      </c>
      <c r="I471" s="4">
        <f>INDEX('Mold Directory'!E:E, MATCH(C471, 'Mold Directory'!A:A, 0))</f>
        <v>0</v>
      </c>
      <c r="J471">
        <v>261</v>
      </c>
      <c r="K471">
        <v>975</v>
      </c>
      <c r="L471">
        <v>20825</v>
      </c>
      <c r="S471" s="109">
        <v>299</v>
      </c>
      <c r="T471" s="109">
        <v>942</v>
      </c>
      <c r="U471" s="109">
        <v>20607</v>
      </c>
      <c r="V471" s="37">
        <v>623</v>
      </c>
      <c r="W471" s="37">
        <v>1325</v>
      </c>
      <c r="X471" s="37">
        <v>20681</v>
      </c>
      <c r="AA471">
        <v>-140</v>
      </c>
      <c r="AB471">
        <v>372</v>
      </c>
      <c r="AC471">
        <v>20792</v>
      </c>
      <c r="AJ471" s="109">
        <v>-697</v>
      </c>
      <c r="AK471" s="109">
        <v>565</v>
      </c>
      <c r="AL471" s="109">
        <v>19685</v>
      </c>
      <c r="AM471" s="37">
        <v>-959</v>
      </c>
      <c r="AN471" s="37">
        <v>171</v>
      </c>
      <c r="AO471" s="37">
        <v>19762</v>
      </c>
    </row>
    <row r="472" spans="2:41">
      <c r="B472" s="4" t="s">
        <v>1116</v>
      </c>
      <c r="C472" s="4" t="s">
        <v>993</v>
      </c>
      <c r="D472" s="4" t="s">
        <v>873</v>
      </c>
      <c r="E472" s="91">
        <v>45810</v>
      </c>
      <c r="F472" s="4" t="s">
        <v>873</v>
      </c>
      <c r="G472" s="91">
        <v>45817</v>
      </c>
      <c r="I472" s="4">
        <f>INDEX('Mold Directory'!E:E, MATCH(C472, 'Mold Directory'!A:A, 0))</f>
        <v>0</v>
      </c>
      <c r="J472">
        <v>-356</v>
      </c>
      <c r="K472">
        <v>-810</v>
      </c>
      <c r="L472">
        <v>24773</v>
      </c>
      <c r="S472" s="109">
        <v>-491</v>
      </c>
      <c r="T472" s="109">
        <v>-168</v>
      </c>
      <c r="U472" s="109">
        <v>22037</v>
      </c>
      <c r="V472" s="37">
        <v>-314</v>
      </c>
      <c r="W472" s="37">
        <v>23</v>
      </c>
      <c r="X472" s="37">
        <v>22251</v>
      </c>
      <c r="AA472">
        <v>-472</v>
      </c>
      <c r="AB472">
        <v>1565</v>
      </c>
      <c r="AC472">
        <v>24746</v>
      </c>
      <c r="AJ472" s="109">
        <v>67</v>
      </c>
      <c r="AK472" s="109">
        <v>788</v>
      </c>
      <c r="AL472" s="109">
        <v>22990</v>
      </c>
      <c r="AM472" s="37">
        <v>-151</v>
      </c>
      <c r="AN472" s="37">
        <v>531</v>
      </c>
      <c r="AO472" s="37">
        <v>23171</v>
      </c>
    </row>
    <row r="473" spans="2:41">
      <c r="B473" s="4" t="s">
        <v>1117</v>
      </c>
      <c r="C473" s="4" t="s">
        <v>1001</v>
      </c>
      <c r="D473" s="4" t="s">
        <v>873</v>
      </c>
      <c r="E473" s="91">
        <v>45810</v>
      </c>
      <c r="F473" s="4" t="s">
        <v>873</v>
      </c>
      <c r="G473" s="91">
        <v>45817</v>
      </c>
      <c r="I473" s="4">
        <f>INDEX('Mold Directory'!E:E, MATCH(C473, 'Mold Directory'!A:A, 0))</f>
        <v>0</v>
      </c>
      <c r="J473">
        <v>-872</v>
      </c>
      <c r="K473">
        <v>30</v>
      </c>
      <c r="L473">
        <v>24750</v>
      </c>
      <c r="S473" s="109">
        <v>-914</v>
      </c>
      <c r="T473" s="109">
        <v>328</v>
      </c>
      <c r="U473" s="109">
        <v>23097</v>
      </c>
      <c r="V473" s="37">
        <v>-716</v>
      </c>
      <c r="W473" s="37">
        <v>589</v>
      </c>
      <c r="X473" s="37">
        <v>23320</v>
      </c>
      <c r="AA473">
        <v>501</v>
      </c>
      <c r="AB473">
        <v>469</v>
      </c>
      <c r="AC473">
        <v>26246</v>
      </c>
      <c r="AJ473" s="109">
        <v>704</v>
      </c>
      <c r="AK473" s="109">
        <v>156</v>
      </c>
      <c r="AL473" s="109">
        <v>25601</v>
      </c>
      <c r="AM473" s="37">
        <v>478</v>
      </c>
      <c r="AN473" s="37">
        <v>-168</v>
      </c>
      <c r="AO473" s="37">
        <v>25749</v>
      </c>
    </row>
    <row r="474" spans="2:41">
      <c r="B474" s="4" t="s">
        <v>1118</v>
      </c>
      <c r="C474" s="4" t="s">
        <v>1014</v>
      </c>
      <c r="D474" s="4" t="s">
        <v>873</v>
      </c>
      <c r="E474" s="91">
        <v>45810</v>
      </c>
      <c r="F474" s="4" t="s">
        <v>873</v>
      </c>
      <c r="G474" s="91">
        <v>45817</v>
      </c>
      <c r="I474" s="4">
        <f>INDEX('Mold Directory'!E:E, MATCH(C474, 'Mold Directory'!A:A, 0))</f>
        <v>0</v>
      </c>
      <c r="J474">
        <v>580</v>
      </c>
      <c r="K474">
        <v>1760</v>
      </c>
      <c r="L474">
        <v>23500</v>
      </c>
      <c r="S474" s="109">
        <v>628</v>
      </c>
      <c r="T474" s="109">
        <v>1092</v>
      </c>
      <c r="U474" s="109">
        <v>21557</v>
      </c>
      <c r="V474" s="37">
        <v>871</v>
      </c>
      <c r="W474" s="37">
        <v>1365</v>
      </c>
      <c r="X474" s="37">
        <v>21643</v>
      </c>
      <c r="AA474">
        <v>965</v>
      </c>
      <c r="AB474">
        <v>1177</v>
      </c>
      <c r="AC474">
        <v>23206</v>
      </c>
      <c r="AJ474" s="109">
        <v>527</v>
      </c>
      <c r="AK474" s="109">
        <v>917</v>
      </c>
      <c r="AL474" s="109">
        <v>22176</v>
      </c>
      <c r="AM474" s="37">
        <v>235</v>
      </c>
      <c r="AN474" s="37">
        <v>476</v>
      </c>
      <c r="AO474" s="37">
        <v>22501</v>
      </c>
    </row>
    <row r="475" spans="2:41">
      <c r="B475" s="4" t="s">
        <v>1119</v>
      </c>
      <c r="C475" s="4" t="s">
        <v>1120</v>
      </c>
      <c r="D475" s="4" t="s">
        <v>873</v>
      </c>
      <c r="E475" s="91">
        <v>45810</v>
      </c>
      <c r="F475" s="4" t="s">
        <v>873</v>
      </c>
      <c r="G475" s="91">
        <v>45817</v>
      </c>
      <c r="I475" s="4">
        <f>INDEX('Mold Directory'!E:E, MATCH(C475, 'Mold Directory'!A:A, 0))</f>
        <v>0</v>
      </c>
      <c r="J475">
        <v>651</v>
      </c>
      <c r="K475">
        <v>1204</v>
      </c>
      <c r="L475">
        <v>21476</v>
      </c>
      <c r="S475" s="109">
        <v>322</v>
      </c>
      <c r="T475" s="109">
        <v>1306</v>
      </c>
      <c r="U475" s="109">
        <v>20435</v>
      </c>
      <c r="V475" s="37">
        <v>480</v>
      </c>
      <c r="W475" s="37">
        <v>1452</v>
      </c>
      <c r="X475" s="37">
        <v>20484</v>
      </c>
      <c r="AA475">
        <v>1139</v>
      </c>
      <c r="AB475">
        <v>514</v>
      </c>
      <c r="AC475">
        <v>20980</v>
      </c>
      <c r="AJ475" s="109">
        <v>821</v>
      </c>
      <c r="AK475" s="109">
        <v>431</v>
      </c>
      <c r="AL475" s="109">
        <v>20082</v>
      </c>
      <c r="AM475" s="37">
        <v>706</v>
      </c>
      <c r="AN475" s="37">
        <v>264</v>
      </c>
      <c r="AO475" s="37">
        <v>20164</v>
      </c>
    </row>
    <row r="476" spans="2:41">
      <c r="B476" s="4" t="s">
        <v>1121</v>
      </c>
      <c r="C476" s="4" t="s">
        <v>1122</v>
      </c>
      <c r="D476" s="4" t="s">
        <v>873</v>
      </c>
      <c r="E476" s="91">
        <v>45810</v>
      </c>
      <c r="F476" s="4" t="s">
        <v>873</v>
      </c>
      <c r="G476" s="91">
        <v>45817</v>
      </c>
      <c r="I476" s="4">
        <f>INDEX('Mold Directory'!E:E, MATCH(C476, 'Mold Directory'!A:A, 0))</f>
        <v>0</v>
      </c>
      <c r="J476">
        <v>860</v>
      </c>
      <c r="K476">
        <v>945</v>
      </c>
      <c r="L476">
        <v>20562</v>
      </c>
      <c r="S476" s="109">
        <v>323</v>
      </c>
      <c r="T476" s="109">
        <v>985</v>
      </c>
      <c r="U476" s="109">
        <v>19633</v>
      </c>
      <c r="V476" s="37">
        <v>534</v>
      </c>
      <c r="W476" s="37">
        <v>1227</v>
      </c>
      <c r="X476" s="37">
        <v>19568</v>
      </c>
      <c r="AA476">
        <v>1219</v>
      </c>
      <c r="AB476">
        <v>436</v>
      </c>
      <c r="AC476">
        <v>21211</v>
      </c>
      <c r="AJ476" s="109">
        <v>1214</v>
      </c>
      <c r="AK476" s="109">
        <v>-326</v>
      </c>
      <c r="AL476" s="109">
        <v>20662</v>
      </c>
      <c r="AM476" s="37">
        <v>1005</v>
      </c>
      <c r="AN476" s="37">
        <v>-570</v>
      </c>
      <c r="AO476" s="37">
        <v>20777</v>
      </c>
    </row>
    <row r="477" spans="2:41">
      <c r="B477" s="4" t="s">
        <v>1104</v>
      </c>
      <c r="C477" s="4" t="s">
        <v>1047</v>
      </c>
      <c r="D477" s="4" t="s">
        <v>873</v>
      </c>
      <c r="E477" s="91">
        <v>45810</v>
      </c>
      <c r="I477" s="4">
        <f>INDEX('Mold Directory'!E:E, MATCH(C477, 'Mold Directory'!A:A, 0))</f>
        <v>0</v>
      </c>
      <c r="J477">
        <v>1711</v>
      </c>
      <c r="K477">
        <v>180</v>
      </c>
      <c r="L477">
        <v>21349</v>
      </c>
      <c r="S477" s="109">
        <v>1589</v>
      </c>
      <c r="T477" s="109">
        <v>972</v>
      </c>
      <c r="U477" s="109">
        <v>23610</v>
      </c>
      <c r="AA477">
        <v>737</v>
      </c>
      <c r="AB477">
        <v>-145</v>
      </c>
      <c r="AC477">
        <v>23907</v>
      </c>
      <c r="AJ477" s="109">
        <v>384</v>
      </c>
      <c r="AK477" s="109">
        <v>-123</v>
      </c>
      <c r="AL477" s="109">
        <v>23667</v>
      </c>
    </row>
    <row r="478" spans="2:41">
      <c r="B478" s="4" t="s">
        <v>1123</v>
      </c>
      <c r="C478" s="4" t="s">
        <v>1124</v>
      </c>
      <c r="D478" s="4" t="s">
        <v>873</v>
      </c>
      <c r="E478" s="91">
        <v>45810</v>
      </c>
      <c r="F478" s="4" t="s">
        <v>873</v>
      </c>
      <c r="G478" s="91">
        <v>45817</v>
      </c>
      <c r="J478">
        <v>1412</v>
      </c>
      <c r="K478">
        <v>138</v>
      </c>
      <c r="L478">
        <v>20195</v>
      </c>
      <c r="S478" s="109">
        <v>977</v>
      </c>
      <c r="T478" s="109">
        <v>152</v>
      </c>
      <c r="U478" s="109">
        <v>18727</v>
      </c>
      <c r="V478" s="37">
        <v>1177</v>
      </c>
      <c r="W478" s="37">
        <v>331</v>
      </c>
      <c r="X478" s="37">
        <v>18830</v>
      </c>
      <c r="AA478">
        <v>764</v>
      </c>
      <c r="AB478">
        <v>809</v>
      </c>
      <c r="AC478">
        <v>19988</v>
      </c>
      <c r="AJ478" s="109">
        <v>503</v>
      </c>
      <c r="AK478" s="109">
        <v>767</v>
      </c>
      <c r="AL478" s="109">
        <v>19161</v>
      </c>
      <c r="AM478" s="37">
        <v>291</v>
      </c>
      <c r="AN478" s="37">
        <v>524</v>
      </c>
      <c r="AO478" s="37">
        <v>19350</v>
      </c>
    </row>
    <row r="479" spans="2:41">
      <c r="B479" s="4" t="s">
        <v>1125</v>
      </c>
      <c r="C479" s="4" t="s">
        <v>1009</v>
      </c>
      <c r="D479" s="4" t="s">
        <v>873</v>
      </c>
      <c r="E479" s="91">
        <v>45810</v>
      </c>
      <c r="F479" s="4" t="s">
        <v>873</v>
      </c>
      <c r="G479" s="91">
        <v>45817</v>
      </c>
      <c r="J479">
        <v>1883</v>
      </c>
      <c r="K479">
        <v>618</v>
      </c>
      <c r="L479">
        <v>19473</v>
      </c>
      <c r="S479" s="109">
        <v>1922</v>
      </c>
      <c r="T479" s="109">
        <v>346</v>
      </c>
      <c r="U479" s="109">
        <v>17772</v>
      </c>
      <c r="V479" s="37">
        <v>2147</v>
      </c>
      <c r="W479" s="37">
        <v>599</v>
      </c>
      <c r="X479" s="37">
        <v>17730</v>
      </c>
      <c r="AA479">
        <v>508</v>
      </c>
      <c r="AB479">
        <v>1897</v>
      </c>
      <c r="AC479">
        <v>20322</v>
      </c>
      <c r="AJ479" s="109">
        <v>524</v>
      </c>
      <c r="AK479" s="109">
        <v>1523</v>
      </c>
      <c r="AL479" s="109">
        <v>19127</v>
      </c>
      <c r="AM479" s="37">
        <v>359</v>
      </c>
      <c r="AN479" s="37">
        <v>1371</v>
      </c>
      <c r="AO479" s="37">
        <v>19331</v>
      </c>
    </row>
    <row r="480" spans="2:41">
      <c r="B480" s="4" t="s">
        <v>1126</v>
      </c>
      <c r="C480" s="4" t="s">
        <v>1127</v>
      </c>
      <c r="D480" s="4" t="s">
        <v>873</v>
      </c>
      <c r="E480" s="91">
        <v>45810</v>
      </c>
      <c r="F480" s="4" t="s">
        <v>873</v>
      </c>
      <c r="G480" s="91">
        <v>45817</v>
      </c>
      <c r="J480">
        <v>654</v>
      </c>
      <c r="K480">
        <v>836</v>
      </c>
      <c r="L480">
        <v>19382</v>
      </c>
      <c r="S480" s="109">
        <v>601</v>
      </c>
      <c r="T480" s="109">
        <v>582</v>
      </c>
      <c r="U480" s="109">
        <v>18346</v>
      </c>
      <c r="V480" s="37">
        <v>752</v>
      </c>
      <c r="W480" s="37">
        <v>735</v>
      </c>
      <c r="X480" s="37">
        <v>18287</v>
      </c>
      <c r="AA480">
        <v>346</v>
      </c>
      <c r="AB480">
        <v>1393</v>
      </c>
      <c r="AC480">
        <v>21142</v>
      </c>
      <c r="AJ480" s="109">
        <v>143</v>
      </c>
      <c r="AK480" s="109">
        <v>964</v>
      </c>
      <c r="AL480" s="109">
        <v>20092</v>
      </c>
      <c r="AM480" s="37">
        <v>-82</v>
      </c>
      <c r="AN480" s="37">
        <v>739</v>
      </c>
      <c r="AO480" s="37">
        <v>20170</v>
      </c>
    </row>
    <row r="481" spans="2:44">
      <c r="B481" s="4" t="s">
        <v>1128</v>
      </c>
      <c r="C481" s="4" t="s">
        <v>1129</v>
      </c>
      <c r="D481" s="4" t="s">
        <v>873</v>
      </c>
      <c r="E481" s="91">
        <v>45810</v>
      </c>
      <c r="F481" s="4" t="s">
        <v>873</v>
      </c>
      <c r="G481" s="91">
        <v>45817</v>
      </c>
      <c r="J481">
        <v>1063</v>
      </c>
      <c r="K481">
        <v>1043</v>
      </c>
      <c r="L481">
        <v>18906</v>
      </c>
      <c r="S481" s="109">
        <v>1475</v>
      </c>
      <c r="T481" s="109">
        <v>1225</v>
      </c>
      <c r="U481" s="109">
        <v>17837</v>
      </c>
      <c r="V481" s="37">
        <v>1610</v>
      </c>
      <c r="W481" s="37">
        <v>1392</v>
      </c>
      <c r="X481" s="37">
        <v>17806</v>
      </c>
      <c r="AA481">
        <v>1547</v>
      </c>
      <c r="AB481">
        <v>1722</v>
      </c>
      <c r="AC481">
        <v>19023</v>
      </c>
      <c r="AJ481" s="109">
        <v>1508</v>
      </c>
      <c r="AK481" s="109">
        <v>1636</v>
      </c>
      <c r="AL481" s="109">
        <v>18290</v>
      </c>
      <c r="AM481" s="37">
        <v>1356</v>
      </c>
      <c r="AN481" s="37">
        <v>1406</v>
      </c>
      <c r="AO481" s="37" t="s">
        <v>1130</v>
      </c>
    </row>
    <row r="482" spans="2:44">
      <c r="B482" s="4" t="s">
        <v>1131</v>
      </c>
      <c r="AR482" t="s">
        <v>1132</v>
      </c>
    </row>
    <row r="483" spans="2:44">
      <c r="B483" s="4" t="s">
        <v>1133</v>
      </c>
      <c r="C483" s="4" t="s">
        <v>1120</v>
      </c>
      <c r="D483" s="4" t="s">
        <v>873</v>
      </c>
      <c r="E483" s="91">
        <v>45811</v>
      </c>
      <c r="F483" s="4" t="s">
        <v>873</v>
      </c>
      <c r="G483" s="91">
        <v>45817</v>
      </c>
      <c r="J483">
        <v>104</v>
      </c>
      <c r="K483">
        <v>1069</v>
      </c>
      <c r="L483">
        <v>22248</v>
      </c>
      <c r="S483" s="109">
        <v>600</v>
      </c>
      <c r="T483" s="109">
        <v>527</v>
      </c>
      <c r="U483" s="109">
        <v>21215</v>
      </c>
      <c r="V483" s="37">
        <v>733</v>
      </c>
      <c r="W483" s="37">
        <v>776</v>
      </c>
      <c r="X483" s="37">
        <v>21166</v>
      </c>
      <c r="AA483">
        <v>748</v>
      </c>
      <c r="AB483">
        <v>363</v>
      </c>
      <c r="AC483">
        <v>22031</v>
      </c>
      <c r="AJ483" s="109">
        <v>349</v>
      </c>
      <c r="AK483" s="109">
        <v>530</v>
      </c>
      <c r="AL483" s="109">
        <v>21490</v>
      </c>
      <c r="AM483" s="37">
        <v>148</v>
      </c>
      <c r="AN483" s="37">
        <v>147</v>
      </c>
      <c r="AO483" s="37">
        <v>21549</v>
      </c>
    </row>
    <row r="484" spans="2:44">
      <c r="B484" s="4" t="s">
        <v>1134</v>
      </c>
      <c r="C484" s="4" t="s">
        <v>1135</v>
      </c>
      <c r="D484" s="4" t="s">
        <v>1136</v>
      </c>
      <c r="E484" s="91">
        <v>45811</v>
      </c>
      <c r="F484" s="4" t="s">
        <v>873</v>
      </c>
      <c r="G484" s="91">
        <v>45817</v>
      </c>
      <c r="J484">
        <v>1416</v>
      </c>
      <c r="K484">
        <v>1222</v>
      </c>
      <c r="L484">
        <v>23392</v>
      </c>
      <c r="S484" s="109">
        <v>1500</v>
      </c>
      <c r="T484" s="109">
        <v>956</v>
      </c>
      <c r="U484" s="109">
        <v>22118</v>
      </c>
      <c r="V484" s="37">
        <v>1712</v>
      </c>
      <c r="W484" s="37">
        <v>1177</v>
      </c>
      <c r="X484" s="37">
        <v>22024</v>
      </c>
      <c r="AA484">
        <v>1541</v>
      </c>
      <c r="AB484">
        <v>842</v>
      </c>
      <c r="AC484">
        <v>24625</v>
      </c>
      <c r="AJ484" s="109">
        <v>1014</v>
      </c>
      <c r="AK484" s="109">
        <v>899</v>
      </c>
      <c r="AL484" s="109">
        <v>23448</v>
      </c>
      <c r="AM484" s="37">
        <v>586</v>
      </c>
      <c r="AN484" s="37">
        <v>415</v>
      </c>
      <c r="AO484" s="37">
        <v>23802</v>
      </c>
    </row>
    <row r="485" spans="2:44">
      <c r="B485" s="4" t="s">
        <v>1137</v>
      </c>
      <c r="C485" s="4" t="s">
        <v>1138</v>
      </c>
      <c r="D485" s="4" t="s">
        <v>1136</v>
      </c>
      <c r="E485" s="91">
        <v>45811</v>
      </c>
      <c r="F485" s="4" t="s">
        <v>873</v>
      </c>
      <c r="G485" s="91">
        <v>45817</v>
      </c>
      <c r="J485">
        <v>680</v>
      </c>
      <c r="K485">
        <v>700</v>
      </c>
      <c r="L485">
        <v>27395</v>
      </c>
      <c r="S485" s="109">
        <v>543</v>
      </c>
      <c r="T485" s="109">
        <v>773</v>
      </c>
      <c r="U485" s="109">
        <v>25518</v>
      </c>
      <c r="V485" s="37">
        <v>718</v>
      </c>
      <c r="W485" s="37">
        <v>956</v>
      </c>
      <c r="X485" s="37">
        <v>25590</v>
      </c>
      <c r="AA485">
        <v>1058</v>
      </c>
      <c r="AB485">
        <v>272</v>
      </c>
      <c r="AC485">
        <v>26170</v>
      </c>
      <c r="AJ485" s="109">
        <v>915</v>
      </c>
      <c r="AK485" s="109">
        <v>306</v>
      </c>
      <c r="AL485" s="109">
        <v>25184</v>
      </c>
      <c r="AM485" s="37">
        <v>744</v>
      </c>
      <c r="AN485" s="37">
        <v>-21</v>
      </c>
      <c r="AO485" s="37">
        <v>25378</v>
      </c>
    </row>
    <row r="486" spans="2:44">
      <c r="B486" s="4" t="s">
        <v>1139</v>
      </c>
      <c r="C486" s="4" t="s">
        <v>1115</v>
      </c>
      <c r="D486" s="4" t="s">
        <v>873</v>
      </c>
      <c r="E486" s="91">
        <v>45811</v>
      </c>
      <c r="F486" s="4" t="s">
        <v>873</v>
      </c>
      <c r="G486" s="91">
        <v>45817</v>
      </c>
      <c r="J486">
        <v>566</v>
      </c>
      <c r="K486">
        <v>398</v>
      </c>
      <c r="L486">
        <v>22267</v>
      </c>
      <c r="S486" s="109">
        <v>1160</v>
      </c>
      <c r="T486" s="109">
        <v>974</v>
      </c>
      <c r="U486" s="109">
        <v>20996</v>
      </c>
      <c r="V486" s="37">
        <v>1072</v>
      </c>
      <c r="W486" s="37">
        <v>871</v>
      </c>
      <c r="X486" s="37">
        <v>21229</v>
      </c>
      <c r="AA486">
        <v>731</v>
      </c>
      <c r="AB486">
        <v>875</v>
      </c>
      <c r="AC486">
        <v>22053</v>
      </c>
      <c r="AJ486" s="109">
        <v>462</v>
      </c>
      <c r="AK486" s="109">
        <v>691</v>
      </c>
      <c r="AL486" s="109">
        <v>20659</v>
      </c>
      <c r="AM486" s="37">
        <v>182</v>
      </c>
      <c r="AN486" s="37">
        <v>383</v>
      </c>
      <c r="AO486" s="37">
        <v>20820</v>
      </c>
    </row>
    <row r="487" spans="2:44">
      <c r="B487" s="4" t="s">
        <v>1140</v>
      </c>
      <c r="C487" s="4" t="s">
        <v>1141</v>
      </c>
      <c r="D487" s="4" t="s">
        <v>1136</v>
      </c>
      <c r="E487" s="91">
        <v>45811</v>
      </c>
      <c r="F487" s="4" t="s">
        <v>873</v>
      </c>
      <c r="G487" s="91">
        <v>45846</v>
      </c>
      <c r="J487">
        <v>934</v>
      </c>
      <c r="K487">
        <v>1017</v>
      </c>
      <c r="L487">
        <v>22694</v>
      </c>
      <c r="S487" s="109">
        <v>997</v>
      </c>
      <c r="T487" s="109">
        <v>667</v>
      </c>
      <c r="U487" s="109">
        <v>22401</v>
      </c>
      <c r="V487" s="37">
        <v>1172</v>
      </c>
      <c r="W487" s="37">
        <v>907</v>
      </c>
      <c r="X487" s="37">
        <v>22638</v>
      </c>
      <c r="AA487">
        <v>537</v>
      </c>
      <c r="AB487">
        <v>702</v>
      </c>
      <c r="AC487">
        <v>23706</v>
      </c>
      <c r="AJ487" s="109">
        <v>-51</v>
      </c>
      <c r="AK487" s="109">
        <v>870</v>
      </c>
      <c r="AL487" s="109">
        <v>24069</v>
      </c>
      <c r="AM487" s="37">
        <v>-290</v>
      </c>
      <c r="AN487" s="37">
        <v>526</v>
      </c>
      <c r="AO487" s="37">
        <v>24306</v>
      </c>
    </row>
    <row r="488" spans="2:44">
      <c r="B488" s="4" t="s">
        <v>1142</v>
      </c>
      <c r="C488" s="4" t="s">
        <v>1143</v>
      </c>
      <c r="D488" s="4" t="s">
        <v>873</v>
      </c>
      <c r="E488" s="91">
        <v>45811</v>
      </c>
      <c r="F488" s="4" t="s">
        <v>873</v>
      </c>
      <c r="G488" s="91">
        <v>45817</v>
      </c>
      <c r="J488">
        <v>-145</v>
      </c>
      <c r="K488">
        <v>550</v>
      </c>
      <c r="L488">
        <v>24350</v>
      </c>
      <c r="S488" s="109">
        <v>589</v>
      </c>
      <c r="T488" s="109">
        <v>290</v>
      </c>
      <c r="U488" s="109">
        <v>23004</v>
      </c>
      <c r="V488" s="37">
        <v>849</v>
      </c>
      <c r="W488" s="37">
        <v>555</v>
      </c>
      <c r="X488" s="37">
        <v>23209</v>
      </c>
      <c r="AA488">
        <v>477</v>
      </c>
      <c r="AB488">
        <v>349</v>
      </c>
      <c r="AC488">
        <v>21770</v>
      </c>
      <c r="AJ488" s="109">
        <v>-794</v>
      </c>
      <c r="AK488" s="109">
        <v>733</v>
      </c>
      <c r="AL488" s="109">
        <v>20694</v>
      </c>
      <c r="AM488" s="37">
        <v>-1058</v>
      </c>
      <c r="AN488" s="37">
        <v>302</v>
      </c>
      <c r="AO488" s="37">
        <v>20824</v>
      </c>
    </row>
    <row r="489" spans="2:44">
      <c r="B489" s="4" t="s">
        <v>1144</v>
      </c>
      <c r="C489" s="4" t="s">
        <v>1143</v>
      </c>
      <c r="D489" s="4" t="s">
        <v>873</v>
      </c>
      <c r="E489" s="91">
        <v>45811</v>
      </c>
      <c r="F489" s="4" t="s">
        <v>873</v>
      </c>
      <c r="G489" s="91">
        <v>45817</v>
      </c>
      <c r="J489">
        <v>-410</v>
      </c>
      <c r="K489">
        <v>95</v>
      </c>
      <c r="L489">
        <v>21983</v>
      </c>
      <c r="S489" s="109">
        <v>-915</v>
      </c>
      <c r="T489" s="109">
        <v>677</v>
      </c>
      <c r="U489" s="109">
        <v>20759</v>
      </c>
      <c r="V489" s="37">
        <v>-591</v>
      </c>
      <c r="W489" s="37">
        <v>988</v>
      </c>
      <c r="X489" s="37">
        <v>20808</v>
      </c>
      <c r="AA489">
        <v>520</v>
      </c>
      <c r="AB489">
        <v>422</v>
      </c>
      <c r="AC489">
        <v>22358</v>
      </c>
      <c r="AJ489" s="109">
        <v>269</v>
      </c>
      <c r="AK489" s="109">
        <v>-131</v>
      </c>
      <c r="AL489" s="109">
        <v>21180</v>
      </c>
      <c r="AM489" s="37">
        <v>-102</v>
      </c>
      <c r="AN489" s="37">
        <v>-555</v>
      </c>
      <c r="AO489" s="37">
        <v>21393</v>
      </c>
    </row>
    <row r="490" spans="2:44">
      <c r="B490" s="4" t="s">
        <v>1145</v>
      </c>
      <c r="C490" s="4" t="s">
        <v>1146</v>
      </c>
      <c r="D490" s="4" t="s">
        <v>873</v>
      </c>
      <c r="E490" s="91">
        <v>45811</v>
      </c>
      <c r="F490" s="4" t="s">
        <v>873</v>
      </c>
      <c r="G490" s="91">
        <v>45817</v>
      </c>
      <c r="J490">
        <v>-799</v>
      </c>
      <c r="K490">
        <v>1426</v>
      </c>
      <c r="L490">
        <v>20622</v>
      </c>
      <c r="S490" s="109">
        <v>-925</v>
      </c>
      <c r="T490" s="109">
        <v>1349</v>
      </c>
      <c r="U490" s="109">
        <v>19717</v>
      </c>
      <c r="V490" s="37">
        <v>-812</v>
      </c>
      <c r="W490" s="37">
        <v>1519</v>
      </c>
      <c r="X490" s="37">
        <v>19718</v>
      </c>
      <c r="AA490">
        <v>617</v>
      </c>
      <c r="AB490">
        <v>1210</v>
      </c>
      <c r="AC490">
        <v>21948</v>
      </c>
      <c r="AJ490" s="109">
        <v>-144</v>
      </c>
      <c r="AK490" s="109">
        <v>807</v>
      </c>
      <c r="AL490" s="109">
        <v>21017</v>
      </c>
      <c r="AM490" s="37">
        <v>-377</v>
      </c>
      <c r="AN490" s="37">
        <v>457</v>
      </c>
      <c r="AO490" s="37">
        <v>21115</v>
      </c>
    </row>
    <row r="491" spans="2:44">
      <c r="B491" s="4" t="s">
        <v>1147</v>
      </c>
      <c r="C491" s="4" t="s">
        <v>1115</v>
      </c>
      <c r="D491" s="4" t="s">
        <v>1136</v>
      </c>
      <c r="E491" s="91">
        <v>45811</v>
      </c>
      <c r="F491" s="4" t="s">
        <v>873</v>
      </c>
      <c r="G491" s="91">
        <v>45817</v>
      </c>
      <c r="J491">
        <v>597</v>
      </c>
      <c r="K491">
        <v>602</v>
      </c>
      <c r="L491">
        <v>22575</v>
      </c>
      <c r="S491" s="109">
        <v>-604</v>
      </c>
      <c r="T491" s="109">
        <v>792</v>
      </c>
      <c r="U491" s="109">
        <v>22165</v>
      </c>
      <c r="V491" s="37">
        <v>-454</v>
      </c>
      <c r="W491" s="37">
        <v>1014</v>
      </c>
      <c r="X491" s="37">
        <v>22230</v>
      </c>
      <c r="AA491">
        <v>1295</v>
      </c>
      <c r="AB491">
        <v>-2</v>
      </c>
      <c r="AC491">
        <v>23442</v>
      </c>
      <c r="AJ491" s="109">
        <v>820</v>
      </c>
      <c r="AK491" s="109">
        <v>-227</v>
      </c>
      <c r="AL491" s="109">
        <v>22570</v>
      </c>
      <c r="AM491" s="37">
        <v>616</v>
      </c>
      <c r="AN491" s="37">
        <v>-562</v>
      </c>
      <c r="AO491" s="37">
        <v>22712</v>
      </c>
    </row>
    <row r="492" spans="2:44">
      <c r="B492" s="4" t="s">
        <v>1148</v>
      </c>
      <c r="C492" s="4" t="s">
        <v>1111</v>
      </c>
      <c r="D492" s="4" t="s">
        <v>873</v>
      </c>
      <c r="E492" s="91">
        <v>45812</v>
      </c>
      <c r="F492" s="4" t="s">
        <v>873</v>
      </c>
      <c r="G492" s="91">
        <v>45817</v>
      </c>
      <c r="J492">
        <v>402</v>
      </c>
      <c r="K492">
        <v>649</v>
      </c>
      <c r="L492">
        <v>23040</v>
      </c>
      <c r="S492" s="109">
        <v>503</v>
      </c>
      <c r="T492" s="109">
        <v>543</v>
      </c>
      <c r="U492" s="109">
        <v>21836</v>
      </c>
      <c r="V492" s="37">
        <v>729</v>
      </c>
      <c r="W492" s="37">
        <v>823</v>
      </c>
      <c r="X492" s="37">
        <v>21775</v>
      </c>
      <c r="AA492">
        <v>1070</v>
      </c>
      <c r="AB492">
        <v>503</v>
      </c>
      <c r="AC492">
        <v>22563</v>
      </c>
      <c r="AJ492" s="109">
        <v>1182</v>
      </c>
      <c r="AK492" s="109">
        <v>-40</v>
      </c>
      <c r="AL492" s="109">
        <v>20587</v>
      </c>
      <c r="AM492" s="37">
        <v>851</v>
      </c>
      <c r="AN492" s="37">
        <v>-461</v>
      </c>
      <c r="AO492" s="37">
        <v>20705</v>
      </c>
    </row>
    <row r="493" spans="2:44">
      <c r="B493" s="4" t="s">
        <v>1149</v>
      </c>
      <c r="C493" s="4" t="s">
        <v>1111</v>
      </c>
      <c r="D493" s="4" t="s">
        <v>873</v>
      </c>
      <c r="E493" s="91">
        <v>45812</v>
      </c>
      <c r="F493" s="4" t="s">
        <v>873</v>
      </c>
      <c r="G493" s="91">
        <v>45817</v>
      </c>
      <c r="J493">
        <v>-333</v>
      </c>
      <c r="K493">
        <v>-54</v>
      </c>
      <c r="L493">
        <v>22407</v>
      </c>
      <c r="S493" s="109">
        <v>436</v>
      </c>
      <c r="T493" s="109">
        <v>-692</v>
      </c>
      <c r="U493" s="109">
        <v>22216</v>
      </c>
      <c r="V493" s="37">
        <v>747</v>
      </c>
      <c r="W493" s="37">
        <v>-351</v>
      </c>
      <c r="X493" s="37">
        <v>22115</v>
      </c>
      <c r="AA493">
        <v>984</v>
      </c>
      <c r="AB493">
        <v>186</v>
      </c>
      <c r="AC493">
        <v>21054</v>
      </c>
      <c r="AJ493" s="109">
        <v>270</v>
      </c>
      <c r="AK493" s="109">
        <v>237</v>
      </c>
      <c r="AL493" s="109">
        <v>21742</v>
      </c>
      <c r="AM493" s="37">
        <v>137</v>
      </c>
      <c r="AN493" s="37">
        <v>3</v>
      </c>
      <c r="AO493" s="37">
        <v>21430</v>
      </c>
    </row>
    <row r="494" spans="2:44">
      <c r="B494" s="4" t="s">
        <v>1150</v>
      </c>
      <c r="C494" s="4" t="s">
        <v>1151</v>
      </c>
      <c r="D494" s="4" t="s">
        <v>873</v>
      </c>
      <c r="E494" s="91">
        <v>45812</v>
      </c>
      <c r="F494" s="4" t="s">
        <v>873</v>
      </c>
      <c r="G494" s="91">
        <v>45817</v>
      </c>
      <c r="J494">
        <v>354</v>
      </c>
      <c r="K494">
        <v>954</v>
      </c>
      <c r="L494">
        <v>21384</v>
      </c>
      <c r="S494" s="109">
        <v>483</v>
      </c>
      <c r="T494" s="109">
        <v>457</v>
      </c>
      <c r="U494" s="109">
        <v>19582</v>
      </c>
      <c r="V494" s="37">
        <v>664</v>
      </c>
      <c r="W494" s="37">
        <v>692</v>
      </c>
      <c r="X494" s="37">
        <v>19432</v>
      </c>
      <c r="AA494">
        <v>139</v>
      </c>
      <c r="AB494">
        <v>648</v>
      </c>
      <c r="AC494">
        <v>21095</v>
      </c>
      <c r="AJ494" s="109">
        <v>-318</v>
      </c>
      <c r="AK494" s="109">
        <v>525</v>
      </c>
      <c r="AL494" s="109">
        <v>20707</v>
      </c>
      <c r="AM494" s="37">
        <v>-590</v>
      </c>
      <c r="AN494" s="37">
        <v>222</v>
      </c>
      <c r="AO494" s="37">
        <v>20604</v>
      </c>
    </row>
    <row r="495" spans="2:44">
      <c r="B495" s="4" t="s">
        <v>1152</v>
      </c>
      <c r="C495" s="4" t="s">
        <v>1153</v>
      </c>
      <c r="D495" s="4" t="s">
        <v>873</v>
      </c>
      <c r="E495" s="91">
        <v>45812</v>
      </c>
      <c r="F495" s="4" t="s">
        <v>873</v>
      </c>
      <c r="G495" s="91">
        <v>45817</v>
      </c>
      <c r="J495">
        <v>-965</v>
      </c>
      <c r="K495">
        <v>1086</v>
      </c>
      <c r="L495">
        <v>20447</v>
      </c>
      <c r="S495" s="109">
        <v>-117</v>
      </c>
      <c r="T495" s="109">
        <v>817</v>
      </c>
      <c r="U495" s="109">
        <v>19636</v>
      </c>
      <c r="V495" s="37">
        <v>119</v>
      </c>
      <c r="W495" s="37">
        <v>1095</v>
      </c>
      <c r="X495" s="37">
        <v>19421</v>
      </c>
      <c r="AA495">
        <v>1381</v>
      </c>
      <c r="AB495">
        <v>1297</v>
      </c>
      <c r="AC495">
        <v>20958</v>
      </c>
      <c r="AJ495" s="109">
        <v>728</v>
      </c>
      <c r="AK495" s="109">
        <v>1569</v>
      </c>
      <c r="AL495" s="109">
        <v>20157</v>
      </c>
      <c r="AM495" s="37">
        <v>456</v>
      </c>
      <c r="AN495" s="37">
        <v>1285</v>
      </c>
      <c r="AO495" s="37">
        <v>20169</v>
      </c>
    </row>
    <row r="496" spans="2:44">
      <c r="B496" s="4" t="s">
        <v>1154</v>
      </c>
      <c r="C496" s="4" t="s">
        <v>1155</v>
      </c>
      <c r="D496" s="4" t="s">
        <v>873</v>
      </c>
      <c r="E496" s="91">
        <v>45812</v>
      </c>
      <c r="F496" s="4" t="s">
        <v>873</v>
      </c>
      <c r="G496" s="91">
        <v>45817</v>
      </c>
      <c r="J496">
        <v>196</v>
      </c>
      <c r="K496">
        <v>865</v>
      </c>
      <c r="L496">
        <v>20895</v>
      </c>
      <c r="S496" s="109">
        <v>-200</v>
      </c>
      <c r="T496" s="109">
        <v>998</v>
      </c>
      <c r="U496" s="109">
        <v>21974</v>
      </c>
      <c r="V496" s="37">
        <v>117</v>
      </c>
      <c r="W496" s="37">
        <v>1301</v>
      </c>
      <c r="X496" s="37">
        <v>21774</v>
      </c>
      <c r="AA496">
        <v>1154</v>
      </c>
      <c r="AB496">
        <v>1164</v>
      </c>
      <c r="AC496">
        <v>23413</v>
      </c>
      <c r="AJ496" s="109">
        <v>258</v>
      </c>
      <c r="AK496" s="109">
        <v>886</v>
      </c>
      <c r="AL496" s="109">
        <v>23576</v>
      </c>
      <c r="AM496" s="37">
        <v>-19</v>
      </c>
      <c r="AN496" s="37">
        <v>571</v>
      </c>
      <c r="AO496" s="37">
        <v>23482</v>
      </c>
    </row>
    <row r="497" spans="2:41">
      <c r="B497" s="4" t="s">
        <v>1156</v>
      </c>
      <c r="C497" s="4" t="s">
        <v>1157</v>
      </c>
      <c r="D497" s="4" t="s">
        <v>873</v>
      </c>
      <c r="E497" s="91">
        <v>45812</v>
      </c>
      <c r="F497" s="4" t="s">
        <v>873</v>
      </c>
      <c r="G497" s="91">
        <v>45817</v>
      </c>
      <c r="J497">
        <v>393</v>
      </c>
      <c r="K497">
        <v>339</v>
      </c>
      <c r="L497">
        <v>21457</v>
      </c>
      <c r="S497" s="109">
        <v>620</v>
      </c>
      <c r="T497" s="109">
        <v>477</v>
      </c>
      <c r="U497" s="109">
        <v>20749</v>
      </c>
      <c r="V497" s="37">
        <v>823</v>
      </c>
      <c r="W497" s="37">
        <v>717</v>
      </c>
      <c r="X497" s="37">
        <v>20575</v>
      </c>
      <c r="AA497">
        <v>940</v>
      </c>
      <c r="AB497">
        <v>1159</v>
      </c>
      <c r="AC497">
        <v>21221</v>
      </c>
      <c r="AJ497" s="109">
        <v>87</v>
      </c>
      <c r="AK497" s="109">
        <v>1004</v>
      </c>
      <c r="AL497" s="109">
        <v>20697</v>
      </c>
      <c r="AM497" s="37">
        <v>686</v>
      </c>
      <c r="AN497" s="37">
        <v>707</v>
      </c>
      <c r="AO497" s="37">
        <v>20617</v>
      </c>
    </row>
    <row r="498" spans="2:41">
      <c r="B498" s="4" t="s">
        <v>1158</v>
      </c>
      <c r="C498" s="4" t="s">
        <v>1153</v>
      </c>
      <c r="D498" s="4" t="s">
        <v>873</v>
      </c>
      <c r="E498" s="91">
        <v>45812</v>
      </c>
      <c r="F498" s="4" t="s">
        <v>873</v>
      </c>
      <c r="G498" s="91">
        <v>45817</v>
      </c>
      <c r="J498">
        <v>-206</v>
      </c>
      <c r="K498">
        <v>-1289</v>
      </c>
      <c r="L498">
        <v>20727</v>
      </c>
      <c r="S498" s="109">
        <v>-291</v>
      </c>
      <c r="T498" s="109">
        <v>-802</v>
      </c>
      <c r="U498" s="109">
        <v>20767</v>
      </c>
      <c r="V498" s="37">
        <v>-85</v>
      </c>
      <c r="W498" s="37">
        <v>-617</v>
      </c>
      <c r="X498" s="37">
        <v>20670</v>
      </c>
      <c r="AA498">
        <v>1246</v>
      </c>
      <c r="AB498">
        <v>-775</v>
      </c>
      <c r="AC498">
        <v>23723</v>
      </c>
      <c r="AJ498" s="109">
        <v>1107</v>
      </c>
      <c r="AK498" s="109">
        <v>-642</v>
      </c>
      <c r="AL498" s="109">
        <v>22781</v>
      </c>
      <c r="AM498" s="37">
        <v>905</v>
      </c>
      <c r="AN498" s="37">
        <v>-958</v>
      </c>
      <c r="AO498" s="37">
        <v>22808</v>
      </c>
    </row>
    <row r="499" spans="2:41">
      <c r="B499" s="4" t="s">
        <v>1159</v>
      </c>
      <c r="C499" s="4" t="s">
        <v>1160</v>
      </c>
      <c r="D499" s="4" t="s">
        <v>873</v>
      </c>
      <c r="E499" s="91">
        <v>45812</v>
      </c>
      <c r="F499" s="4" t="s">
        <v>873</v>
      </c>
      <c r="G499" s="91">
        <v>45817</v>
      </c>
      <c r="J499">
        <v>-315</v>
      </c>
      <c r="K499">
        <v>585</v>
      </c>
      <c r="L499">
        <v>20953</v>
      </c>
      <c r="S499" s="109">
        <v>413</v>
      </c>
      <c r="T499" s="109">
        <v>257</v>
      </c>
      <c r="U499" s="109">
        <v>20578</v>
      </c>
      <c r="V499" s="37">
        <v>588</v>
      </c>
      <c r="W499" s="37">
        <v>452</v>
      </c>
      <c r="X499" s="37">
        <v>20530</v>
      </c>
      <c r="AA499">
        <v>116</v>
      </c>
      <c r="AB499">
        <v>585</v>
      </c>
      <c r="AC499">
        <v>22899</v>
      </c>
      <c r="AJ499" s="109">
        <v>236</v>
      </c>
      <c r="AK499" s="109">
        <v>454</v>
      </c>
      <c r="AL499" s="109">
        <v>22451</v>
      </c>
      <c r="AM499" s="37">
        <v>45</v>
      </c>
      <c r="AN499" s="37">
        <v>273</v>
      </c>
      <c r="AO499" s="37">
        <v>22345</v>
      </c>
    </row>
    <row r="500" spans="2:41">
      <c r="B500" s="4" t="s">
        <v>1161</v>
      </c>
      <c r="C500" s="4" t="s">
        <v>1161</v>
      </c>
      <c r="D500" s="4" t="s">
        <v>873</v>
      </c>
      <c r="E500" s="91">
        <v>45812</v>
      </c>
      <c r="F500" s="4" t="s">
        <v>873</v>
      </c>
      <c r="G500" s="91">
        <v>45817</v>
      </c>
      <c r="J500">
        <v>-413</v>
      </c>
      <c r="K500">
        <v>221</v>
      </c>
      <c r="L500">
        <v>22616</v>
      </c>
      <c r="S500" s="109">
        <v>-364</v>
      </c>
      <c r="T500" s="109">
        <v>221</v>
      </c>
      <c r="U500" s="109">
        <v>22084</v>
      </c>
      <c r="V500" s="37">
        <v>-148</v>
      </c>
      <c r="W500" s="37">
        <v>498</v>
      </c>
      <c r="X500" s="37">
        <v>22014</v>
      </c>
      <c r="AA500">
        <v>-21</v>
      </c>
      <c r="AB500">
        <v>1788</v>
      </c>
      <c r="AC500">
        <v>20843</v>
      </c>
      <c r="AJ500" s="109">
        <v>-172</v>
      </c>
      <c r="AK500" s="109">
        <v>1508</v>
      </c>
      <c r="AL500" s="109">
        <v>21850</v>
      </c>
      <c r="AM500" s="37">
        <v>-530</v>
      </c>
      <c r="AN500" s="37">
        <v>1108</v>
      </c>
      <c r="AO500" s="37">
        <v>21950</v>
      </c>
    </row>
    <row r="501" spans="2:41">
      <c r="B501" s="4" t="s">
        <v>1131</v>
      </c>
      <c r="C501" s="4" t="s">
        <v>1162</v>
      </c>
      <c r="D501" s="4" t="s">
        <v>873</v>
      </c>
      <c r="E501" s="91">
        <v>45812</v>
      </c>
      <c r="F501" s="4" t="s">
        <v>873</v>
      </c>
      <c r="G501" s="91">
        <v>45817</v>
      </c>
      <c r="J501">
        <v>611</v>
      </c>
      <c r="K501">
        <v>866</v>
      </c>
      <c r="L501">
        <v>22481</v>
      </c>
      <c r="S501" s="109">
        <v>827</v>
      </c>
      <c r="T501" s="109">
        <v>1139</v>
      </c>
      <c r="U501" s="109">
        <v>22084</v>
      </c>
      <c r="V501" s="37">
        <v>1060</v>
      </c>
      <c r="W501" s="37">
        <v>1477</v>
      </c>
      <c r="X501" s="37">
        <v>21948</v>
      </c>
      <c r="AA501">
        <v>1398</v>
      </c>
      <c r="AB501">
        <v>522</v>
      </c>
      <c r="AC501">
        <v>23433</v>
      </c>
      <c r="AJ501" s="109">
        <v>1368</v>
      </c>
      <c r="AK501" s="109">
        <v>339</v>
      </c>
      <c r="AL501" s="109">
        <v>23402</v>
      </c>
      <c r="AM501" s="37">
        <v>1053</v>
      </c>
      <c r="AN501" s="37">
        <v>-85</v>
      </c>
      <c r="AO501" s="37">
        <v>23460</v>
      </c>
    </row>
    <row r="502" spans="2:41">
      <c r="B502" s="4" t="s">
        <v>1163</v>
      </c>
      <c r="C502" s="4" t="s">
        <v>1162</v>
      </c>
      <c r="D502" s="4" t="s">
        <v>873</v>
      </c>
      <c r="E502" s="91">
        <v>45812</v>
      </c>
      <c r="F502" s="4" t="s">
        <v>873</v>
      </c>
      <c r="G502" s="91">
        <v>45817</v>
      </c>
      <c r="J502">
        <v>459</v>
      </c>
      <c r="K502">
        <v>911</v>
      </c>
      <c r="L502">
        <v>20418</v>
      </c>
      <c r="S502" s="109">
        <v>578</v>
      </c>
      <c r="T502" s="109">
        <v>34</v>
      </c>
      <c r="U502" s="109">
        <v>20970</v>
      </c>
      <c r="V502" s="37">
        <v>748</v>
      </c>
      <c r="W502" s="37">
        <v>279</v>
      </c>
      <c r="X502" s="37">
        <v>20878</v>
      </c>
      <c r="AA502">
        <v>347</v>
      </c>
      <c r="AB502">
        <v>1190</v>
      </c>
      <c r="AC502">
        <v>21545</v>
      </c>
      <c r="AJ502" s="109">
        <v>-613</v>
      </c>
      <c r="AK502" s="109">
        <v>620</v>
      </c>
      <c r="AL502" s="109">
        <v>22658</v>
      </c>
      <c r="AM502" s="37">
        <v>-885</v>
      </c>
      <c r="AN502" s="37">
        <v>325</v>
      </c>
      <c r="AO502" s="37">
        <v>22623</v>
      </c>
    </row>
    <row r="503" spans="2:41">
      <c r="B503" s="4" t="s">
        <v>1164</v>
      </c>
      <c r="C503" s="4" t="s">
        <v>1165</v>
      </c>
      <c r="D503" s="4" t="s">
        <v>873</v>
      </c>
      <c r="E503" s="91">
        <v>45812</v>
      </c>
      <c r="F503" s="4" t="s">
        <v>873</v>
      </c>
      <c r="G503" s="91">
        <v>45817</v>
      </c>
      <c r="J503">
        <v>206</v>
      </c>
      <c r="K503">
        <v>296</v>
      </c>
      <c r="L503">
        <v>24797</v>
      </c>
      <c r="S503" s="109">
        <v>141</v>
      </c>
      <c r="T503" s="109">
        <v>537</v>
      </c>
      <c r="U503" s="109">
        <v>23285</v>
      </c>
      <c r="V503" s="37">
        <v>276</v>
      </c>
      <c r="W503" s="37">
        <v>640</v>
      </c>
      <c r="X503" s="37">
        <v>23199</v>
      </c>
      <c r="AA503">
        <v>390</v>
      </c>
      <c r="AB503">
        <v>1188</v>
      </c>
      <c r="AC503">
        <v>23944</v>
      </c>
      <c r="AJ503" s="109">
        <v>-58</v>
      </c>
      <c r="AK503" s="109">
        <v>1248</v>
      </c>
      <c r="AL503" s="109">
        <v>22677</v>
      </c>
      <c r="AM503" s="37">
        <v>-241</v>
      </c>
      <c r="AN503" s="37">
        <v>972</v>
      </c>
      <c r="AO503" s="37">
        <v>22744</v>
      </c>
    </row>
    <row r="504" spans="2:41">
      <c r="B504" s="4" t="s">
        <v>1166</v>
      </c>
      <c r="C504" s="4" t="s">
        <v>1167</v>
      </c>
      <c r="D504" s="4" t="s">
        <v>873</v>
      </c>
      <c r="E504" s="91">
        <v>45812</v>
      </c>
      <c r="F504" s="4" t="s">
        <v>873</v>
      </c>
      <c r="G504" s="91">
        <v>45817</v>
      </c>
      <c r="J504">
        <v>550</v>
      </c>
      <c r="K504">
        <v>547</v>
      </c>
      <c r="L504">
        <v>21914</v>
      </c>
      <c r="S504" s="109">
        <v>194</v>
      </c>
      <c r="T504" s="109">
        <v>519</v>
      </c>
      <c r="U504" s="109">
        <v>21365</v>
      </c>
      <c r="V504" s="37">
        <v>370</v>
      </c>
      <c r="W504" s="37">
        <v>710</v>
      </c>
      <c r="X504" s="37">
        <v>21355</v>
      </c>
      <c r="AA504">
        <v>897</v>
      </c>
      <c r="AB504">
        <v>1404</v>
      </c>
      <c r="AC504">
        <v>21278</v>
      </c>
      <c r="AJ504" s="109">
        <v>707</v>
      </c>
      <c r="AK504" s="109">
        <v>990</v>
      </c>
      <c r="AL504" s="109">
        <v>21584</v>
      </c>
      <c r="AM504" s="37">
        <v>498</v>
      </c>
      <c r="AN504" s="37">
        <v>790</v>
      </c>
      <c r="AO504" s="37">
        <v>21587</v>
      </c>
    </row>
    <row r="505" spans="2:41">
      <c r="B505" s="4" t="s">
        <v>1168</v>
      </c>
      <c r="C505" s="4" t="s">
        <v>1165</v>
      </c>
      <c r="D505" s="4" t="s">
        <v>873</v>
      </c>
      <c r="E505" s="91">
        <v>45812</v>
      </c>
      <c r="F505" s="4" t="s">
        <v>873</v>
      </c>
      <c r="G505" s="91">
        <v>45817</v>
      </c>
      <c r="J505">
        <v>800</v>
      </c>
      <c r="K505">
        <v>1581</v>
      </c>
      <c r="L505">
        <v>23853</v>
      </c>
      <c r="S505" s="109">
        <v>805</v>
      </c>
      <c r="T505" s="109">
        <v>1540</v>
      </c>
      <c r="U505" s="109">
        <v>22028</v>
      </c>
      <c r="V505" s="37">
        <v>970</v>
      </c>
      <c r="W505" s="37">
        <v>1782</v>
      </c>
      <c r="X505" s="37">
        <v>21860</v>
      </c>
      <c r="AA505">
        <v>1169</v>
      </c>
      <c r="AB505">
        <v>1332</v>
      </c>
      <c r="AC505">
        <v>20976</v>
      </c>
      <c r="AJ505" s="109">
        <v>1073</v>
      </c>
      <c r="AK505" s="109">
        <v>1026</v>
      </c>
      <c r="AL505" s="109">
        <v>21382</v>
      </c>
      <c r="AM505" s="37">
        <v>891</v>
      </c>
      <c r="AN505" s="37">
        <v>752</v>
      </c>
      <c r="AO505" s="37">
        <v>21421</v>
      </c>
    </row>
    <row r="506" spans="2:41">
      <c r="B506" s="4" t="s">
        <v>1169</v>
      </c>
      <c r="C506" s="4" t="s">
        <v>1167</v>
      </c>
      <c r="D506" s="4" t="s">
        <v>873</v>
      </c>
      <c r="E506" s="91">
        <v>45812</v>
      </c>
      <c r="F506" s="4" t="s">
        <v>873</v>
      </c>
      <c r="G506" s="91">
        <v>45817</v>
      </c>
      <c r="J506">
        <v>-27</v>
      </c>
      <c r="K506">
        <v>904</v>
      </c>
      <c r="L506">
        <v>21099</v>
      </c>
      <c r="S506" s="109">
        <v>-4</v>
      </c>
      <c r="T506" s="109">
        <v>1151</v>
      </c>
      <c r="U506" s="109">
        <v>21019</v>
      </c>
      <c r="V506" s="37">
        <v>170</v>
      </c>
      <c r="W506" s="37">
        <v>1343</v>
      </c>
      <c r="X506" s="37">
        <v>20790</v>
      </c>
      <c r="AA506">
        <v>-86</v>
      </c>
      <c r="AB506">
        <v>1140</v>
      </c>
      <c r="AC506">
        <v>22957</v>
      </c>
      <c r="AJ506" s="109">
        <v>-118</v>
      </c>
      <c r="AK506" s="109">
        <v>829</v>
      </c>
      <c r="AL506" s="109">
        <v>22640</v>
      </c>
      <c r="AM506" s="37">
        <v>-379</v>
      </c>
      <c r="AN506" s="37">
        <v>512</v>
      </c>
      <c r="AO506" s="37">
        <v>22688</v>
      </c>
    </row>
    <row r="507" spans="2:41">
      <c r="B507" s="4" t="s">
        <v>1170</v>
      </c>
      <c r="C507" s="4" t="s">
        <v>1171</v>
      </c>
      <c r="D507" s="4" t="s">
        <v>873</v>
      </c>
      <c r="E507" s="91">
        <v>45812</v>
      </c>
      <c r="F507" s="4" t="s">
        <v>873</v>
      </c>
      <c r="G507" s="91">
        <v>45817</v>
      </c>
      <c r="J507">
        <v>-19</v>
      </c>
      <c r="K507">
        <v>1456</v>
      </c>
      <c r="L507">
        <v>20423</v>
      </c>
      <c r="S507" s="109">
        <v>132</v>
      </c>
      <c r="T507" s="109">
        <v>1679</v>
      </c>
      <c r="U507" s="109">
        <v>21342</v>
      </c>
      <c r="V507" s="37">
        <v>230</v>
      </c>
      <c r="W507" s="37">
        <v>1864</v>
      </c>
      <c r="X507" s="37">
        <v>21180</v>
      </c>
      <c r="AA507">
        <v>308</v>
      </c>
      <c r="AB507">
        <v>1353</v>
      </c>
      <c r="AC507">
        <v>21231</v>
      </c>
      <c r="AJ507" s="109">
        <v>147</v>
      </c>
      <c r="AK507" s="109">
        <v>1064</v>
      </c>
      <c r="AL507" s="109">
        <v>21967</v>
      </c>
      <c r="AM507" s="37">
        <v>-86</v>
      </c>
      <c r="AN507" s="37">
        <v>840</v>
      </c>
      <c r="AO507" s="37">
        <v>22066</v>
      </c>
    </row>
    <row r="508" spans="2:41">
      <c r="B508" s="4" t="s">
        <v>1172</v>
      </c>
      <c r="C508" s="4" t="s">
        <v>1120</v>
      </c>
      <c r="D508" s="4" t="s">
        <v>873</v>
      </c>
      <c r="E508" s="91">
        <v>45812</v>
      </c>
      <c r="F508" s="4" t="s">
        <v>873</v>
      </c>
      <c r="G508" s="91">
        <v>45817</v>
      </c>
      <c r="J508">
        <v>1249</v>
      </c>
      <c r="K508">
        <v>385</v>
      </c>
      <c r="L508">
        <v>22419</v>
      </c>
      <c r="S508" s="109">
        <v>994</v>
      </c>
      <c r="T508" s="109">
        <v>581</v>
      </c>
      <c r="U508" s="109">
        <v>22060</v>
      </c>
      <c r="V508" s="37">
        <v>1116</v>
      </c>
      <c r="W508" s="37">
        <v>770</v>
      </c>
      <c r="X508" s="37">
        <v>22054</v>
      </c>
      <c r="AA508">
        <v>651</v>
      </c>
      <c r="AB508">
        <v>1198</v>
      </c>
      <c r="AC508">
        <v>21505</v>
      </c>
      <c r="AJ508" s="109">
        <v>-225</v>
      </c>
      <c r="AK508" s="109">
        <v>1329</v>
      </c>
      <c r="AL508" s="109">
        <v>21996</v>
      </c>
      <c r="AM508" s="37">
        <v>-458</v>
      </c>
      <c r="AN508" s="37">
        <v>993</v>
      </c>
      <c r="AO508" s="37">
        <v>22130</v>
      </c>
    </row>
    <row r="509" spans="2:41">
      <c r="B509" s="4" t="s">
        <v>1173</v>
      </c>
      <c r="C509" s="4" t="s">
        <v>1151</v>
      </c>
      <c r="D509" s="4" t="s">
        <v>873</v>
      </c>
      <c r="E509" s="91">
        <v>45812</v>
      </c>
      <c r="F509" s="4" t="s">
        <v>873</v>
      </c>
      <c r="G509" s="91">
        <v>45817</v>
      </c>
      <c r="J509">
        <v>296</v>
      </c>
      <c r="K509">
        <v>298</v>
      </c>
      <c r="L509">
        <v>24992</v>
      </c>
      <c r="S509" s="109">
        <v>288</v>
      </c>
      <c r="T509" s="109">
        <v>426</v>
      </c>
      <c r="U509" s="109">
        <v>23252</v>
      </c>
      <c r="V509" s="37">
        <v>500</v>
      </c>
      <c r="W509" s="37">
        <v>636</v>
      </c>
      <c r="X509" s="37">
        <v>23206</v>
      </c>
      <c r="AA509">
        <v>93</v>
      </c>
      <c r="AB509">
        <v>1361</v>
      </c>
      <c r="AC509">
        <v>22119</v>
      </c>
      <c r="AJ509" s="109">
        <v>66</v>
      </c>
      <c r="AK509" s="109">
        <v>1172</v>
      </c>
      <c r="AL509" s="109">
        <v>22276</v>
      </c>
      <c r="AM509" s="37">
        <v>-98</v>
      </c>
      <c r="AN509" s="37">
        <v>961</v>
      </c>
      <c r="AO509" s="37">
        <v>22242</v>
      </c>
    </row>
    <row r="510" spans="2:41">
      <c r="B510" s="4" t="s">
        <v>1174</v>
      </c>
      <c r="C510" s="4" t="s">
        <v>1122</v>
      </c>
      <c r="D510" s="4" t="s">
        <v>873</v>
      </c>
      <c r="E510" s="91">
        <v>45812</v>
      </c>
      <c r="F510" s="4" t="s">
        <v>873</v>
      </c>
      <c r="G510" s="91">
        <v>45817</v>
      </c>
      <c r="J510">
        <v>107</v>
      </c>
      <c r="K510">
        <v>1362</v>
      </c>
      <c r="L510">
        <v>22231</v>
      </c>
      <c r="S510" s="109">
        <v>10</v>
      </c>
      <c r="T510" s="109">
        <v>1682</v>
      </c>
      <c r="U510" s="109">
        <v>21312</v>
      </c>
      <c r="V510" s="37">
        <v>178</v>
      </c>
      <c r="W510" s="37">
        <v>1871</v>
      </c>
      <c r="X510" s="37">
        <v>21222</v>
      </c>
      <c r="AA510">
        <v>1047</v>
      </c>
      <c r="AB510">
        <v>1392</v>
      </c>
      <c r="AC510">
        <v>22086</v>
      </c>
      <c r="AJ510" s="109">
        <v>1077</v>
      </c>
      <c r="AK510" s="109">
        <v>869</v>
      </c>
      <c r="AL510" s="109">
        <v>20747</v>
      </c>
      <c r="AM510" s="37">
        <v>859</v>
      </c>
      <c r="AN510" s="37">
        <v>613</v>
      </c>
      <c r="AO510" s="37">
        <v>20794</v>
      </c>
    </row>
    <row r="511" spans="2:41">
      <c r="B511" s="4" t="s">
        <v>1175</v>
      </c>
      <c r="C511" s="4" t="s">
        <v>1176</v>
      </c>
      <c r="D511" s="4" t="s">
        <v>873</v>
      </c>
      <c r="E511" s="91">
        <v>45812</v>
      </c>
      <c r="F511" s="4" t="s">
        <v>873</v>
      </c>
      <c r="G511" s="91">
        <v>45817</v>
      </c>
      <c r="J511">
        <v>39</v>
      </c>
      <c r="K511">
        <v>1766</v>
      </c>
      <c r="L511">
        <v>23022</v>
      </c>
      <c r="S511" s="109">
        <v>753</v>
      </c>
      <c r="T511" s="109">
        <v>1532</v>
      </c>
      <c r="U511" s="109">
        <v>21922</v>
      </c>
      <c r="V511" s="37">
        <v>946</v>
      </c>
      <c r="W511" s="37">
        <v>1737</v>
      </c>
      <c r="X511" s="37">
        <v>21824</v>
      </c>
      <c r="AA511">
        <v>847</v>
      </c>
      <c r="AB511">
        <v>1813</v>
      </c>
      <c r="AC511">
        <v>23211</v>
      </c>
      <c r="AJ511" s="109">
        <v>294</v>
      </c>
      <c r="AK511" s="109">
        <v>1410</v>
      </c>
      <c r="AL511" s="109">
        <v>21583</v>
      </c>
      <c r="AM511" s="37">
        <v>97</v>
      </c>
      <c r="AN511" s="37">
        <v>1205</v>
      </c>
      <c r="AO511" s="37">
        <v>21680</v>
      </c>
    </row>
    <row r="512" spans="2:41">
      <c r="B512" s="4" t="s">
        <v>1177</v>
      </c>
      <c r="C512" s="4" t="s">
        <v>1115</v>
      </c>
      <c r="D512" s="4" t="s">
        <v>873</v>
      </c>
      <c r="E512" s="91">
        <v>45817</v>
      </c>
      <c r="F512" s="4" t="s">
        <v>873</v>
      </c>
      <c r="G512" s="91">
        <v>45825</v>
      </c>
      <c r="J512">
        <v>-31</v>
      </c>
      <c r="K512">
        <v>1078</v>
      </c>
      <c r="L512">
        <v>22044</v>
      </c>
      <c r="V512" s="37">
        <v>860</v>
      </c>
      <c r="W512" s="37">
        <v>705</v>
      </c>
      <c r="X512" s="37">
        <v>21738</v>
      </c>
      <c r="AA512">
        <v>967</v>
      </c>
      <c r="AB512">
        <v>475</v>
      </c>
      <c r="AC512">
        <v>21896</v>
      </c>
      <c r="AM512" s="37">
        <v>-73</v>
      </c>
      <c r="AN512" s="37">
        <v>540</v>
      </c>
      <c r="AO512" s="37">
        <v>21692</v>
      </c>
    </row>
    <row r="513" spans="2:41">
      <c r="B513" s="4" t="s">
        <v>1178</v>
      </c>
      <c r="C513" s="4" t="s">
        <v>1160</v>
      </c>
      <c r="D513" s="4" t="s">
        <v>873</v>
      </c>
      <c r="E513" s="91">
        <v>45817</v>
      </c>
      <c r="F513" s="4" t="s">
        <v>873</v>
      </c>
      <c r="G513" s="91">
        <v>45831</v>
      </c>
      <c r="J513">
        <v>199</v>
      </c>
      <c r="K513">
        <v>710</v>
      </c>
      <c r="L513">
        <v>26707</v>
      </c>
      <c r="V513" s="37">
        <v>408</v>
      </c>
      <c r="W513" s="37">
        <v>134</v>
      </c>
      <c r="X513" s="37">
        <v>23871</v>
      </c>
      <c r="AA513">
        <v>-196</v>
      </c>
      <c r="AB513">
        <v>1062</v>
      </c>
      <c r="AC513">
        <v>26848</v>
      </c>
      <c r="AM513" s="37">
        <v>-760</v>
      </c>
      <c r="AN513" s="37">
        <v>686</v>
      </c>
      <c r="AO513" s="37">
        <v>23525</v>
      </c>
    </row>
    <row r="514" spans="2:41">
      <c r="B514" s="4" t="s">
        <v>1179</v>
      </c>
      <c r="C514" s="4" t="s">
        <v>1146</v>
      </c>
      <c r="D514" s="4" t="s">
        <v>873</v>
      </c>
      <c r="E514" s="91">
        <v>45817</v>
      </c>
      <c r="F514" s="4" t="s">
        <v>873</v>
      </c>
      <c r="G514" s="91">
        <v>45825</v>
      </c>
      <c r="J514">
        <v>-967</v>
      </c>
      <c r="K514">
        <v>1025</v>
      </c>
      <c r="L514">
        <v>25432</v>
      </c>
      <c r="V514" s="37">
        <v>-358</v>
      </c>
      <c r="W514" s="37">
        <v>1019</v>
      </c>
      <c r="X514" s="37">
        <v>22507</v>
      </c>
      <c r="AA514">
        <v>1022</v>
      </c>
      <c r="AB514">
        <v>730</v>
      </c>
      <c r="AC514">
        <v>25145</v>
      </c>
      <c r="AM514" s="37">
        <v>883</v>
      </c>
      <c r="AN514" s="37">
        <v>182</v>
      </c>
      <c r="AO514" s="37">
        <v>25766</v>
      </c>
    </row>
    <row r="515" spans="2:41">
      <c r="B515" s="4" t="s">
        <v>1180</v>
      </c>
      <c r="C515" s="4" t="s">
        <v>1115</v>
      </c>
      <c r="D515" s="4" t="s">
        <v>873</v>
      </c>
      <c r="E515" s="91">
        <v>45817</v>
      </c>
      <c r="F515" s="4" t="s">
        <v>873</v>
      </c>
      <c r="G515" s="91">
        <v>45825</v>
      </c>
      <c r="J515">
        <v>98</v>
      </c>
      <c r="K515">
        <v>261</v>
      </c>
      <c r="L515">
        <v>22374</v>
      </c>
      <c r="V515" s="37">
        <v>545</v>
      </c>
      <c r="W515" s="37">
        <v>466</v>
      </c>
      <c r="X515" s="37">
        <v>20716</v>
      </c>
      <c r="AA515">
        <v>40</v>
      </c>
      <c r="AB515">
        <v>661</v>
      </c>
      <c r="AC515">
        <v>22739</v>
      </c>
      <c r="AM515" s="37">
        <v>-285</v>
      </c>
      <c r="AN515" s="37">
        <v>109</v>
      </c>
      <c r="AO515" s="37">
        <v>22058</v>
      </c>
    </row>
    <row r="516" spans="2:41">
      <c r="B516" s="4" t="s">
        <v>1181</v>
      </c>
      <c r="C516" s="4" t="s">
        <v>1111</v>
      </c>
      <c r="D516" s="4" t="s">
        <v>873</v>
      </c>
      <c r="E516" s="91">
        <v>45817</v>
      </c>
      <c r="F516" s="4" t="s">
        <v>873</v>
      </c>
      <c r="G516" s="91">
        <v>45845</v>
      </c>
      <c r="J516">
        <v>633</v>
      </c>
      <c r="K516">
        <v>577</v>
      </c>
      <c r="L516">
        <v>21400</v>
      </c>
      <c r="V516" s="37">
        <v>550</v>
      </c>
      <c r="W516" s="37">
        <v>903</v>
      </c>
      <c r="X516" s="37">
        <v>22197</v>
      </c>
      <c r="AA516">
        <v>1433</v>
      </c>
      <c r="AB516">
        <v>1197</v>
      </c>
      <c r="AC516">
        <v>22207</v>
      </c>
      <c r="AM516" s="37">
        <v>1157</v>
      </c>
      <c r="AN516" s="37">
        <v>216</v>
      </c>
      <c r="AO516" s="37">
        <v>21924</v>
      </c>
    </row>
    <row r="517" spans="2:41">
      <c r="B517" s="4" t="s">
        <v>1182</v>
      </c>
      <c r="C517" s="4" t="s">
        <v>1176</v>
      </c>
      <c r="D517" s="4" t="s">
        <v>873</v>
      </c>
      <c r="E517" s="91">
        <v>45817</v>
      </c>
      <c r="F517" s="4" t="s">
        <v>873</v>
      </c>
      <c r="G517" s="91">
        <v>45825</v>
      </c>
      <c r="J517">
        <v>1251</v>
      </c>
      <c r="K517">
        <v>625</v>
      </c>
      <c r="L517">
        <v>25184</v>
      </c>
      <c r="V517" s="37">
        <v>985</v>
      </c>
      <c r="W517" s="37">
        <v>1242</v>
      </c>
      <c r="X517" s="37">
        <v>23797</v>
      </c>
      <c r="AA517">
        <v>1477</v>
      </c>
      <c r="AB517">
        <v>1655</v>
      </c>
      <c r="AC517">
        <v>26623</v>
      </c>
      <c r="AM517" s="37">
        <v>1410</v>
      </c>
      <c r="AN517" s="37">
        <v>602</v>
      </c>
      <c r="AO517" s="37">
        <v>25748</v>
      </c>
    </row>
    <row r="518" spans="2:41">
      <c r="B518" s="4" t="s">
        <v>1183</v>
      </c>
      <c r="C518" s="4" t="s">
        <v>1184</v>
      </c>
      <c r="D518" s="4" t="s">
        <v>873</v>
      </c>
      <c r="E518" s="91">
        <v>45817</v>
      </c>
      <c r="F518" s="4" t="s">
        <v>873</v>
      </c>
      <c r="G518" s="91">
        <v>45825</v>
      </c>
      <c r="J518">
        <v>402</v>
      </c>
      <c r="K518">
        <v>1204</v>
      </c>
      <c r="L518">
        <v>21542</v>
      </c>
      <c r="V518" s="37">
        <v>1067</v>
      </c>
      <c r="W518" s="37">
        <v>1206</v>
      </c>
      <c r="X518" s="37">
        <v>21994</v>
      </c>
      <c r="AA518">
        <v>823</v>
      </c>
      <c r="AB518">
        <v>1043</v>
      </c>
      <c r="AC518">
        <v>22374</v>
      </c>
      <c r="AM518" s="37">
        <v>-463</v>
      </c>
      <c r="AN518" s="37">
        <v>1192</v>
      </c>
      <c r="AO518" s="37">
        <v>22881</v>
      </c>
    </row>
    <row r="519" spans="2:41">
      <c r="B519" s="4" t="s">
        <v>1185</v>
      </c>
      <c r="C519" s="4" t="s">
        <v>1176</v>
      </c>
      <c r="D519" s="4" t="s">
        <v>873</v>
      </c>
      <c r="E519" s="91">
        <v>45817</v>
      </c>
      <c r="F519" s="4" t="s">
        <v>873</v>
      </c>
      <c r="G519" s="91">
        <v>45825</v>
      </c>
      <c r="J519">
        <v>-76</v>
      </c>
      <c r="K519">
        <v>806</v>
      </c>
      <c r="L519">
        <v>25060</v>
      </c>
      <c r="V519" s="37">
        <v>1097</v>
      </c>
      <c r="W519" s="37">
        <v>-28</v>
      </c>
      <c r="X519" s="37">
        <v>24372</v>
      </c>
      <c r="AA519">
        <v>1463</v>
      </c>
      <c r="AB519">
        <v>1349</v>
      </c>
      <c r="AC519">
        <v>26064</v>
      </c>
      <c r="AM519" s="37">
        <v>344</v>
      </c>
      <c r="AN519" s="37">
        <v>800</v>
      </c>
      <c r="AO519" s="37">
        <v>24545</v>
      </c>
    </row>
    <row r="520" spans="2:41">
      <c r="B520" s="4" t="s">
        <v>1186</v>
      </c>
      <c r="C520" s="4" t="s">
        <v>1157</v>
      </c>
      <c r="D520" s="4" t="s">
        <v>873</v>
      </c>
      <c r="E520" s="91">
        <v>45817</v>
      </c>
      <c r="F520" s="4" t="s">
        <v>873</v>
      </c>
      <c r="G520" s="91">
        <v>45825</v>
      </c>
      <c r="J520">
        <v>-72</v>
      </c>
      <c r="K520">
        <v>659</v>
      </c>
      <c r="L520">
        <v>21609</v>
      </c>
      <c r="V520" s="37">
        <v>1182</v>
      </c>
      <c r="W520" s="37">
        <v>748</v>
      </c>
      <c r="X520" s="37">
        <v>21072</v>
      </c>
      <c r="AA520">
        <v>780</v>
      </c>
      <c r="AB520">
        <v>162</v>
      </c>
      <c r="AC520">
        <v>22691</v>
      </c>
      <c r="AM520" s="37">
        <v>532</v>
      </c>
      <c r="AN520" s="37">
        <v>-90</v>
      </c>
      <c r="AO520" s="37">
        <v>21771</v>
      </c>
    </row>
    <row r="521" spans="2:41">
      <c r="B521" s="4" t="s">
        <v>1187</v>
      </c>
      <c r="C521" s="4" t="s">
        <v>1153</v>
      </c>
      <c r="D521" s="4" t="s">
        <v>873</v>
      </c>
      <c r="E521" s="91">
        <v>45819</v>
      </c>
      <c r="F521" s="4" t="s">
        <v>873</v>
      </c>
      <c r="G521" s="91">
        <v>45825</v>
      </c>
      <c r="J521">
        <v>36</v>
      </c>
      <c r="K521">
        <v>725</v>
      </c>
      <c r="L521">
        <v>22201</v>
      </c>
      <c r="V521" s="37">
        <v>-377</v>
      </c>
      <c r="W521" s="37">
        <v>1797</v>
      </c>
      <c r="X521" s="37">
        <v>22144</v>
      </c>
      <c r="AA521">
        <v>392</v>
      </c>
      <c r="AB521">
        <v>1677</v>
      </c>
      <c r="AC521">
        <v>25137</v>
      </c>
      <c r="AM521" s="37">
        <v>-31</v>
      </c>
      <c r="AN521" s="37">
        <v>723</v>
      </c>
      <c r="AO521" s="37">
        <v>24044</v>
      </c>
    </row>
    <row r="522" spans="2:41">
      <c r="B522" s="4" t="s">
        <v>1188</v>
      </c>
      <c r="C522" s="4" t="s">
        <v>1151</v>
      </c>
      <c r="D522" s="4" t="s">
        <v>873</v>
      </c>
      <c r="E522" s="91">
        <v>45819</v>
      </c>
      <c r="F522" s="4" t="s">
        <v>873</v>
      </c>
      <c r="G522" s="91">
        <v>45825</v>
      </c>
      <c r="J522">
        <v>453</v>
      </c>
      <c r="K522">
        <v>794</v>
      </c>
      <c r="L522">
        <v>25500</v>
      </c>
      <c r="V522" s="37">
        <v>463</v>
      </c>
      <c r="W522" s="37">
        <v>1442</v>
      </c>
      <c r="X522" s="37">
        <v>24328</v>
      </c>
      <c r="AA522">
        <v>784</v>
      </c>
      <c r="AB522">
        <v>1273</v>
      </c>
      <c r="AC522">
        <v>24016</v>
      </c>
      <c r="AM522" s="37">
        <v>182</v>
      </c>
      <c r="AN522" s="37">
        <v>606</v>
      </c>
      <c r="AO522" s="37">
        <v>22167</v>
      </c>
    </row>
    <row r="523" spans="2:41">
      <c r="B523" s="4" t="s">
        <v>1189</v>
      </c>
      <c r="C523" s="4" t="s">
        <v>1190</v>
      </c>
      <c r="D523" s="4" t="s">
        <v>873</v>
      </c>
      <c r="E523" s="91">
        <v>45819</v>
      </c>
      <c r="F523" s="4" t="s">
        <v>873</v>
      </c>
      <c r="G523" s="91">
        <v>45825</v>
      </c>
      <c r="J523">
        <v>-398</v>
      </c>
      <c r="K523">
        <v>891</v>
      </c>
      <c r="L523">
        <v>22676</v>
      </c>
      <c r="V523" s="37">
        <v>-691</v>
      </c>
      <c r="W523" s="37">
        <v>1440</v>
      </c>
      <c r="X523" s="37">
        <v>23756</v>
      </c>
      <c r="AA523">
        <v>575</v>
      </c>
      <c r="AB523">
        <v>1636</v>
      </c>
      <c r="AC523">
        <v>23851</v>
      </c>
      <c r="AM523" s="37">
        <v>-21</v>
      </c>
      <c r="AN523" s="37">
        <v>281</v>
      </c>
      <c r="AO523" s="37">
        <v>24790</v>
      </c>
    </row>
    <row r="524" spans="2:41">
      <c r="B524" s="4" t="s">
        <v>1191</v>
      </c>
      <c r="C524" s="4" t="s">
        <v>1162</v>
      </c>
      <c r="D524" s="4" t="s">
        <v>873</v>
      </c>
      <c r="E524" s="91">
        <v>45819</v>
      </c>
      <c r="F524" s="4" t="s">
        <v>873</v>
      </c>
      <c r="G524" s="91">
        <v>45825</v>
      </c>
      <c r="J524">
        <v>164</v>
      </c>
      <c r="K524">
        <v>1429</v>
      </c>
      <c r="L524">
        <v>21835</v>
      </c>
      <c r="V524" s="37">
        <v>191</v>
      </c>
      <c r="W524" s="37">
        <v>1207</v>
      </c>
      <c r="X524" s="37">
        <v>22411</v>
      </c>
      <c r="AA524">
        <v>1246</v>
      </c>
      <c r="AB524">
        <v>237</v>
      </c>
      <c r="AC524">
        <v>24377</v>
      </c>
      <c r="AM524" s="37">
        <v>-615</v>
      </c>
      <c r="AN524" s="37">
        <v>-109</v>
      </c>
      <c r="AO524" s="37">
        <v>23965</v>
      </c>
    </row>
    <row r="525" spans="2:41">
      <c r="B525" s="4" t="s">
        <v>1192</v>
      </c>
      <c r="C525" s="4" t="s">
        <v>1151</v>
      </c>
      <c r="D525" s="4" t="s">
        <v>873</v>
      </c>
      <c r="E525" s="91">
        <v>45819</v>
      </c>
      <c r="F525" s="4" t="s">
        <v>873</v>
      </c>
      <c r="G525" s="91">
        <v>45828</v>
      </c>
      <c r="J525">
        <v>-109</v>
      </c>
      <c r="K525">
        <v>991</v>
      </c>
      <c r="L525">
        <v>25891</v>
      </c>
      <c r="V525" s="37">
        <v>901</v>
      </c>
      <c r="W525" s="37">
        <v>1042</v>
      </c>
      <c r="X525" s="37">
        <v>23615</v>
      </c>
      <c r="AA525">
        <v>840</v>
      </c>
      <c r="AB525">
        <v>1066</v>
      </c>
      <c r="AC525">
        <v>24742</v>
      </c>
      <c r="AM525" s="37">
        <v>565</v>
      </c>
      <c r="AN525" s="37">
        <v>655</v>
      </c>
      <c r="AO525" s="37">
        <v>24291</v>
      </c>
    </row>
    <row r="526" spans="2:41">
      <c r="B526" s="4" t="s">
        <v>1193</v>
      </c>
      <c r="C526" s="4" t="s">
        <v>1155</v>
      </c>
      <c r="D526" s="4" t="s">
        <v>873</v>
      </c>
      <c r="E526" s="91">
        <v>45820</v>
      </c>
      <c r="F526" s="4" t="s">
        <v>873</v>
      </c>
      <c r="G526" s="91">
        <v>45831</v>
      </c>
      <c r="J526">
        <v>1060</v>
      </c>
      <c r="K526">
        <v>1097</v>
      </c>
      <c r="L526">
        <v>22535</v>
      </c>
      <c r="V526" s="37">
        <v>1321</v>
      </c>
      <c r="W526" s="37">
        <v>1589</v>
      </c>
      <c r="X526" s="37">
        <v>22730</v>
      </c>
      <c r="AA526">
        <v>1165</v>
      </c>
      <c r="AB526">
        <v>1482</v>
      </c>
      <c r="AC526">
        <v>22922</v>
      </c>
      <c r="AM526" s="37">
        <v>629</v>
      </c>
      <c r="AN526" s="37">
        <v>1289</v>
      </c>
      <c r="AO526" s="37">
        <v>24279</v>
      </c>
    </row>
    <row r="527" spans="2:41">
      <c r="B527" s="4" t="s">
        <v>1194</v>
      </c>
      <c r="C527" s="4" t="s">
        <v>1162</v>
      </c>
      <c r="D527" s="4" t="s">
        <v>873</v>
      </c>
      <c r="E527" s="91">
        <v>45820</v>
      </c>
      <c r="J527">
        <v>429</v>
      </c>
      <c r="K527">
        <v>1620</v>
      </c>
      <c r="L527">
        <v>21485</v>
      </c>
      <c r="AA527">
        <v>1588</v>
      </c>
      <c r="AB527">
        <v>1488</v>
      </c>
      <c r="AC527">
        <v>25012</v>
      </c>
    </row>
    <row r="528" spans="2:41">
      <c r="B528" s="4" t="s">
        <v>1195</v>
      </c>
      <c r="C528" s="4" t="s">
        <v>1120</v>
      </c>
      <c r="D528" s="4" t="s">
        <v>873</v>
      </c>
      <c r="E528" s="91">
        <v>45820</v>
      </c>
      <c r="F528" s="4" t="s">
        <v>873</v>
      </c>
      <c r="G528" s="91">
        <v>45831</v>
      </c>
      <c r="J528">
        <v>-639</v>
      </c>
      <c r="K528">
        <v>824</v>
      </c>
      <c r="L528">
        <v>22057</v>
      </c>
      <c r="V528" s="37">
        <v>1664</v>
      </c>
      <c r="W528" s="37">
        <v>-325</v>
      </c>
      <c r="X528" s="37">
        <v>21830</v>
      </c>
      <c r="AA528">
        <v>1355</v>
      </c>
      <c r="AB528">
        <v>1181</v>
      </c>
      <c r="AC528">
        <v>22568</v>
      </c>
      <c r="AM528" s="37">
        <v>422</v>
      </c>
      <c r="AN528" s="37">
        <v>1330</v>
      </c>
      <c r="AO528" s="37">
        <v>21278</v>
      </c>
    </row>
    <row r="529" spans="2:41">
      <c r="B529" s="4" t="s">
        <v>1196</v>
      </c>
      <c r="C529" s="4" t="s">
        <v>1138</v>
      </c>
      <c r="D529" s="4" t="s">
        <v>873</v>
      </c>
      <c r="E529" s="91">
        <v>45820</v>
      </c>
      <c r="F529" s="4" t="s">
        <v>873</v>
      </c>
      <c r="G529" s="91">
        <v>45831</v>
      </c>
      <c r="J529">
        <v>1143</v>
      </c>
      <c r="K529">
        <v>48</v>
      </c>
      <c r="L529">
        <v>26473</v>
      </c>
      <c r="V529" s="37">
        <v>341</v>
      </c>
      <c r="W529" s="37">
        <v>1203</v>
      </c>
      <c r="X529" s="37">
        <v>26327</v>
      </c>
      <c r="AA529">
        <v>755</v>
      </c>
      <c r="AB529">
        <v>1588</v>
      </c>
      <c r="AC529">
        <v>26677</v>
      </c>
      <c r="AM529" s="37">
        <v>348</v>
      </c>
      <c r="AN529" s="37">
        <v>426</v>
      </c>
      <c r="AO529" s="37">
        <v>26151</v>
      </c>
    </row>
    <row r="530" spans="2:41">
      <c r="B530" s="4" t="s">
        <v>1197</v>
      </c>
      <c r="C530" s="4" t="s">
        <v>1143</v>
      </c>
      <c r="D530" s="4" t="s">
        <v>873</v>
      </c>
      <c r="E530" s="91">
        <v>45820</v>
      </c>
      <c r="F530" s="4" t="s">
        <v>873</v>
      </c>
      <c r="G530" s="91">
        <v>45831</v>
      </c>
      <c r="J530">
        <v>730</v>
      </c>
      <c r="K530">
        <v>1109</v>
      </c>
      <c r="L530">
        <v>22430</v>
      </c>
      <c r="V530" s="37">
        <v>1542</v>
      </c>
      <c r="W530" s="37">
        <v>1340</v>
      </c>
      <c r="X530" s="37">
        <v>20771</v>
      </c>
      <c r="AA530">
        <v>584</v>
      </c>
      <c r="AB530">
        <v>771</v>
      </c>
      <c r="AC530">
        <v>19932</v>
      </c>
      <c r="AM530" s="37">
        <v>829</v>
      </c>
      <c r="AN530" s="37">
        <v>269</v>
      </c>
      <c r="AO530" s="37">
        <v>19556</v>
      </c>
    </row>
    <row r="531" spans="2:41">
      <c r="B531" s="4" t="s">
        <v>1198</v>
      </c>
      <c r="C531" s="4" t="s">
        <v>1120</v>
      </c>
      <c r="D531" s="4" t="s">
        <v>873</v>
      </c>
      <c r="E531" s="91">
        <v>45820</v>
      </c>
      <c r="F531" s="4" t="s">
        <v>873</v>
      </c>
      <c r="G531" s="91">
        <v>45828</v>
      </c>
      <c r="J531">
        <v>73</v>
      </c>
      <c r="K531">
        <v>780</v>
      </c>
      <c r="L531">
        <v>23129</v>
      </c>
      <c r="V531" s="37">
        <v>746</v>
      </c>
      <c r="W531" s="37">
        <v>511</v>
      </c>
      <c r="X531" s="37">
        <v>21743</v>
      </c>
      <c r="AA531">
        <v>1039</v>
      </c>
      <c r="AB531">
        <v>688</v>
      </c>
      <c r="AC531">
        <v>24009</v>
      </c>
      <c r="AM531" s="37">
        <v>336</v>
      </c>
      <c r="AN531" s="37">
        <v>644</v>
      </c>
      <c r="AO531" s="37">
        <v>23911</v>
      </c>
    </row>
    <row r="532" spans="2:41">
      <c r="B532" s="4" t="s">
        <v>1199</v>
      </c>
      <c r="C532" s="4" t="s">
        <v>1155</v>
      </c>
      <c r="D532" s="4" t="s">
        <v>873</v>
      </c>
      <c r="E532" s="91">
        <v>45824</v>
      </c>
      <c r="F532" s="4" t="s">
        <v>873</v>
      </c>
      <c r="G532" s="91">
        <v>45831</v>
      </c>
      <c r="J532">
        <v>455</v>
      </c>
      <c r="K532">
        <v>286</v>
      </c>
      <c r="L532">
        <v>21577</v>
      </c>
      <c r="V532" s="37">
        <v>827</v>
      </c>
      <c r="W532" s="37">
        <v>-279</v>
      </c>
      <c r="X532" s="37">
        <v>20728</v>
      </c>
      <c r="AA532">
        <v>1297</v>
      </c>
      <c r="AB532">
        <v>727</v>
      </c>
      <c r="AC532">
        <v>23815</v>
      </c>
      <c r="AM532" s="37">
        <v>-355</v>
      </c>
      <c r="AN532" s="37">
        <v>285</v>
      </c>
      <c r="AO532" s="37">
        <v>25400</v>
      </c>
    </row>
    <row r="533" spans="2:41">
      <c r="B533" s="4" t="s">
        <v>1200</v>
      </c>
      <c r="C533" s="4" t="s">
        <v>1157</v>
      </c>
      <c r="D533" s="4" t="s">
        <v>873</v>
      </c>
      <c r="E533" s="91">
        <v>45824</v>
      </c>
      <c r="F533" s="4" t="s">
        <v>873</v>
      </c>
      <c r="G533" s="91">
        <v>45831</v>
      </c>
      <c r="J533">
        <v>665</v>
      </c>
      <c r="K533">
        <v>-513</v>
      </c>
      <c r="L533">
        <v>20081</v>
      </c>
      <c r="V533" s="37">
        <v>963</v>
      </c>
      <c r="W533" s="37">
        <v>-434</v>
      </c>
      <c r="X533" s="37">
        <v>20002</v>
      </c>
      <c r="AA533">
        <v>-393</v>
      </c>
      <c r="AB533">
        <v>1297</v>
      </c>
      <c r="AC533">
        <v>20312</v>
      </c>
      <c r="AM533" s="37">
        <v>-823</v>
      </c>
      <c r="AN533" s="37">
        <v>1139</v>
      </c>
      <c r="AO533" s="37">
        <v>18120</v>
      </c>
    </row>
    <row r="534" spans="2:41">
      <c r="B534" s="4" t="s">
        <v>1201</v>
      </c>
      <c r="C534" s="4" t="s">
        <v>1111</v>
      </c>
      <c r="D534" s="4" t="s">
        <v>873</v>
      </c>
      <c r="E534" s="91">
        <v>45824</v>
      </c>
      <c r="F534" s="4" t="s">
        <v>873</v>
      </c>
      <c r="G534" s="91">
        <v>45831</v>
      </c>
      <c r="J534">
        <v>-287</v>
      </c>
      <c r="K534">
        <v>1795</v>
      </c>
      <c r="L534">
        <v>22568</v>
      </c>
      <c r="V534" s="37">
        <v>1555</v>
      </c>
      <c r="W534" s="37">
        <v>1066</v>
      </c>
      <c r="X534" s="37">
        <v>21611</v>
      </c>
      <c r="AA534">
        <v>893</v>
      </c>
      <c r="AB534">
        <v>1374</v>
      </c>
      <c r="AC534">
        <v>21694</v>
      </c>
      <c r="AM534" s="37">
        <v>993</v>
      </c>
      <c r="AN534" s="37">
        <v>721</v>
      </c>
      <c r="AO534" s="37">
        <v>20649</v>
      </c>
    </row>
    <row r="535" spans="2:41">
      <c r="B535" s="4" t="s">
        <v>1202</v>
      </c>
      <c r="C535" s="4" t="s">
        <v>1120</v>
      </c>
      <c r="D535" s="4" t="s">
        <v>873</v>
      </c>
      <c r="E535" s="91">
        <v>45824</v>
      </c>
      <c r="F535" s="4" t="s">
        <v>873</v>
      </c>
      <c r="G535" s="91">
        <v>45831</v>
      </c>
      <c r="J535">
        <v>94</v>
      </c>
      <c r="K535">
        <v>-328</v>
      </c>
      <c r="L535">
        <v>21779</v>
      </c>
      <c r="V535" s="37">
        <v>622</v>
      </c>
      <c r="W535" s="37">
        <v>-418</v>
      </c>
      <c r="X535" s="37">
        <v>21437</v>
      </c>
      <c r="AA535">
        <v>1205</v>
      </c>
      <c r="AB535">
        <v>688</v>
      </c>
      <c r="AC535">
        <v>20856</v>
      </c>
      <c r="AM535" s="37">
        <v>-90</v>
      </c>
      <c r="AN535" s="37">
        <v>1117</v>
      </c>
      <c r="AO535" s="37">
        <v>22195</v>
      </c>
    </row>
    <row r="536" spans="2:41">
      <c r="B536" s="4" t="s">
        <v>1203</v>
      </c>
      <c r="C536" s="4" t="s">
        <v>1111</v>
      </c>
      <c r="D536" s="4" t="s">
        <v>873</v>
      </c>
      <c r="E536" s="91">
        <v>45824</v>
      </c>
      <c r="F536" s="4" t="s">
        <v>873</v>
      </c>
      <c r="G536" s="91">
        <v>45831</v>
      </c>
      <c r="J536">
        <v>-397</v>
      </c>
      <c r="K536">
        <v>698</v>
      </c>
      <c r="L536">
        <v>22198</v>
      </c>
      <c r="V536" s="37">
        <v>-340</v>
      </c>
      <c r="W536" s="37">
        <v>1062</v>
      </c>
      <c r="X536" s="37">
        <v>21393</v>
      </c>
      <c r="AA536">
        <v>407</v>
      </c>
      <c r="AB536">
        <v>651</v>
      </c>
      <c r="AC536">
        <v>21919</v>
      </c>
      <c r="AM536" s="37">
        <v>-54</v>
      </c>
      <c r="AN536" s="37">
        <v>217</v>
      </c>
      <c r="AO536" s="37">
        <v>21022</v>
      </c>
    </row>
    <row r="537" spans="2:41">
      <c r="B537" s="4" t="s">
        <v>1204</v>
      </c>
      <c r="C537" s="4" t="s">
        <v>1171</v>
      </c>
      <c r="D537" s="4" t="s">
        <v>873</v>
      </c>
      <c r="E537" s="91">
        <v>45824</v>
      </c>
      <c r="F537" s="4" t="s">
        <v>873</v>
      </c>
      <c r="G537" s="91">
        <v>45831</v>
      </c>
      <c r="J537">
        <v>294</v>
      </c>
      <c r="K537">
        <v>-770</v>
      </c>
      <c r="L537">
        <v>21579</v>
      </c>
      <c r="V537" s="37">
        <v>446</v>
      </c>
      <c r="W537" s="37">
        <v>-214</v>
      </c>
      <c r="X537" s="37">
        <v>21968</v>
      </c>
      <c r="AA537">
        <v>366</v>
      </c>
      <c r="AB537">
        <v>90</v>
      </c>
      <c r="AC537">
        <v>23083</v>
      </c>
      <c r="AM537" s="37">
        <v>88</v>
      </c>
      <c r="AN537" s="37">
        <v>-379</v>
      </c>
      <c r="AO537" s="37">
        <v>24622</v>
      </c>
    </row>
    <row r="538" spans="2:41">
      <c r="B538" s="4" t="s">
        <v>1205</v>
      </c>
      <c r="C538" s="4" t="s">
        <v>1206</v>
      </c>
      <c r="D538" s="4" t="s">
        <v>873</v>
      </c>
      <c r="E538" s="91">
        <v>45824</v>
      </c>
      <c r="F538" s="4" t="s">
        <v>873</v>
      </c>
      <c r="G538" s="91">
        <v>45831</v>
      </c>
      <c r="J538">
        <v>735</v>
      </c>
      <c r="K538">
        <v>-796</v>
      </c>
      <c r="L538">
        <v>22962</v>
      </c>
      <c r="V538" s="37">
        <v>517</v>
      </c>
      <c r="W538" s="37">
        <v>-115</v>
      </c>
      <c r="X538" s="37">
        <v>20763</v>
      </c>
      <c r="AA538">
        <v>300</v>
      </c>
      <c r="AB538">
        <v>1670</v>
      </c>
      <c r="AC538">
        <v>23710</v>
      </c>
      <c r="AM538" s="37">
        <v>371</v>
      </c>
      <c r="AN538" s="37">
        <v>257</v>
      </c>
      <c r="AO538" s="37">
        <v>22403</v>
      </c>
    </row>
    <row r="539" spans="2:41">
      <c r="B539" s="4" t="s">
        <v>1207</v>
      </c>
      <c r="C539" s="4" t="s">
        <v>1138</v>
      </c>
      <c r="D539" s="4" t="s">
        <v>873</v>
      </c>
      <c r="E539" s="91">
        <v>45824</v>
      </c>
      <c r="F539" s="4" t="s">
        <v>873</v>
      </c>
      <c r="G539" s="91">
        <v>45831</v>
      </c>
      <c r="J539">
        <v>-836</v>
      </c>
      <c r="K539">
        <v>1005</v>
      </c>
      <c r="L539">
        <v>27051</v>
      </c>
      <c r="V539" s="37">
        <v>823</v>
      </c>
      <c r="W539" s="37">
        <v>-1</v>
      </c>
      <c r="X539" s="37">
        <v>25917</v>
      </c>
      <c r="AA539">
        <v>-491</v>
      </c>
      <c r="AB539">
        <v>1436</v>
      </c>
      <c r="AC539">
        <v>26598</v>
      </c>
      <c r="AM539" s="37">
        <v>-1454</v>
      </c>
      <c r="AN539" s="37">
        <v>1041</v>
      </c>
      <c r="AO539" s="37">
        <v>25052</v>
      </c>
    </row>
    <row r="540" spans="2:41">
      <c r="B540" s="4" t="s">
        <v>1208</v>
      </c>
      <c r="C540" s="4" t="s">
        <v>1209</v>
      </c>
      <c r="D540" s="4" t="s">
        <v>873</v>
      </c>
      <c r="E540" s="91">
        <v>45824</v>
      </c>
      <c r="F540" s="4" t="s">
        <v>873</v>
      </c>
      <c r="G540" s="91">
        <v>45831</v>
      </c>
      <c r="J540">
        <v>130</v>
      </c>
      <c r="K540">
        <v>1196</v>
      </c>
      <c r="L540">
        <v>22566</v>
      </c>
      <c r="V540" s="37">
        <v>638</v>
      </c>
      <c r="W540" s="37">
        <v>1219</v>
      </c>
      <c r="X540" s="37">
        <v>20995</v>
      </c>
      <c r="AA540">
        <v>-601</v>
      </c>
      <c r="AB540">
        <v>1605</v>
      </c>
      <c r="AC540">
        <v>22224</v>
      </c>
      <c r="AM540" s="37">
        <v>-847</v>
      </c>
      <c r="AN540" s="37">
        <v>1110</v>
      </c>
      <c r="AO540" s="37">
        <v>21244</v>
      </c>
    </row>
    <row r="541" spans="2:41">
      <c r="B541" s="4" t="s">
        <v>1210</v>
      </c>
      <c r="C541" s="4" t="s">
        <v>1138</v>
      </c>
      <c r="D541" s="4" t="s">
        <v>873</v>
      </c>
      <c r="E541" s="91">
        <v>45824</v>
      </c>
      <c r="F541" s="4" t="s">
        <v>873</v>
      </c>
      <c r="G541" s="91">
        <v>45831</v>
      </c>
      <c r="J541">
        <v>1028</v>
      </c>
      <c r="K541">
        <v>851</v>
      </c>
      <c r="L541">
        <v>25777</v>
      </c>
      <c r="V541" s="37">
        <v>497</v>
      </c>
      <c r="W541" s="37">
        <v>833</v>
      </c>
      <c r="X541" s="37">
        <v>23515</v>
      </c>
      <c r="AA541">
        <v>713</v>
      </c>
      <c r="AB541">
        <v>1258</v>
      </c>
      <c r="AC541">
        <v>23626</v>
      </c>
      <c r="AM541" s="37">
        <v>-1005</v>
      </c>
      <c r="AN541" s="37">
        <v>637</v>
      </c>
      <c r="AO541" s="37">
        <v>21913</v>
      </c>
    </row>
    <row r="542" spans="2:41">
      <c r="B542" s="4" t="s">
        <v>1211</v>
      </c>
      <c r="C542" s="4" t="s">
        <v>1157</v>
      </c>
      <c r="D542" s="4" t="s">
        <v>873</v>
      </c>
      <c r="E542" s="91">
        <v>45824</v>
      </c>
      <c r="F542" s="4" t="s">
        <v>873</v>
      </c>
      <c r="G542" s="91">
        <v>45831</v>
      </c>
      <c r="J542">
        <v>-173</v>
      </c>
      <c r="K542">
        <v>660</v>
      </c>
      <c r="L542">
        <v>19862</v>
      </c>
      <c r="V542" s="37">
        <v>831</v>
      </c>
      <c r="W542" s="37">
        <v>-275</v>
      </c>
      <c r="X542" s="37">
        <v>19293</v>
      </c>
      <c r="AA542">
        <v>670</v>
      </c>
      <c r="AB542">
        <v>820</v>
      </c>
      <c r="AC542">
        <v>20961</v>
      </c>
      <c r="AM542" s="37">
        <v>-639</v>
      </c>
      <c r="AN542" s="37">
        <v>755</v>
      </c>
      <c r="AO542" s="37">
        <v>18484</v>
      </c>
    </row>
    <row r="543" spans="2:41">
      <c r="B543" s="4" t="s">
        <v>1212</v>
      </c>
      <c r="C543" s="4" t="s">
        <v>1153</v>
      </c>
      <c r="D543" s="4" t="s">
        <v>873</v>
      </c>
      <c r="E543" s="91">
        <v>45824</v>
      </c>
      <c r="F543" s="4" t="s">
        <v>873</v>
      </c>
      <c r="G543" s="91">
        <v>45831</v>
      </c>
      <c r="J543">
        <v>-521</v>
      </c>
      <c r="K543">
        <v>-44</v>
      </c>
      <c r="L543">
        <v>23195</v>
      </c>
      <c r="V543" s="37">
        <v>85</v>
      </c>
      <c r="W543" s="37">
        <v>-121</v>
      </c>
      <c r="X543" s="37">
        <v>21675</v>
      </c>
      <c r="AA543">
        <v>765</v>
      </c>
      <c r="AB543">
        <v>1362</v>
      </c>
      <c r="AC543">
        <v>24778</v>
      </c>
      <c r="AM543" s="37">
        <v>165</v>
      </c>
      <c r="AN543" s="37">
        <v>795</v>
      </c>
      <c r="AO543" s="37">
        <v>23569</v>
      </c>
    </row>
    <row r="544" spans="2:41">
      <c r="B544" s="4" t="s">
        <v>1213</v>
      </c>
      <c r="C544" s="4" t="s">
        <v>1120</v>
      </c>
      <c r="D544" s="4" t="s">
        <v>873</v>
      </c>
      <c r="E544" s="91">
        <v>45824</v>
      </c>
      <c r="F544" s="4" t="s">
        <v>873</v>
      </c>
      <c r="G544" s="91">
        <v>45831</v>
      </c>
      <c r="J544">
        <v>-1173</v>
      </c>
      <c r="K544">
        <v>167</v>
      </c>
      <c r="L544">
        <v>22795</v>
      </c>
      <c r="V544" s="37">
        <v>-520</v>
      </c>
      <c r="W544" s="37">
        <v>-533</v>
      </c>
      <c r="X544" s="37">
        <v>25444</v>
      </c>
      <c r="AA544">
        <v>1431</v>
      </c>
      <c r="AB544">
        <v>656</v>
      </c>
      <c r="AC544">
        <v>24118</v>
      </c>
      <c r="AM544" s="37">
        <v>650</v>
      </c>
      <c r="AN544" s="37">
        <v>-327</v>
      </c>
      <c r="AO544" s="37">
        <v>23293</v>
      </c>
    </row>
    <row r="545" spans="2:41">
      <c r="B545" s="4" t="s">
        <v>1214</v>
      </c>
      <c r="C545" s="4" t="s">
        <v>1120</v>
      </c>
      <c r="D545" s="4" t="s">
        <v>873</v>
      </c>
      <c r="E545" s="91">
        <v>45824</v>
      </c>
      <c r="F545" s="4" t="s">
        <v>873</v>
      </c>
      <c r="G545" s="91">
        <v>45831</v>
      </c>
      <c r="J545">
        <v>-1027</v>
      </c>
      <c r="K545">
        <v>1596</v>
      </c>
      <c r="L545">
        <v>19986</v>
      </c>
      <c r="V545" s="37">
        <v>285</v>
      </c>
      <c r="W545" s="37">
        <v>1186</v>
      </c>
      <c r="X545" s="37">
        <v>19060</v>
      </c>
      <c r="AA545">
        <v>139</v>
      </c>
      <c r="AB545">
        <v>1581</v>
      </c>
      <c r="AC545">
        <v>20680</v>
      </c>
      <c r="AM545" s="37">
        <v>-190</v>
      </c>
      <c r="AN545" s="37">
        <v>1285</v>
      </c>
      <c r="AO545" s="37">
        <v>19534</v>
      </c>
    </row>
    <row r="546" spans="2:41">
      <c r="B546" s="4" t="s">
        <v>1215</v>
      </c>
      <c r="C546" s="4" t="s">
        <v>1171</v>
      </c>
      <c r="D546" s="4" t="s">
        <v>873</v>
      </c>
      <c r="E546" s="91">
        <v>45824</v>
      </c>
      <c r="F546" s="4" t="s">
        <v>873</v>
      </c>
      <c r="G546" s="91">
        <v>45831</v>
      </c>
      <c r="J546">
        <v>-59</v>
      </c>
      <c r="K546">
        <v>388</v>
      </c>
      <c r="L546">
        <v>20464</v>
      </c>
      <c r="V546" s="37">
        <v>64</v>
      </c>
      <c r="W546" s="37">
        <v>593</v>
      </c>
      <c r="X546" s="37">
        <v>21623</v>
      </c>
      <c r="AA546">
        <v>99</v>
      </c>
      <c r="AB546">
        <v>1623</v>
      </c>
      <c r="AC546">
        <v>23013</v>
      </c>
      <c r="AM546" s="37">
        <v>-860</v>
      </c>
      <c r="AN546" s="37">
        <v>225</v>
      </c>
      <c r="AO546" s="37">
        <v>22954</v>
      </c>
    </row>
    <row r="547" spans="2:41">
      <c r="B547" s="4" t="s">
        <v>1216</v>
      </c>
      <c r="C547" s="4" t="s">
        <v>1143</v>
      </c>
      <c r="D547" s="4" t="s">
        <v>873</v>
      </c>
      <c r="E547" s="91">
        <v>45824</v>
      </c>
      <c r="F547" s="4" t="s">
        <v>873</v>
      </c>
      <c r="G547" s="91">
        <v>45831</v>
      </c>
      <c r="J547">
        <v>696</v>
      </c>
      <c r="K547">
        <v>1051</v>
      </c>
      <c r="L547">
        <v>24022</v>
      </c>
      <c r="V547" s="37">
        <v>758</v>
      </c>
      <c r="W547" s="37">
        <v>479</v>
      </c>
      <c r="X547" s="37">
        <v>22276</v>
      </c>
      <c r="AA547">
        <v>1188</v>
      </c>
      <c r="AB547">
        <v>382</v>
      </c>
      <c r="AC547">
        <v>22616</v>
      </c>
      <c r="AM547" s="37">
        <v>-1433</v>
      </c>
      <c r="AN547" s="37">
        <v>525</v>
      </c>
      <c r="AO547" s="37">
        <v>20932</v>
      </c>
    </row>
    <row r="548" spans="2:41">
      <c r="B548" s="4" t="s">
        <v>1217</v>
      </c>
      <c r="C548" s="4" t="s">
        <v>1176</v>
      </c>
      <c r="D548" s="4" t="s">
        <v>873</v>
      </c>
      <c r="E548" s="91">
        <v>45824</v>
      </c>
      <c r="F548" s="4" t="s">
        <v>873</v>
      </c>
      <c r="G548" s="91">
        <v>45831</v>
      </c>
      <c r="J548">
        <v>711</v>
      </c>
      <c r="K548">
        <v>693</v>
      </c>
      <c r="L548">
        <v>24866</v>
      </c>
      <c r="V548" s="37">
        <v>445</v>
      </c>
      <c r="W548" s="37">
        <v>1558</v>
      </c>
      <c r="X548" s="37">
        <v>23092</v>
      </c>
      <c r="AA548">
        <v>1266</v>
      </c>
      <c r="AB548">
        <v>1808</v>
      </c>
      <c r="AC548">
        <v>25134</v>
      </c>
      <c r="AM548" s="37">
        <v>1006</v>
      </c>
      <c r="AN548" s="37">
        <v>636</v>
      </c>
      <c r="AO548" s="37">
        <v>23623</v>
      </c>
    </row>
    <row r="549" spans="2:41">
      <c r="B549" s="4" t="s">
        <v>1218</v>
      </c>
      <c r="C549" s="4" t="s">
        <v>1115</v>
      </c>
      <c r="D549" s="4" t="s">
        <v>873</v>
      </c>
      <c r="E549" s="91">
        <v>45824</v>
      </c>
      <c r="F549" s="4" t="s">
        <v>873</v>
      </c>
      <c r="G549" s="91">
        <v>45831</v>
      </c>
      <c r="J549">
        <v>-326</v>
      </c>
      <c r="K549">
        <v>1377</v>
      </c>
      <c r="L549">
        <v>21680</v>
      </c>
      <c r="V549" s="37">
        <v>908</v>
      </c>
      <c r="W549" s="37">
        <v>816</v>
      </c>
      <c r="X549" s="37">
        <v>21030</v>
      </c>
      <c r="AA549">
        <v>-657</v>
      </c>
      <c r="AB549">
        <v>1322</v>
      </c>
      <c r="AC549">
        <v>21532</v>
      </c>
      <c r="AM549" s="37">
        <v>-1366</v>
      </c>
      <c r="AN549" s="37">
        <v>1071</v>
      </c>
      <c r="AO549" s="37">
        <v>20517</v>
      </c>
    </row>
    <row r="550" spans="2:41">
      <c r="B550" s="4" t="s">
        <v>1219</v>
      </c>
      <c r="C550" s="4" t="s">
        <v>1155</v>
      </c>
      <c r="D550" s="4" t="s">
        <v>873</v>
      </c>
      <c r="E550" s="91">
        <v>45825</v>
      </c>
      <c r="F550" s="4" t="s">
        <v>873</v>
      </c>
      <c r="G550" s="91">
        <v>45831</v>
      </c>
      <c r="J550">
        <v>821</v>
      </c>
      <c r="K550">
        <v>482</v>
      </c>
      <c r="L550">
        <v>20687</v>
      </c>
      <c r="V550" s="37">
        <v>847</v>
      </c>
      <c r="W550" s="37">
        <v>736</v>
      </c>
      <c r="X550" s="37">
        <v>20785</v>
      </c>
      <c r="AA550">
        <v>694</v>
      </c>
      <c r="AB550">
        <v>1038</v>
      </c>
      <c r="AC550">
        <v>20974</v>
      </c>
      <c r="AM550" s="37">
        <v>224</v>
      </c>
      <c r="AN550" s="37">
        <v>493</v>
      </c>
      <c r="AO550" s="37">
        <v>21162</v>
      </c>
    </row>
    <row r="551" spans="2:41">
      <c r="B551" s="4" t="s">
        <v>1220</v>
      </c>
      <c r="C551" s="4" t="s">
        <v>1122</v>
      </c>
      <c r="D551" s="4" t="s">
        <v>873</v>
      </c>
      <c r="E551" s="91">
        <v>45825</v>
      </c>
      <c r="F551" s="4" t="s">
        <v>873</v>
      </c>
      <c r="G551" s="91">
        <v>45831</v>
      </c>
      <c r="J551">
        <v>470</v>
      </c>
      <c r="K551">
        <v>850</v>
      </c>
      <c r="L551">
        <v>23775</v>
      </c>
      <c r="V551" s="37">
        <v>771</v>
      </c>
      <c r="W551" s="37">
        <v>998</v>
      </c>
      <c r="X551" s="37">
        <v>21322</v>
      </c>
      <c r="AA551">
        <v>45</v>
      </c>
      <c r="AB551">
        <v>1285</v>
      </c>
      <c r="AC551">
        <v>21694</v>
      </c>
      <c r="AM551" s="37">
        <v>-325</v>
      </c>
      <c r="AN551" s="37">
        <v>661</v>
      </c>
      <c r="AO551" s="37">
        <v>20470</v>
      </c>
    </row>
    <row r="552" spans="2:41">
      <c r="B552" s="4" t="s">
        <v>1221</v>
      </c>
      <c r="C552" s="4" t="s">
        <v>1167</v>
      </c>
      <c r="D552" s="4" t="s">
        <v>873</v>
      </c>
      <c r="E552" s="91">
        <v>45825</v>
      </c>
      <c r="F552" s="4" t="s">
        <v>873</v>
      </c>
      <c r="G552" s="91">
        <v>45831</v>
      </c>
      <c r="J552">
        <v>655</v>
      </c>
      <c r="K552">
        <v>437</v>
      </c>
      <c r="L552">
        <v>22526</v>
      </c>
      <c r="V552" s="37">
        <v>1112</v>
      </c>
      <c r="W552" s="37">
        <v>704</v>
      </c>
      <c r="X552" s="37">
        <v>23380</v>
      </c>
      <c r="AA552">
        <v>776</v>
      </c>
      <c r="AB552">
        <v>883</v>
      </c>
      <c r="AC552">
        <v>25575</v>
      </c>
      <c r="AM552" s="37">
        <v>226</v>
      </c>
      <c r="AN552" s="37">
        <v>727</v>
      </c>
      <c r="AO552" s="37">
        <v>24353</v>
      </c>
    </row>
    <row r="553" spans="2:41">
      <c r="B553" s="4" t="s">
        <v>1222</v>
      </c>
      <c r="C553" s="4" t="s">
        <v>1138</v>
      </c>
      <c r="D553" s="4" t="s">
        <v>873</v>
      </c>
      <c r="E553" s="91">
        <v>45825</v>
      </c>
      <c r="F553" s="4" t="s">
        <v>873</v>
      </c>
      <c r="G553" s="91">
        <v>45831</v>
      </c>
      <c r="J553">
        <v>371</v>
      </c>
      <c r="K553">
        <v>970</v>
      </c>
      <c r="L553">
        <v>26581</v>
      </c>
      <c r="V553" s="37">
        <v>197</v>
      </c>
      <c r="W553" s="37">
        <v>1295</v>
      </c>
      <c r="X553" s="37">
        <v>24338</v>
      </c>
      <c r="AA553">
        <v>426</v>
      </c>
      <c r="AB553">
        <v>1471</v>
      </c>
      <c r="AC553">
        <v>25280</v>
      </c>
      <c r="AM553" s="37">
        <v>-90</v>
      </c>
      <c r="AN553" s="37">
        <v>945</v>
      </c>
      <c r="AO553" s="37">
        <v>23871</v>
      </c>
    </row>
    <row r="554" spans="2:41">
      <c r="B554" s="4" t="s">
        <v>1223</v>
      </c>
      <c r="C554" s="4" t="s">
        <v>1224</v>
      </c>
      <c r="D554" s="4" t="s">
        <v>873</v>
      </c>
      <c r="E554" s="91">
        <v>45825</v>
      </c>
      <c r="F554" s="4" t="s">
        <v>873</v>
      </c>
      <c r="G554" s="91">
        <v>45831</v>
      </c>
      <c r="J554">
        <v>635</v>
      </c>
      <c r="K554">
        <v>1485</v>
      </c>
      <c r="L554">
        <v>20077</v>
      </c>
      <c r="V554" s="37">
        <v>996</v>
      </c>
      <c r="W554" s="37">
        <v>1978</v>
      </c>
      <c r="X554" s="37">
        <v>20063</v>
      </c>
      <c r="AA554">
        <v>138</v>
      </c>
      <c r="AB554">
        <v>1067</v>
      </c>
      <c r="AC554">
        <v>21272</v>
      </c>
      <c r="AM554" s="37">
        <v>-61</v>
      </c>
      <c r="AN554" s="37">
        <v>611</v>
      </c>
      <c r="AO554" s="37">
        <v>21672</v>
      </c>
    </row>
    <row r="555" spans="2:41">
      <c r="B555" s="4" t="s">
        <v>1225</v>
      </c>
      <c r="C555" s="4" t="s">
        <v>1122</v>
      </c>
      <c r="D555" s="4" t="s">
        <v>873</v>
      </c>
      <c r="E555" s="91">
        <v>45825</v>
      </c>
      <c r="F555" s="4" t="s">
        <v>873</v>
      </c>
      <c r="G555" s="91">
        <v>45831</v>
      </c>
      <c r="J555">
        <v>-490</v>
      </c>
      <c r="K555">
        <v>1062</v>
      </c>
      <c r="L555">
        <v>21168</v>
      </c>
      <c r="V555" s="37">
        <v>-200</v>
      </c>
      <c r="W555" s="37">
        <v>1348</v>
      </c>
      <c r="X555" s="37">
        <v>19468</v>
      </c>
      <c r="AA555">
        <v>-268</v>
      </c>
      <c r="AB555">
        <v>1426</v>
      </c>
      <c r="AC555">
        <v>20618</v>
      </c>
      <c r="AM555" s="37">
        <v>-567</v>
      </c>
      <c r="AN555" s="37">
        <v>1023</v>
      </c>
      <c r="AO555" s="37">
        <v>19431</v>
      </c>
    </row>
    <row r="556" spans="2:41">
      <c r="B556" s="4" t="s">
        <v>1226</v>
      </c>
      <c r="C556" s="4" t="s">
        <v>1111</v>
      </c>
      <c r="D556" s="4" t="s">
        <v>873</v>
      </c>
      <c r="E556" s="91">
        <v>45825</v>
      </c>
      <c r="F556" s="4" t="s">
        <v>873</v>
      </c>
      <c r="G556" s="91">
        <v>45831</v>
      </c>
      <c r="J556">
        <v>707</v>
      </c>
      <c r="K556">
        <v>712</v>
      </c>
      <c r="L556">
        <v>20652</v>
      </c>
      <c r="V556" s="37">
        <v>414</v>
      </c>
      <c r="W556" s="37">
        <v>1012</v>
      </c>
      <c r="X556" s="37">
        <v>20624</v>
      </c>
      <c r="AA556">
        <v>1476</v>
      </c>
      <c r="AB556">
        <v>1174</v>
      </c>
      <c r="AC556">
        <v>20486</v>
      </c>
      <c r="AM556" s="37">
        <v>1083</v>
      </c>
      <c r="AN556" s="37">
        <v>573</v>
      </c>
      <c r="AO556" s="37">
        <v>19581</v>
      </c>
    </row>
    <row r="557" spans="2:41">
      <c r="B557" s="4" t="s">
        <v>1227</v>
      </c>
      <c r="C557" s="4" t="s">
        <v>1228</v>
      </c>
      <c r="D557" s="4" t="s">
        <v>873</v>
      </c>
      <c r="E557" s="91">
        <v>45825</v>
      </c>
      <c r="F557" s="4" t="s">
        <v>873</v>
      </c>
      <c r="G557" s="91">
        <v>45831</v>
      </c>
      <c r="J557">
        <v>1797</v>
      </c>
      <c r="K557">
        <v>682</v>
      </c>
      <c r="L557">
        <v>25664</v>
      </c>
      <c r="V557" s="37">
        <v>1820</v>
      </c>
      <c r="W557" s="37">
        <v>505</v>
      </c>
      <c r="X557" s="37">
        <v>23648</v>
      </c>
      <c r="AA557">
        <v>905</v>
      </c>
      <c r="AB557">
        <v>891</v>
      </c>
      <c r="AC557">
        <v>24344</v>
      </c>
      <c r="AM557" s="37">
        <v>-102</v>
      </c>
      <c r="AN557" s="37">
        <v>813</v>
      </c>
      <c r="AO557" s="37">
        <v>22486</v>
      </c>
    </row>
    <row r="558" spans="2:41">
      <c r="B558" s="4" t="s">
        <v>1229</v>
      </c>
      <c r="C558" s="4" t="s">
        <v>1167</v>
      </c>
      <c r="D558" s="4" t="s">
        <v>873</v>
      </c>
      <c r="E558" s="91">
        <v>45826</v>
      </c>
      <c r="F558" s="4" t="s">
        <v>873</v>
      </c>
      <c r="G558" s="91">
        <v>45845</v>
      </c>
      <c r="J558">
        <v>458</v>
      </c>
      <c r="K558">
        <v>1472</v>
      </c>
      <c r="L558">
        <v>20960</v>
      </c>
      <c r="V558" s="37">
        <v>804</v>
      </c>
      <c r="W558" s="37">
        <v>1553</v>
      </c>
      <c r="X558" s="37">
        <v>20444</v>
      </c>
      <c r="AA558">
        <v>939</v>
      </c>
      <c r="AB558">
        <v>932</v>
      </c>
      <c r="AC558">
        <v>22443</v>
      </c>
      <c r="AM558" s="37">
        <v>971</v>
      </c>
      <c r="AN558" s="37">
        <v>257</v>
      </c>
      <c r="AO558" s="37">
        <v>21574</v>
      </c>
    </row>
    <row r="559" spans="2:41">
      <c r="B559" s="4" t="s">
        <v>1230</v>
      </c>
      <c r="C559" s="4" t="s">
        <v>1162</v>
      </c>
      <c r="D559" s="4" t="s">
        <v>873</v>
      </c>
      <c r="E559" s="91">
        <v>45826</v>
      </c>
      <c r="F559" s="4" t="s">
        <v>873</v>
      </c>
      <c r="G559" s="91">
        <v>45845</v>
      </c>
      <c r="J559">
        <v>1385</v>
      </c>
      <c r="K559">
        <v>1242</v>
      </c>
      <c r="L559">
        <v>20405</v>
      </c>
      <c r="V559" s="37">
        <v>1114</v>
      </c>
      <c r="W559" s="37">
        <v>1622</v>
      </c>
      <c r="X559" s="37">
        <v>21525</v>
      </c>
      <c r="AA559">
        <v>1139</v>
      </c>
      <c r="AB559">
        <v>978</v>
      </c>
      <c r="AC559">
        <v>22017</v>
      </c>
      <c r="AM559" s="37">
        <v>284</v>
      </c>
      <c r="AN559" s="37">
        <v>689</v>
      </c>
      <c r="AO559" s="37">
        <v>22097</v>
      </c>
    </row>
    <row r="560" spans="2:41">
      <c r="B560" s="4" t="s">
        <v>1231</v>
      </c>
      <c r="C560" s="4" t="s">
        <v>1232</v>
      </c>
      <c r="D560" s="4" t="s">
        <v>873</v>
      </c>
      <c r="E560" s="91">
        <v>45826</v>
      </c>
      <c r="F560" s="4" t="s">
        <v>873</v>
      </c>
      <c r="G560" s="91">
        <v>45845</v>
      </c>
      <c r="J560">
        <v>426</v>
      </c>
      <c r="K560">
        <v>1669</v>
      </c>
      <c r="L560">
        <v>19307</v>
      </c>
      <c r="V560" s="37">
        <v>585</v>
      </c>
      <c r="W560" s="37">
        <v>1444</v>
      </c>
      <c r="X560" s="37">
        <v>20624</v>
      </c>
      <c r="AA560">
        <v>-335</v>
      </c>
      <c r="AB560">
        <v>1350</v>
      </c>
      <c r="AC560">
        <v>20822</v>
      </c>
      <c r="AM560" s="37">
        <v>-184</v>
      </c>
      <c r="AN560" s="37">
        <v>431</v>
      </c>
      <c r="AO560" s="37">
        <v>21655</v>
      </c>
    </row>
    <row r="561" spans="2:44">
      <c r="B561" s="4" t="s">
        <v>1233</v>
      </c>
      <c r="C561" s="4" t="s">
        <v>1122</v>
      </c>
      <c r="D561" s="4" t="s">
        <v>873</v>
      </c>
      <c r="E561" s="91">
        <v>45826</v>
      </c>
      <c r="F561" s="4" t="s">
        <v>873</v>
      </c>
      <c r="G561" s="91">
        <v>45845</v>
      </c>
      <c r="J561">
        <v>461</v>
      </c>
      <c r="K561">
        <v>1668</v>
      </c>
      <c r="L561">
        <v>22500</v>
      </c>
      <c r="V561" s="37">
        <v>187</v>
      </c>
      <c r="W561" s="37">
        <v>1399</v>
      </c>
      <c r="X561" s="37">
        <v>21139</v>
      </c>
      <c r="AA561">
        <v>353</v>
      </c>
      <c r="AB561">
        <v>1695</v>
      </c>
      <c r="AC561">
        <v>22620</v>
      </c>
      <c r="AM561" s="37">
        <v>-177</v>
      </c>
      <c r="AN561" s="37">
        <v>1370</v>
      </c>
      <c r="AO561" s="37">
        <v>23070</v>
      </c>
    </row>
    <row r="562" spans="2:44">
      <c r="B562" s="4" t="s">
        <v>1234</v>
      </c>
      <c r="C562" s="4" t="s">
        <v>1184</v>
      </c>
      <c r="D562" s="4" t="s">
        <v>873</v>
      </c>
      <c r="E562" s="91">
        <v>45826</v>
      </c>
      <c r="F562" s="4" t="s">
        <v>873</v>
      </c>
      <c r="G562" s="91">
        <v>45845</v>
      </c>
      <c r="J562">
        <v>-60</v>
      </c>
      <c r="K562">
        <v>426</v>
      </c>
      <c r="L562">
        <v>19697</v>
      </c>
      <c r="V562" s="37">
        <v>184</v>
      </c>
      <c r="W562" s="37">
        <v>258</v>
      </c>
      <c r="X562" s="37">
        <v>20452</v>
      </c>
      <c r="AA562">
        <v>750</v>
      </c>
      <c r="AB562">
        <v>401</v>
      </c>
      <c r="AC562">
        <v>21899</v>
      </c>
      <c r="AM562" s="37">
        <v>-36</v>
      </c>
      <c r="AN562" s="37">
        <v>464</v>
      </c>
      <c r="AO562" s="37">
        <v>20745</v>
      </c>
    </row>
    <row r="563" spans="2:44">
      <c r="B563" s="4" t="s">
        <v>1235</v>
      </c>
      <c r="C563" s="4" t="s">
        <v>1165</v>
      </c>
      <c r="D563" s="4" t="s">
        <v>873</v>
      </c>
      <c r="E563" s="91">
        <v>45826</v>
      </c>
      <c r="F563" s="4" t="s">
        <v>873</v>
      </c>
      <c r="G563" s="91">
        <v>45845</v>
      </c>
      <c r="J563">
        <v>1366</v>
      </c>
      <c r="K563">
        <v>1652</v>
      </c>
      <c r="L563">
        <v>23773</v>
      </c>
      <c r="V563" s="37">
        <v>1718</v>
      </c>
      <c r="W563" s="37">
        <v>1221</v>
      </c>
      <c r="X563" s="37">
        <v>20669</v>
      </c>
      <c r="AA563">
        <v>1131</v>
      </c>
      <c r="AB563">
        <v>307</v>
      </c>
      <c r="AC563">
        <v>23388</v>
      </c>
      <c r="AM563" s="37">
        <v>518</v>
      </c>
      <c r="AN563" s="37">
        <v>-22</v>
      </c>
      <c r="AO563" s="37">
        <v>21331</v>
      </c>
    </row>
    <row r="564" spans="2:44">
      <c r="B564" s="4" t="s">
        <v>1236</v>
      </c>
      <c r="C564" s="4" t="s">
        <v>1151</v>
      </c>
      <c r="D564" s="4" t="s">
        <v>873</v>
      </c>
      <c r="E564" s="91">
        <v>45826</v>
      </c>
      <c r="F564" s="4" t="s">
        <v>873</v>
      </c>
      <c r="G564" s="91">
        <v>45845</v>
      </c>
      <c r="J564">
        <v>907</v>
      </c>
      <c r="K564">
        <v>841</v>
      </c>
      <c r="L564">
        <v>24113</v>
      </c>
      <c r="V564" s="37">
        <v>843</v>
      </c>
      <c r="W564" s="37">
        <v>980</v>
      </c>
      <c r="X564" s="37">
        <v>22575</v>
      </c>
      <c r="AA564">
        <v>612</v>
      </c>
      <c r="AB564">
        <v>244</v>
      </c>
      <c r="AC564">
        <v>19087</v>
      </c>
      <c r="AM564" s="37">
        <v>177</v>
      </c>
      <c r="AN564" s="37">
        <v>320</v>
      </c>
      <c r="AO564" s="37">
        <v>20909</v>
      </c>
    </row>
    <row r="565" spans="2:44">
      <c r="B565" s="4" t="s">
        <v>1237</v>
      </c>
      <c r="C565" s="4" t="s">
        <v>1146</v>
      </c>
      <c r="D565" s="4" t="s">
        <v>873</v>
      </c>
      <c r="E565" s="91">
        <v>45826</v>
      </c>
      <c r="F565" s="4" t="s">
        <v>873</v>
      </c>
      <c r="G565" s="91">
        <v>45845</v>
      </c>
      <c r="J565">
        <v>-239</v>
      </c>
      <c r="K565">
        <v>714</v>
      </c>
      <c r="L565">
        <v>24398</v>
      </c>
      <c r="V565" s="37">
        <v>-370</v>
      </c>
      <c r="W565" s="37">
        <v>607</v>
      </c>
      <c r="X565" s="37">
        <v>23913</v>
      </c>
      <c r="AA565">
        <v>1229</v>
      </c>
      <c r="AB565">
        <v>1199</v>
      </c>
      <c r="AC565">
        <v>25494</v>
      </c>
      <c r="AM565" s="37">
        <v>335</v>
      </c>
      <c r="AN565" s="37">
        <v>797</v>
      </c>
      <c r="AO565" s="37">
        <v>25083</v>
      </c>
    </row>
    <row r="566" spans="2:44">
      <c r="B566" s="4" t="s">
        <v>1238</v>
      </c>
      <c r="C566" s="4" t="s">
        <v>1153</v>
      </c>
      <c r="D566" s="4" t="s">
        <v>873</v>
      </c>
      <c r="E566" s="91">
        <v>45826</v>
      </c>
      <c r="F566" s="4" t="s">
        <v>873</v>
      </c>
      <c r="G566" s="91">
        <v>45845</v>
      </c>
      <c r="J566">
        <v>-158</v>
      </c>
      <c r="K566">
        <v>1447</v>
      </c>
      <c r="L566">
        <v>21477</v>
      </c>
      <c r="V566" s="37">
        <v>234</v>
      </c>
      <c r="W566" s="37">
        <v>1106</v>
      </c>
      <c r="X566" s="37">
        <v>21450</v>
      </c>
      <c r="AA566">
        <v>1075</v>
      </c>
      <c r="AB566">
        <v>1115</v>
      </c>
      <c r="AC566">
        <v>22237</v>
      </c>
      <c r="AM566" s="37">
        <v>215</v>
      </c>
      <c r="AN566" s="37">
        <v>1201</v>
      </c>
      <c r="AO566" s="37">
        <v>20699</v>
      </c>
    </row>
    <row r="567" spans="2:44">
      <c r="B567" s="4" t="s">
        <v>1239</v>
      </c>
      <c r="C567" s="4" t="s">
        <v>1190</v>
      </c>
      <c r="D567" s="4" t="s">
        <v>873</v>
      </c>
      <c r="E567" s="91">
        <v>45826</v>
      </c>
      <c r="F567" s="4" t="s">
        <v>873</v>
      </c>
      <c r="G567" s="91">
        <v>45845</v>
      </c>
      <c r="J567">
        <v>-668</v>
      </c>
      <c r="K567">
        <v>1815</v>
      </c>
      <c r="L567">
        <v>20542</v>
      </c>
      <c r="V567" s="37">
        <v>-757</v>
      </c>
      <c r="W567" s="37">
        <v>1548</v>
      </c>
      <c r="X567" s="37">
        <v>20970</v>
      </c>
      <c r="AA567">
        <v>579</v>
      </c>
      <c r="AB567">
        <v>1682</v>
      </c>
      <c r="AC567">
        <v>23627</v>
      </c>
      <c r="AM567" s="37">
        <v>387</v>
      </c>
      <c r="AN567" s="37">
        <v>1066</v>
      </c>
      <c r="AO567" s="37">
        <v>22061</v>
      </c>
    </row>
    <row r="568" spans="2:44">
      <c r="B568" s="4" t="s">
        <v>1240</v>
      </c>
      <c r="C568" s="4" t="s">
        <v>1146</v>
      </c>
      <c r="D568" s="4" t="s">
        <v>873</v>
      </c>
      <c r="E568" s="91">
        <v>45826</v>
      </c>
      <c r="F568" s="4" t="s">
        <v>873</v>
      </c>
      <c r="G568" s="91">
        <v>45831</v>
      </c>
      <c r="J568">
        <v>-1026</v>
      </c>
      <c r="K568">
        <v>1583</v>
      </c>
      <c r="L568">
        <v>23332</v>
      </c>
      <c r="V568" s="37">
        <v>-756</v>
      </c>
      <c r="W568" s="37">
        <v>1599</v>
      </c>
      <c r="X568" s="37">
        <v>21365</v>
      </c>
      <c r="AA568">
        <v>466</v>
      </c>
      <c r="AB568">
        <v>1522</v>
      </c>
      <c r="AC568">
        <v>24488</v>
      </c>
      <c r="AM568" s="37">
        <v>523</v>
      </c>
      <c r="AN568" s="37">
        <v>835</v>
      </c>
      <c r="AO568" s="37">
        <v>23087</v>
      </c>
    </row>
    <row r="569" spans="2:44">
      <c r="B569" s="4" t="s">
        <v>1241</v>
      </c>
      <c r="C569" s="4" t="s">
        <v>1171</v>
      </c>
      <c r="D569" s="4" t="s">
        <v>1242</v>
      </c>
      <c r="F569" s="4" t="s">
        <v>873</v>
      </c>
      <c r="G569" s="91">
        <v>45828</v>
      </c>
      <c r="V569" s="37">
        <v>146</v>
      </c>
      <c r="W569" s="37">
        <v>1717</v>
      </c>
      <c r="X569" s="37">
        <v>20465</v>
      </c>
      <c r="AM569" s="37">
        <v>156</v>
      </c>
      <c r="AN569" s="37">
        <v>2297</v>
      </c>
      <c r="AO569" s="37">
        <v>22639</v>
      </c>
      <c r="AR569" t="s">
        <v>1243</v>
      </c>
    </row>
    <row r="570" spans="2:44">
      <c r="B570" s="4" t="s">
        <v>1244</v>
      </c>
      <c r="C570" s="4" t="s">
        <v>1162</v>
      </c>
      <c r="D570" s="4" t="s">
        <v>1242</v>
      </c>
      <c r="F570" s="4" t="s">
        <v>873</v>
      </c>
      <c r="G570" s="91">
        <v>45828</v>
      </c>
      <c r="V570" s="37">
        <v>614</v>
      </c>
      <c r="W570" s="37">
        <v>759</v>
      </c>
      <c r="X570" s="37">
        <v>22431</v>
      </c>
      <c r="AM570" s="37">
        <v>355</v>
      </c>
      <c r="AN570" s="37">
        <v>-250</v>
      </c>
      <c r="AO570" s="37">
        <v>26001</v>
      </c>
      <c r="AR570" t="s">
        <v>1245</v>
      </c>
    </row>
    <row r="571" spans="2:44">
      <c r="B571" s="4" t="s">
        <v>1246</v>
      </c>
      <c r="C571" s="4" t="s">
        <v>1122</v>
      </c>
      <c r="D571" s="4" t="s">
        <v>1242</v>
      </c>
      <c r="F571" s="4" t="s">
        <v>873</v>
      </c>
      <c r="G571" s="91">
        <v>45828</v>
      </c>
      <c r="V571" s="37">
        <v>503</v>
      </c>
      <c r="W571" s="37">
        <v>1500</v>
      </c>
      <c r="X571" s="37">
        <v>21421</v>
      </c>
      <c r="AM571" s="37">
        <v>-491</v>
      </c>
      <c r="AN571" s="37">
        <v>2349</v>
      </c>
      <c r="AO571" s="37">
        <v>21155</v>
      </c>
      <c r="AR571" t="s">
        <v>1245</v>
      </c>
    </row>
    <row r="572" spans="2:44">
      <c r="B572" s="4" t="s">
        <v>1247</v>
      </c>
      <c r="C572" s="4" t="s">
        <v>1122</v>
      </c>
      <c r="D572" s="4" t="s">
        <v>1242</v>
      </c>
      <c r="F572" s="4" t="s">
        <v>873</v>
      </c>
      <c r="G572" s="91">
        <v>45828</v>
      </c>
      <c r="V572" s="37">
        <v>281</v>
      </c>
      <c r="W572" s="37">
        <v>1822</v>
      </c>
      <c r="X572" s="37">
        <v>20046</v>
      </c>
      <c r="AM572" s="37">
        <v>-1595</v>
      </c>
      <c r="AN572" s="37">
        <v>1884</v>
      </c>
      <c r="AO572" s="37">
        <v>20800</v>
      </c>
      <c r="AR572" t="s">
        <v>1245</v>
      </c>
    </row>
    <row r="573" spans="2:44">
      <c r="B573" s="4" t="s">
        <v>1248</v>
      </c>
      <c r="C573" s="4" t="s">
        <v>1146</v>
      </c>
      <c r="D573" s="4" t="s">
        <v>1242</v>
      </c>
      <c r="F573" s="4" t="s">
        <v>873</v>
      </c>
      <c r="G573" s="91">
        <v>45828</v>
      </c>
      <c r="V573" s="37">
        <v>-416</v>
      </c>
      <c r="W573" s="37">
        <v>2320</v>
      </c>
      <c r="X573" s="37">
        <v>19406</v>
      </c>
      <c r="AM573" s="37">
        <v>150</v>
      </c>
      <c r="AN573" s="37">
        <v>1212</v>
      </c>
      <c r="AO573" s="37">
        <v>20629</v>
      </c>
      <c r="AR573" t="s">
        <v>1245</v>
      </c>
    </row>
    <row r="574" spans="2:44">
      <c r="B574" s="4" t="s">
        <v>1249</v>
      </c>
      <c r="C574" s="4" t="s">
        <v>1250</v>
      </c>
      <c r="D574" s="4" t="s">
        <v>873</v>
      </c>
      <c r="E574" s="91">
        <v>45839</v>
      </c>
      <c r="F574" s="4" t="s">
        <v>873</v>
      </c>
      <c r="G574" s="91">
        <v>45845</v>
      </c>
      <c r="J574">
        <v>-6411</v>
      </c>
      <c r="K574">
        <v>-2408</v>
      </c>
      <c r="L574">
        <v>21625</v>
      </c>
      <c r="V574" s="37">
        <v>-6128</v>
      </c>
      <c r="W574" s="37">
        <v>-1811</v>
      </c>
      <c r="X574" s="37">
        <v>22170</v>
      </c>
      <c r="AA574">
        <v>-8102</v>
      </c>
      <c r="AB574">
        <v>-3408</v>
      </c>
      <c r="AC574">
        <v>20311</v>
      </c>
      <c r="AM574" s="37">
        <v>-7666</v>
      </c>
      <c r="AN574" s="37">
        <v>-3442</v>
      </c>
      <c r="AO574" s="37">
        <v>19139</v>
      </c>
    </row>
    <row r="575" spans="2:44">
      <c r="B575" s="4" t="s">
        <v>1251</v>
      </c>
      <c r="C575" s="4" t="s">
        <v>1252</v>
      </c>
      <c r="D575" s="4" t="s">
        <v>873</v>
      </c>
      <c r="E575" s="91">
        <v>45839</v>
      </c>
      <c r="F575" s="4" t="s">
        <v>873</v>
      </c>
      <c r="G575" s="91">
        <v>45845</v>
      </c>
      <c r="J575">
        <v>-5585</v>
      </c>
      <c r="K575">
        <v>-2353</v>
      </c>
      <c r="L575">
        <v>22232</v>
      </c>
      <c r="V575" s="37">
        <v>-5404</v>
      </c>
      <c r="W575" s="37">
        <v>-1008</v>
      </c>
      <c r="X575" s="37">
        <v>21832</v>
      </c>
      <c r="AA575">
        <v>-6849</v>
      </c>
      <c r="AB575">
        <v>-4533</v>
      </c>
      <c r="AC575">
        <v>20024</v>
      </c>
      <c r="AM575" s="37">
        <v>-6321</v>
      </c>
      <c r="AN575" s="37">
        <v>-5374</v>
      </c>
      <c r="AO575" s="37">
        <v>18556</v>
      </c>
    </row>
    <row r="576" spans="2:44">
      <c r="B576" s="4" t="s">
        <v>1253</v>
      </c>
      <c r="C576" s="4" t="s">
        <v>1254</v>
      </c>
      <c r="D576" s="4" t="s">
        <v>873</v>
      </c>
      <c r="E576" s="91">
        <v>45839</v>
      </c>
      <c r="F576" s="4" t="s">
        <v>873</v>
      </c>
      <c r="G576" s="91">
        <v>45845</v>
      </c>
      <c r="J576">
        <v>-5649</v>
      </c>
      <c r="K576">
        <v>-1610</v>
      </c>
      <c r="L576">
        <v>21981</v>
      </c>
      <c r="V576" s="37">
        <v>-5568</v>
      </c>
      <c r="W576" s="37">
        <v>-547</v>
      </c>
      <c r="X576" s="37">
        <v>21835</v>
      </c>
      <c r="AA576">
        <v>-6867</v>
      </c>
      <c r="AB576">
        <v>-4206</v>
      </c>
      <c r="AC576">
        <v>20350</v>
      </c>
      <c r="AM576" s="37">
        <v>-7118</v>
      </c>
      <c r="AN576" s="37">
        <v>-4408</v>
      </c>
      <c r="AO576" s="37">
        <v>18231</v>
      </c>
    </row>
    <row r="577" spans="2:41">
      <c r="B577" s="4" t="s">
        <v>1255</v>
      </c>
      <c r="C577" s="4" t="s">
        <v>1256</v>
      </c>
      <c r="D577" s="4" t="s">
        <v>873</v>
      </c>
      <c r="E577" s="91">
        <v>45839</v>
      </c>
      <c r="F577" s="4" t="s">
        <v>873</v>
      </c>
      <c r="G577" s="91">
        <v>45845</v>
      </c>
      <c r="J577">
        <v>-6994</v>
      </c>
      <c r="K577">
        <v>-4409</v>
      </c>
      <c r="L577">
        <v>22864</v>
      </c>
      <c r="V577" s="37">
        <v>-5815</v>
      </c>
      <c r="W577" s="37">
        <v>-3503</v>
      </c>
      <c r="X577" s="37">
        <v>22242</v>
      </c>
      <c r="AA577">
        <v>-7057</v>
      </c>
      <c r="AB577">
        <v>-2371</v>
      </c>
      <c r="AC577">
        <v>20794</v>
      </c>
      <c r="AM577" s="37">
        <v>-7711</v>
      </c>
      <c r="AN577" s="37">
        <v>-2716</v>
      </c>
      <c r="AO577" s="37">
        <v>18742</v>
      </c>
    </row>
    <row r="578" spans="2:41">
      <c r="B578" s="4" t="s">
        <v>1257</v>
      </c>
      <c r="C578" s="4" t="s">
        <v>1111</v>
      </c>
      <c r="D578" s="4" t="s">
        <v>873</v>
      </c>
      <c r="E578" s="91">
        <v>45855</v>
      </c>
      <c r="F578" s="4" t="s">
        <v>873</v>
      </c>
      <c r="G578" s="91">
        <v>45866</v>
      </c>
      <c r="J578">
        <v>638</v>
      </c>
      <c r="K578">
        <v>-505</v>
      </c>
      <c r="L578">
        <v>21686</v>
      </c>
      <c r="V578" s="37">
        <v>950</v>
      </c>
      <c r="W578" s="37">
        <v>-707</v>
      </c>
      <c r="X578" s="37">
        <v>20205</v>
      </c>
      <c r="AA578">
        <v>1535</v>
      </c>
      <c r="AB578">
        <v>-92</v>
      </c>
      <c r="AC578">
        <v>20852</v>
      </c>
      <c r="AM578" s="37">
        <v>686</v>
      </c>
      <c r="AN578" s="37">
        <v>-76</v>
      </c>
      <c r="AO578" s="37">
        <v>19722</v>
      </c>
    </row>
    <row r="579" spans="2:41">
      <c r="B579" s="4" t="s">
        <v>1258</v>
      </c>
      <c r="C579" s="4" t="s">
        <v>1157</v>
      </c>
      <c r="D579" s="4" t="s">
        <v>873</v>
      </c>
      <c r="E579" s="91">
        <v>45855</v>
      </c>
      <c r="F579" s="4" t="s">
        <v>873</v>
      </c>
      <c r="G579" s="91">
        <v>45866</v>
      </c>
      <c r="J579">
        <v>234</v>
      </c>
      <c r="K579">
        <v>1557</v>
      </c>
      <c r="L579">
        <v>23051</v>
      </c>
      <c r="V579" s="37">
        <v>-312</v>
      </c>
      <c r="W579" s="37">
        <v>1915</v>
      </c>
      <c r="X579" s="37">
        <v>21497</v>
      </c>
      <c r="AA579">
        <v>153</v>
      </c>
      <c r="AB579">
        <v>732</v>
      </c>
      <c r="AC579">
        <v>21485</v>
      </c>
      <c r="AM579" s="37">
        <v>56</v>
      </c>
      <c r="AN579" s="37">
        <v>139</v>
      </c>
      <c r="AO579" s="37">
        <v>21131</v>
      </c>
    </row>
    <row r="580" spans="2:41">
      <c r="B580" s="4" t="s">
        <v>1259</v>
      </c>
      <c r="C580" s="4" t="s">
        <v>1146</v>
      </c>
      <c r="D580" s="4" t="s">
        <v>873</v>
      </c>
      <c r="E580" s="91">
        <v>45855</v>
      </c>
      <c r="F580" s="4" t="s">
        <v>873</v>
      </c>
      <c r="G580" s="91">
        <v>45866</v>
      </c>
      <c r="J580">
        <v>688</v>
      </c>
      <c r="K580">
        <v>205</v>
      </c>
      <c r="L580">
        <v>25621</v>
      </c>
      <c r="V580" s="37">
        <v>-4</v>
      </c>
      <c r="W580" s="37">
        <v>1047</v>
      </c>
      <c r="X580" s="37">
        <v>23745</v>
      </c>
      <c r="AA580">
        <v>1279</v>
      </c>
      <c r="AB580">
        <v>913</v>
      </c>
      <c r="AC580">
        <v>26021</v>
      </c>
      <c r="AM580" s="37">
        <v>1427</v>
      </c>
      <c r="AN580" s="37">
        <v>-495</v>
      </c>
      <c r="AO580" s="37">
        <v>25159</v>
      </c>
    </row>
    <row r="581" spans="2:41">
      <c r="B581" s="4" t="s">
        <v>1260</v>
      </c>
      <c r="C581" s="4" t="s">
        <v>1228</v>
      </c>
      <c r="D581" s="4" t="s">
        <v>873</v>
      </c>
      <c r="E581" s="91">
        <v>45855</v>
      </c>
      <c r="F581" s="4" t="s">
        <v>873</v>
      </c>
      <c r="G581" s="91">
        <v>45866</v>
      </c>
      <c r="J581">
        <v>729</v>
      </c>
      <c r="K581">
        <v>1319</v>
      </c>
      <c r="L581">
        <v>26393</v>
      </c>
      <c r="V581" s="37">
        <v>1191</v>
      </c>
      <c r="W581" s="37">
        <v>1253</v>
      </c>
      <c r="X581" s="37">
        <v>23761</v>
      </c>
      <c r="AA581">
        <v>321</v>
      </c>
      <c r="AB581">
        <v>2276</v>
      </c>
      <c r="AC581">
        <v>26021</v>
      </c>
      <c r="AM581" s="37">
        <v>520</v>
      </c>
      <c r="AN581" s="37">
        <v>1113</v>
      </c>
      <c r="AO581" s="37">
        <v>24186</v>
      </c>
    </row>
    <row r="582" spans="2:41">
      <c r="B582" s="4" t="s">
        <v>1261</v>
      </c>
      <c r="C582" s="4" t="s">
        <v>1138</v>
      </c>
      <c r="D582" s="4" t="s">
        <v>873</v>
      </c>
      <c r="E582" s="91">
        <v>45855</v>
      </c>
      <c r="F582" s="4" t="s">
        <v>873</v>
      </c>
      <c r="G582" s="91">
        <v>45866</v>
      </c>
      <c r="J582">
        <v>39</v>
      </c>
      <c r="K582">
        <v>9</v>
      </c>
      <c r="L582">
        <v>27490</v>
      </c>
      <c r="V582" s="37">
        <v>240</v>
      </c>
      <c r="W582" s="37">
        <v>357</v>
      </c>
      <c r="X582" s="37">
        <v>25270</v>
      </c>
      <c r="AA582">
        <v>771</v>
      </c>
      <c r="AB582">
        <v>807</v>
      </c>
      <c r="AC582">
        <v>26261</v>
      </c>
      <c r="AM582" s="37">
        <v>-273</v>
      </c>
      <c r="AN582" s="37">
        <v>388</v>
      </c>
      <c r="AO582" s="37">
        <v>23631</v>
      </c>
    </row>
    <row r="583" spans="2:41">
      <c r="B583" s="4" t="s">
        <v>1262</v>
      </c>
      <c r="C583" s="4" t="s">
        <v>1151</v>
      </c>
      <c r="D583" s="4" t="s">
        <v>873</v>
      </c>
      <c r="E583" s="91">
        <v>45855</v>
      </c>
      <c r="F583" s="4" t="s">
        <v>873</v>
      </c>
      <c r="G583" s="91">
        <v>45866</v>
      </c>
      <c r="J583">
        <v>95</v>
      </c>
      <c r="K583">
        <v>1463</v>
      </c>
      <c r="L583">
        <v>23875</v>
      </c>
      <c r="V583" s="37">
        <v>1479</v>
      </c>
      <c r="W583" s="37">
        <v>1305</v>
      </c>
      <c r="X583" s="37">
        <v>25194</v>
      </c>
      <c r="AA583">
        <v>1575</v>
      </c>
      <c r="AB583">
        <v>585</v>
      </c>
      <c r="AC583">
        <v>23469</v>
      </c>
      <c r="AM583" s="37">
        <v>945</v>
      </c>
      <c r="AN583" s="37">
        <v>895</v>
      </c>
      <c r="AO583" s="37">
        <v>23312</v>
      </c>
    </row>
    <row r="584" spans="2:41">
      <c r="B584" s="4" t="s">
        <v>1263</v>
      </c>
      <c r="C584" s="4" t="s">
        <v>1264</v>
      </c>
      <c r="D584" s="4" t="s">
        <v>873</v>
      </c>
      <c r="E584" s="91">
        <v>45855</v>
      </c>
      <c r="F584" s="4" t="s">
        <v>873</v>
      </c>
      <c r="G584" s="91">
        <v>45866</v>
      </c>
      <c r="J584">
        <v>582</v>
      </c>
      <c r="K584">
        <v>685</v>
      </c>
      <c r="L584">
        <v>23941</v>
      </c>
      <c r="V584" s="37">
        <v>-360</v>
      </c>
      <c r="W584" s="37">
        <v>1151</v>
      </c>
      <c r="X584" s="37">
        <v>22419</v>
      </c>
      <c r="AA584">
        <v>-2076</v>
      </c>
      <c r="AB584">
        <v>-140</v>
      </c>
      <c r="AC584">
        <v>22550</v>
      </c>
      <c r="AM584" s="37">
        <v>-1502</v>
      </c>
      <c r="AN584" s="37">
        <v>-900</v>
      </c>
      <c r="AO584" s="37">
        <v>20929</v>
      </c>
    </row>
    <row r="585" spans="2:41">
      <c r="B585" s="4" t="s">
        <v>1265</v>
      </c>
      <c r="C585" s="4" t="s">
        <v>1143</v>
      </c>
      <c r="D585" s="4" t="s">
        <v>873</v>
      </c>
      <c r="E585" s="91">
        <v>45855</v>
      </c>
      <c r="F585" s="4" t="s">
        <v>873</v>
      </c>
      <c r="G585" s="91">
        <v>45866</v>
      </c>
      <c r="J585">
        <v>1092</v>
      </c>
      <c r="K585">
        <v>885</v>
      </c>
      <c r="L585">
        <v>25529</v>
      </c>
      <c r="V585" s="37">
        <v>353</v>
      </c>
      <c r="W585" s="37">
        <v>1348</v>
      </c>
      <c r="X585" s="37">
        <v>23229</v>
      </c>
      <c r="AA585">
        <v>589</v>
      </c>
      <c r="AB585">
        <v>1778</v>
      </c>
      <c r="AC585">
        <v>22104</v>
      </c>
      <c r="AM585" s="37">
        <v>416</v>
      </c>
      <c r="AN585" s="37">
        <v>737</v>
      </c>
      <c r="AO585" s="37">
        <v>20864</v>
      </c>
    </row>
    <row r="586" spans="2:41">
      <c r="B586" s="4" t="s">
        <v>1266</v>
      </c>
      <c r="C586" s="4" t="s">
        <v>1224</v>
      </c>
      <c r="D586" s="4" t="s">
        <v>873</v>
      </c>
      <c r="E586" s="91">
        <v>45855</v>
      </c>
      <c r="F586" s="4" t="s">
        <v>873</v>
      </c>
      <c r="G586" s="91">
        <v>45866</v>
      </c>
      <c r="J586">
        <v>-531</v>
      </c>
      <c r="K586">
        <v>1326</v>
      </c>
      <c r="L586">
        <v>22508</v>
      </c>
      <c r="V586" s="37">
        <v>286</v>
      </c>
      <c r="W586" s="37">
        <v>1551</v>
      </c>
      <c r="X586" s="37">
        <v>21799</v>
      </c>
      <c r="AA586">
        <v>-634</v>
      </c>
      <c r="AB586">
        <v>1485</v>
      </c>
      <c r="AC586">
        <v>23850</v>
      </c>
      <c r="AM586" s="37">
        <v>-967</v>
      </c>
      <c r="AN586" s="37">
        <v>1425</v>
      </c>
      <c r="AO586" s="37">
        <v>22925</v>
      </c>
    </row>
    <row r="587" spans="2:41">
      <c r="B587" s="4" t="s">
        <v>1267</v>
      </c>
      <c r="C587" s="4" t="s">
        <v>1122</v>
      </c>
      <c r="D587" s="4" t="s">
        <v>873</v>
      </c>
      <c r="E587" s="91">
        <v>45855</v>
      </c>
      <c r="F587" s="4" t="s">
        <v>873</v>
      </c>
      <c r="G587" s="91">
        <v>45866</v>
      </c>
      <c r="J587">
        <v>-750</v>
      </c>
      <c r="K587">
        <v>1550</v>
      </c>
      <c r="L587">
        <v>21229</v>
      </c>
      <c r="V587" s="37">
        <v>-799</v>
      </c>
      <c r="W587" s="37">
        <v>1783</v>
      </c>
      <c r="X587" s="37">
        <v>20869</v>
      </c>
      <c r="AA587">
        <v>-208</v>
      </c>
      <c r="AB587">
        <v>1745</v>
      </c>
      <c r="AC587">
        <v>22265</v>
      </c>
      <c r="AM587" s="37">
        <v>-651</v>
      </c>
      <c r="AN587" s="37">
        <v>1191</v>
      </c>
      <c r="AO587" s="37">
        <v>20703</v>
      </c>
    </row>
    <row r="588" spans="2:41">
      <c r="B588" s="4" t="s">
        <v>1268</v>
      </c>
      <c r="C588" s="4" t="s">
        <v>1153</v>
      </c>
      <c r="D588" s="4" t="s">
        <v>873</v>
      </c>
      <c r="E588" s="91">
        <v>45855</v>
      </c>
      <c r="F588" s="4" t="s">
        <v>873</v>
      </c>
      <c r="G588" s="91">
        <v>45866</v>
      </c>
      <c r="J588">
        <v>709</v>
      </c>
      <c r="K588">
        <v>-111</v>
      </c>
      <c r="L588">
        <v>22517</v>
      </c>
      <c r="V588" s="37">
        <v>570</v>
      </c>
      <c r="W588" s="37">
        <v>878</v>
      </c>
      <c r="X588" s="37">
        <v>22487</v>
      </c>
      <c r="AA588">
        <v>1407</v>
      </c>
      <c r="AB588">
        <v>1176</v>
      </c>
      <c r="AC588">
        <v>24411</v>
      </c>
      <c r="AM588" s="37">
        <v>1328</v>
      </c>
      <c r="AN588" s="37">
        <v>434</v>
      </c>
      <c r="AO588" s="37">
        <v>22975</v>
      </c>
    </row>
    <row r="589" spans="2:41">
      <c r="B589" s="4" t="s">
        <v>1269</v>
      </c>
      <c r="C589" s="4" t="s">
        <v>1270</v>
      </c>
      <c r="D589" s="4" t="s">
        <v>873</v>
      </c>
      <c r="E589" s="91">
        <v>45855</v>
      </c>
      <c r="F589" s="4" t="s">
        <v>873</v>
      </c>
      <c r="G589" s="91">
        <v>45866</v>
      </c>
      <c r="J589">
        <v>-133</v>
      </c>
      <c r="K589">
        <v>-244</v>
      </c>
      <c r="L589">
        <v>24510</v>
      </c>
      <c r="V589" s="37">
        <v>231</v>
      </c>
      <c r="W589" s="37">
        <v>-359</v>
      </c>
      <c r="X589" s="37">
        <v>22054</v>
      </c>
      <c r="AA589">
        <v>-236</v>
      </c>
      <c r="AB589">
        <v>2421</v>
      </c>
      <c r="AC589">
        <v>23287</v>
      </c>
      <c r="AM589" s="37">
        <v>-864</v>
      </c>
      <c r="AN589" s="37">
        <v>1752</v>
      </c>
      <c r="AO589" s="37">
        <v>23650</v>
      </c>
    </row>
    <row r="590" spans="2:41">
      <c r="B590" s="4" t="s">
        <v>1271</v>
      </c>
      <c r="C590" s="4" t="s">
        <v>1167</v>
      </c>
      <c r="D590" s="4" t="s">
        <v>873</v>
      </c>
      <c r="E590" s="91">
        <v>45859</v>
      </c>
      <c r="F590" s="4" t="s">
        <v>873</v>
      </c>
      <c r="G590" s="91">
        <v>45866</v>
      </c>
      <c r="J590">
        <v>530</v>
      </c>
      <c r="K590">
        <v>730</v>
      </c>
      <c r="L590">
        <v>22312</v>
      </c>
      <c r="V590" s="37">
        <v>120</v>
      </c>
      <c r="W590" s="37">
        <v>1381</v>
      </c>
      <c r="X590" s="37">
        <v>21544</v>
      </c>
      <c r="AA590">
        <v>192</v>
      </c>
      <c r="AB590">
        <v>786</v>
      </c>
      <c r="AC590">
        <v>22780</v>
      </c>
      <c r="AM590" s="37">
        <v>-79</v>
      </c>
      <c r="AN590" s="37">
        <v>412</v>
      </c>
      <c r="AO590" s="37">
        <v>22134</v>
      </c>
    </row>
    <row r="591" spans="2:41">
      <c r="B591" s="4" t="s">
        <v>1272</v>
      </c>
      <c r="C591" s="4" t="s">
        <v>1224</v>
      </c>
      <c r="D591" s="4" t="s">
        <v>873</v>
      </c>
      <c r="E591" s="91">
        <v>45859</v>
      </c>
      <c r="F591" s="4" t="s">
        <v>873</v>
      </c>
      <c r="G591" s="91">
        <v>45866</v>
      </c>
      <c r="J591">
        <v>85</v>
      </c>
      <c r="K591">
        <v>-173</v>
      </c>
      <c r="L591">
        <v>20045</v>
      </c>
      <c r="V591" s="37">
        <v>657</v>
      </c>
      <c r="W591" s="37">
        <v>-172</v>
      </c>
      <c r="X591" s="37">
        <v>20739</v>
      </c>
      <c r="AA591">
        <v>881</v>
      </c>
      <c r="AB591">
        <v>256</v>
      </c>
      <c r="AC591">
        <v>20277</v>
      </c>
      <c r="AM591" s="37">
        <v>214</v>
      </c>
      <c r="AN591" s="37">
        <v>284</v>
      </c>
      <c r="AO591" s="37">
        <v>22007</v>
      </c>
    </row>
    <row r="592" spans="2:41">
      <c r="B592" s="4" t="s">
        <v>1273</v>
      </c>
      <c r="C592" s="4" t="s">
        <v>1206</v>
      </c>
      <c r="D592" s="4" t="s">
        <v>873</v>
      </c>
      <c r="E592" s="91">
        <v>45859</v>
      </c>
      <c r="F592" s="4" t="s">
        <v>873</v>
      </c>
      <c r="G592" s="91">
        <v>45866</v>
      </c>
      <c r="J592">
        <v>130</v>
      </c>
      <c r="K592">
        <v>431</v>
      </c>
      <c r="L592">
        <v>23763</v>
      </c>
      <c r="V592" s="37">
        <v>1639</v>
      </c>
      <c r="W592" s="37">
        <v>49</v>
      </c>
      <c r="X592" s="37">
        <v>22184</v>
      </c>
      <c r="AA592">
        <v>444</v>
      </c>
      <c r="AB592">
        <v>-717</v>
      </c>
      <c r="AC592">
        <v>24960</v>
      </c>
      <c r="AM592" s="37">
        <v>470</v>
      </c>
      <c r="AN592" s="37">
        <v>-660</v>
      </c>
      <c r="AO592" s="37">
        <v>24857</v>
      </c>
    </row>
    <row r="593" spans="2:41">
      <c r="B593" s="4" t="s">
        <v>1274</v>
      </c>
      <c r="C593" s="4" t="s">
        <v>1115</v>
      </c>
      <c r="D593" s="4" t="s">
        <v>873</v>
      </c>
      <c r="E593" s="91">
        <v>45859</v>
      </c>
      <c r="F593" s="4" t="s">
        <v>873</v>
      </c>
      <c r="G593" s="91">
        <v>45866</v>
      </c>
      <c r="J593">
        <v>-242</v>
      </c>
      <c r="K593">
        <v>1532</v>
      </c>
      <c r="L593">
        <v>19711</v>
      </c>
      <c r="V593" s="37">
        <v>42</v>
      </c>
      <c r="W593" s="37">
        <v>1977</v>
      </c>
      <c r="X593" s="37">
        <v>20000</v>
      </c>
      <c r="AA593">
        <v>543</v>
      </c>
      <c r="AB593">
        <v>1355</v>
      </c>
      <c r="AC593">
        <v>19063</v>
      </c>
      <c r="AM593" s="37">
        <v>61</v>
      </c>
      <c r="AN593" s="37">
        <v>941</v>
      </c>
      <c r="AO593" s="37">
        <v>19572</v>
      </c>
    </row>
    <row r="594" spans="2:41">
      <c r="B594" s="4" t="s">
        <v>1275</v>
      </c>
      <c r="C594" s="4" t="s">
        <v>1151</v>
      </c>
      <c r="D594" s="4" t="s">
        <v>873</v>
      </c>
      <c r="E594" s="91">
        <v>45859</v>
      </c>
      <c r="F594" s="4" t="s">
        <v>873</v>
      </c>
      <c r="G594" s="91">
        <v>45866</v>
      </c>
      <c r="J594">
        <v>-165</v>
      </c>
      <c r="K594">
        <v>177</v>
      </c>
      <c r="L594">
        <v>22139</v>
      </c>
      <c r="V594" s="37">
        <v>525</v>
      </c>
      <c r="W594" s="37">
        <v>271</v>
      </c>
      <c r="X594" s="37">
        <v>21563</v>
      </c>
      <c r="AA594">
        <v>22</v>
      </c>
      <c r="AB594">
        <v>231</v>
      </c>
      <c r="AC594">
        <v>21780</v>
      </c>
      <c r="AM594" s="37">
        <v>-713</v>
      </c>
      <c r="AN594" s="37">
        <v>273</v>
      </c>
      <c r="AO594" s="37">
        <v>21082</v>
      </c>
    </row>
    <row r="595" spans="2:41">
      <c r="B595" s="4" t="s">
        <v>1276</v>
      </c>
      <c r="C595" s="4" t="s">
        <v>1162</v>
      </c>
      <c r="D595" s="4" t="s">
        <v>873</v>
      </c>
      <c r="E595" s="91">
        <v>45859</v>
      </c>
      <c r="F595" s="4" t="s">
        <v>873</v>
      </c>
      <c r="G595" s="91">
        <v>45873</v>
      </c>
      <c r="J595">
        <v>-120</v>
      </c>
      <c r="K595">
        <v>229</v>
      </c>
      <c r="L595">
        <v>21840</v>
      </c>
      <c r="V595" s="37">
        <v>141</v>
      </c>
      <c r="W595" s="37">
        <v>99</v>
      </c>
      <c r="X595" s="37">
        <v>22380</v>
      </c>
      <c r="AA595">
        <v>19</v>
      </c>
      <c r="AB595">
        <v>661</v>
      </c>
      <c r="AC595">
        <v>24226</v>
      </c>
      <c r="AM595" s="37">
        <v>-263</v>
      </c>
      <c r="AN595" s="37">
        <v>-200</v>
      </c>
      <c r="AO595" s="37">
        <v>23387</v>
      </c>
    </row>
    <row r="596" spans="2:41">
      <c r="B596" s="4" t="s">
        <v>1277</v>
      </c>
      <c r="C596" s="4" t="s">
        <v>1111</v>
      </c>
      <c r="D596" s="4" t="s">
        <v>873</v>
      </c>
      <c r="E596" s="91">
        <v>45859</v>
      </c>
      <c r="F596" s="4" t="s">
        <v>873</v>
      </c>
      <c r="G596" s="91">
        <v>45873</v>
      </c>
      <c r="J596">
        <v>-169</v>
      </c>
      <c r="K596">
        <v>1622</v>
      </c>
      <c r="L596">
        <v>21449</v>
      </c>
      <c r="V596" s="37">
        <v>755</v>
      </c>
      <c r="W596" s="37">
        <v>1264</v>
      </c>
      <c r="X596" s="37">
        <v>20561</v>
      </c>
      <c r="AA596">
        <v>1285</v>
      </c>
      <c r="AB596">
        <v>1556</v>
      </c>
      <c r="AC596">
        <v>20684</v>
      </c>
      <c r="AM596" s="37">
        <v>385</v>
      </c>
      <c r="AN596" s="37">
        <v>1526</v>
      </c>
      <c r="AO596" s="37">
        <v>20197</v>
      </c>
    </row>
    <row r="597" spans="2:41">
      <c r="B597" s="4" t="s">
        <v>1278</v>
      </c>
      <c r="C597" s="4" t="s">
        <v>1155</v>
      </c>
      <c r="D597" s="4" t="s">
        <v>873</v>
      </c>
      <c r="E597" s="91">
        <v>45859</v>
      </c>
      <c r="F597" s="4" t="s">
        <v>873</v>
      </c>
      <c r="G597" s="91">
        <v>45866</v>
      </c>
      <c r="J597">
        <v>925</v>
      </c>
      <c r="K597">
        <v>573</v>
      </c>
      <c r="L597">
        <v>20350</v>
      </c>
      <c r="V597" s="37">
        <v>1526</v>
      </c>
      <c r="W597" s="37">
        <v>616</v>
      </c>
      <c r="X597" s="37">
        <v>21006</v>
      </c>
      <c r="AA597">
        <v>517</v>
      </c>
      <c r="AB597">
        <v>1735</v>
      </c>
      <c r="AC597">
        <v>21942</v>
      </c>
      <c r="AM597" s="37">
        <v>199</v>
      </c>
      <c r="AN597" s="37">
        <v>1617</v>
      </c>
      <c r="AO597" s="37">
        <v>21280</v>
      </c>
    </row>
    <row r="598" spans="2:41">
      <c r="B598" s="4" t="s">
        <v>1244</v>
      </c>
      <c r="C598" s="4" t="s">
        <v>1162</v>
      </c>
      <c r="D598" s="4" t="s">
        <v>873</v>
      </c>
      <c r="E598" s="91">
        <v>45859</v>
      </c>
      <c r="F598" s="4" t="s">
        <v>873</v>
      </c>
      <c r="G598" s="91">
        <v>45866</v>
      </c>
      <c r="J598">
        <v>800</v>
      </c>
      <c r="K598">
        <v>854</v>
      </c>
      <c r="L598">
        <v>21178</v>
      </c>
      <c r="V598" s="37">
        <v>825</v>
      </c>
      <c r="W598" s="37">
        <v>1296</v>
      </c>
      <c r="X598" s="37">
        <v>21632</v>
      </c>
      <c r="AA598">
        <v>979</v>
      </c>
      <c r="AB598">
        <v>1144</v>
      </c>
      <c r="AC598">
        <v>23872</v>
      </c>
      <c r="AM598" s="37">
        <v>951</v>
      </c>
      <c r="AN598" s="37">
        <v>291</v>
      </c>
      <c r="AO598" s="37">
        <v>23894</v>
      </c>
    </row>
    <row r="599" spans="2:41">
      <c r="B599" s="4" t="s">
        <v>1279</v>
      </c>
      <c r="C599" s="4" t="s">
        <v>1157</v>
      </c>
      <c r="D599" s="4" t="s">
        <v>873</v>
      </c>
      <c r="E599" s="91">
        <v>45859</v>
      </c>
      <c r="F599" s="4" t="s">
        <v>873</v>
      </c>
      <c r="G599" s="91">
        <v>45866</v>
      </c>
      <c r="J599">
        <v>404</v>
      </c>
      <c r="K599">
        <v>1090</v>
      </c>
      <c r="L599">
        <v>24247</v>
      </c>
      <c r="V599" s="37">
        <v>971</v>
      </c>
      <c r="W599" s="37">
        <v>1068</v>
      </c>
      <c r="X599" s="37">
        <v>22804</v>
      </c>
      <c r="AA599">
        <v>663</v>
      </c>
      <c r="AB599">
        <v>2122</v>
      </c>
      <c r="AC599">
        <v>22766</v>
      </c>
      <c r="AM599" s="37">
        <v>-174</v>
      </c>
      <c r="AN599" s="37">
        <v>1894</v>
      </c>
      <c r="AO599" s="37">
        <v>22313</v>
      </c>
    </row>
    <row r="600" spans="2:41">
      <c r="B600" s="4" t="s">
        <v>1280</v>
      </c>
      <c r="C600" s="4" t="s">
        <v>1232</v>
      </c>
      <c r="D600" s="4" t="s">
        <v>873</v>
      </c>
      <c r="E600" s="91">
        <v>45859</v>
      </c>
      <c r="F600" s="4" t="s">
        <v>873</v>
      </c>
      <c r="G600" s="91">
        <v>45873</v>
      </c>
      <c r="J600">
        <v>-473</v>
      </c>
      <c r="K600">
        <v>1953</v>
      </c>
      <c r="L600">
        <v>21745</v>
      </c>
      <c r="V600" s="37">
        <v>736</v>
      </c>
      <c r="W600" s="37">
        <v>1244</v>
      </c>
      <c r="X600" s="37">
        <v>21256</v>
      </c>
      <c r="AA600">
        <v>599</v>
      </c>
      <c r="AB600">
        <v>421</v>
      </c>
      <c r="AC600">
        <v>20942</v>
      </c>
      <c r="AM600" s="37">
        <v>-454</v>
      </c>
      <c r="AN600" s="37">
        <v>631</v>
      </c>
      <c r="AO600" s="37">
        <v>22088</v>
      </c>
    </row>
    <row r="601" spans="2:41">
      <c r="B601" s="4" t="s">
        <v>1281</v>
      </c>
      <c r="C601" s="4" t="s">
        <v>1190</v>
      </c>
      <c r="D601" s="4" t="s">
        <v>873</v>
      </c>
      <c r="E601" s="91">
        <v>45859</v>
      </c>
      <c r="F601" s="4" t="s">
        <v>873</v>
      </c>
      <c r="G601" s="91">
        <v>45873</v>
      </c>
      <c r="J601">
        <v>-358</v>
      </c>
      <c r="K601">
        <v>145</v>
      </c>
      <c r="L601">
        <v>22099</v>
      </c>
      <c r="V601" s="37">
        <v>-25</v>
      </c>
      <c r="W601" s="37">
        <v>146</v>
      </c>
      <c r="X601" s="37">
        <v>20760</v>
      </c>
      <c r="AA601">
        <v>1808</v>
      </c>
      <c r="AB601">
        <v>341</v>
      </c>
      <c r="AC601">
        <v>20981</v>
      </c>
      <c r="AM601" s="37">
        <v>1408</v>
      </c>
      <c r="AN601" s="37">
        <v>-448</v>
      </c>
      <c r="AO601" s="37">
        <v>19684</v>
      </c>
    </row>
    <row r="602" spans="2:41">
      <c r="B602" s="4" t="s">
        <v>1282</v>
      </c>
      <c r="C602" s="4" t="s">
        <v>1176</v>
      </c>
      <c r="D602" s="4" t="s">
        <v>873</v>
      </c>
      <c r="E602" s="91">
        <v>45859</v>
      </c>
      <c r="F602" s="4" t="s">
        <v>873</v>
      </c>
      <c r="G602" s="91">
        <v>45873</v>
      </c>
      <c r="J602">
        <v>874</v>
      </c>
      <c r="K602">
        <v>1082</v>
      </c>
      <c r="L602">
        <v>24878</v>
      </c>
      <c r="V602" s="37">
        <v>-15</v>
      </c>
      <c r="W602" s="37">
        <v>1380</v>
      </c>
      <c r="X602" s="37">
        <v>22521</v>
      </c>
      <c r="AA602">
        <v>700</v>
      </c>
      <c r="AB602">
        <v>2060</v>
      </c>
      <c r="AC602">
        <v>23760</v>
      </c>
      <c r="AM602" s="37">
        <v>590</v>
      </c>
      <c r="AN602" s="37">
        <v>1255</v>
      </c>
      <c r="AO602" s="37">
        <v>23499</v>
      </c>
    </row>
    <row r="603" spans="2:41">
      <c r="B603" s="4" t="s">
        <v>1283</v>
      </c>
      <c r="C603" s="4" t="s">
        <v>1160</v>
      </c>
      <c r="D603" s="4" t="s">
        <v>873</v>
      </c>
      <c r="E603" s="91">
        <v>45859</v>
      </c>
      <c r="F603" s="4" t="s">
        <v>873</v>
      </c>
      <c r="G603" s="91">
        <v>45873</v>
      </c>
      <c r="J603">
        <v>97</v>
      </c>
      <c r="K603">
        <v>391</v>
      </c>
      <c r="L603">
        <v>24092</v>
      </c>
      <c r="V603" s="37">
        <v>1280</v>
      </c>
      <c r="W603" s="37">
        <v>-400</v>
      </c>
      <c r="X603" s="37">
        <v>22893</v>
      </c>
      <c r="AA603">
        <v>1111</v>
      </c>
      <c r="AB603">
        <v>1017</v>
      </c>
      <c r="AC603">
        <v>22829</v>
      </c>
      <c r="AM603" s="37">
        <v>-534</v>
      </c>
      <c r="AN603" s="37">
        <v>1287</v>
      </c>
      <c r="AO603" s="37">
        <v>22928</v>
      </c>
    </row>
    <row r="604" spans="2:41">
      <c r="B604" s="4" t="s">
        <v>1284</v>
      </c>
      <c r="C604" s="4" t="s">
        <v>1171</v>
      </c>
      <c r="D604" s="4" t="s">
        <v>873</v>
      </c>
      <c r="E604" s="91">
        <v>45859</v>
      </c>
      <c r="F604" s="4" t="s">
        <v>873</v>
      </c>
      <c r="G604" s="91">
        <v>45873</v>
      </c>
      <c r="J604">
        <v>-1348</v>
      </c>
      <c r="K604">
        <v>1220</v>
      </c>
      <c r="L604">
        <v>21744</v>
      </c>
      <c r="V604" s="37">
        <v>79</v>
      </c>
      <c r="W604" s="37">
        <v>1010</v>
      </c>
      <c r="X604" s="37">
        <v>22737</v>
      </c>
      <c r="AA604">
        <v>470</v>
      </c>
      <c r="AB604">
        <v>520</v>
      </c>
      <c r="AC604">
        <v>23216</v>
      </c>
      <c r="AM604" s="37">
        <v>264</v>
      </c>
      <c r="AN604" s="37">
        <v>854</v>
      </c>
      <c r="AO604" s="37">
        <v>23621</v>
      </c>
    </row>
    <row r="605" spans="2:41">
      <c r="B605" s="4" t="s">
        <v>1285</v>
      </c>
      <c r="C605" s="4" t="s">
        <v>1143</v>
      </c>
      <c r="D605" s="4" t="s">
        <v>873</v>
      </c>
      <c r="E605" s="91">
        <v>45859</v>
      </c>
      <c r="F605" s="4" t="s">
        <v>873</v>
      </c>
      <c r="G605" s="91">
        <v>45873</v>
      </c>
      <c r="J605">
        <v>870</v>
      </c>
      <c r="K605">
        <v>957</v>
      </c>
      <c r="L605">
        <v>24971</v>
      </c>
      <c r="V605" s="37">
        <v>274</v>
      </c>
      <c r="W605" s="37">
        <v>1866</v>
      </c>
      <c r="X605" s="37">
        <v>25116</v>
      </c>
      <c r="AA605">
        <v>487</v>
      </c>
      <c r="AB605">
        <v>1652</v>
      </c>
      <c r="AC605">
        <v>26233</v>
      </c>
      <c r="AM605" s="37">
        <v>296</v>
      </c>
      <c r="AN605" s="37">
        <v>1113</v>
      </c>
      <c r="AO605" s="37">
        <v>24717</v>
      </c>
    </row>
    <row r="606" spans="2:41">
      <c r="B606" s="4" t="s">
        <v>1286</v>
      </c>
      <c r="C606" s="4" t="s">
        <v>1160</v>
      </c>
      <c r="D606" s="4" t="s">
        <v>873</v>
      </c>
      <c r="E606" s="91">
        <v>45859</v>
      </c>
      <c r="F606" s="4" t="s">
        <v>873</v>
      </c>
      <c r="G606" s="91">
        <v>45873</v>
      </c>
      <c r="J606">
        <v>-493</v>
      </c>
      <c r="K606">
        <v>1786</v>
      </c>
      <c r="L606">
        <v>23446</v>
      </c>
      <c r="V606" s="37">
        <v>-1154</v>
      </c>
      <c r="W606" s="37">
        <v>2919</v>
      </c>
      <c r="X606" s="37">
        <v>23679</v>
      </c>
      <c r="AA606">
        <v>1129</v>
      </c>
      <c r="AB606">
        <v>1117</v>
      </c>
      <c r="AC606">
        <v>23824</v>
      </c>
      <c r="AM606" s="37">
        <v>924</v>
      </c>
      <c r="AN606" s="37">
        <v>222</v>
      </c>
      <c r="AO606" s="37">
        <v>20901</v>
      </c>
    </row>
    <row r="607" spans="2:41">
      <c r="B607" s="4" t="s">
        <v>1287</v>
      </c>
      <c r="C607" s="4" t="s">
        <v>1270</v>
      </c>
      <c r="D607" s="4" t="s">
        <v>873</v>
      </c>
      <c r="E607" s="91">
        <v>45859</v>
      </c>
      <c r="F607" s="4" t="s">
        <v>873</v>
      </c>
      <c r="G607" s="91">
        <v>45873</v>
      </c>
      <c r="J607">
        <v>-924</v>
      </c>
      <c r="K607">
        <v>138</v>
      </c>
      <c r="L607">
        <v>24317</v>
      </c>
      <c r="V607" s="37">
        <v>-406</v>
      </c>
      <c r="W607" s="37">
        <v>-207</v>
      </c>
      <c r="X607" s="37">
        <v>22840</v>
      </c>
      <c r="AA607">
        <v>1057</v>
      </c>
      <c r="AB607">
        <v>-7</v>
      </c>
      <c r="AC607">
        <v>22777</v>
      </c>
      <c r="AM607" s="37">
        <v>877</v>
      </c>
      <c r="AN607" s="37">
        <v>-412</v>
      </c>
      <c r="AO607" s="37">
        <v>24406</v>
      </c>
    </row>
    <row r="608" spans="2:41">
      <c r="B608" s="4" t="s">
        <v>1288</v>
      </c>
      <c r="C608" s="4" t="s">
        <v>1289</v>
      </c>
      <c r="D608" s="4" t="s">
        <v>873</v>
      </c>
      <c r="E608" s="91">
        <v>45859</v>
      </c>
      <c r="F608" s="4" t="s">
        <v>873</v>
      </c>
      <c r="G608" s="91">
        <v>45873</v>
      </c>
      <c r="J608">
        <v>-250</v>
      </c>
      <c r="K608">
        <v>533</v>
      </c>
      <c r="L608">
        <v>20519</v>
      </c>
      <c r="V608" s="37">
        <v>1208</v>
      </c>
      <c r="W608" s="37">
        <v>1359</v>
      </c>
      <c r="X608" s="37">
        <v>24705</v>
      </c>
      <c r="AA608">
        <v>1081</v>
      </c>
      <c r="AB608">
        <v>858</v>
      </c>
      <c r="AC608">
        <v>21878</v>
      </c>
      <c r="AM608" s="37">
        <v>337</v>
      </c>
      <c r="AN608" s="37">
        <v>1622</v>
      </c>
      <c r="AO608" s="37">
        <v>23944</v>
      </c>
    </row>
    <row r="609" spans="2:41">
      <c r="B609" s="4" t="s">
        <v>1290</v>
      </c>
      <c r="C609" s="4" t="s">
        <v>1165</v>
      </c>
      <c r="D609" s="4" t="s">
        <v>873</v>
      </c>
      <c r="E609" s="91">
        <v>45859</v>
      </c>
      <c r="F609" s="4" t="s">
        <v>873</v>
      </c>
      <c r="G609" s="91">
        <v>45873</v>
      </c>
      <c r="J609">
        <v>-1562</v>
      </c>
      <c r="K609">
        <v>53</v>
      </c>
      <c r="L609">
        <v>26770</v>
      </c>
      <c r="V609" s="37">
        <v>585</v>
      </c>
      <c r="W609" s="37">
        <v>-970</v>
      </c>
      <c r="X609" s="37">
        <v>24735</v>
      </c>
      <c r="AA609">
        <v>-87</v>
      </c>
      <c r="AB609">
        <v>601</v>
      </c>
      <c r="AC609">
        <v>25026</v>
      </c>
      <c r="AM609" s="37">
        <v>-112</v>
      </c>
      <c r="AN609" s="37">
        <v>373</v>
      </c>
      <c r="AO609" s="37">
        <v>23976</v>
      </c>
    </row>
    <row r="610" spans="2:41">
      <c r="B610" s="4" t="s">
        <v>1291</v>
      </c>
      <c r="C610" s="4" t="s">
        <v>1167</v>
      </c>
      <c r="D610" s="4" t="s">
        <v>873</v>
      </c>
      <c r="E610" s="91">
        <v>45859</v>
      </c>
      <c r="F610" s="4" t="s">
        <v>873</v>
      </c>
      <c r="G610" s="91">
        <v>45873</v>
      </c>
      <c r="J610">
        <v>-1383</v>
      </c>
      <c r="K610">
        <v>1885</v>
      </c>
      <c r="L610">
        <v>21835</v>
      </c>
      <c r="V610" s="37">
        <v>-1064</v>
      </c>
      <c r="W610" s="37">
        <v>1989</v>
      </c>
      <c r="X610" s="37">
        <v>21664</v>
      </c>
      <c r="AA610">
        <v>1437</v>
      </c>
      <c r="AB610">
        <v>-324</v>
      </c>
      <c r="AC610">
        <v>21818</v>
      </c>
      <c r="AM610" s="37">
        <v>1595</v>
      </c>
      <c r="AN610" s="37">
        <v>-790</v>
      </c>
      <c r="AO610" s="37">
        <v>23039</v>
      </c>
    </row>
    <row r="611" spans="2:41">
      <c r="B611" s="4" t="s">
        <v>1292</v>
      </c>
      <c r="C611" s="4" t="s">
        <v>1209</v>
      </c>
      <c r="D611" s="4" t="s">
        <v>873</v>
      </c>
      <c r="E611" s="91">
        <v>45859</v>
      </c>
      <c r="F611" s="4" t="s">
        <v>873</v>
      </c>
      <c r="G611" s="91">
        <v>45873</v>
      </c>
      <c r="J611">
        <v>-414</v>
      </c>
      <c r="K611">
        <v>440</v>
      </c>
      <c r="L611">
        <v>22942</v>
      </c>
      <c r="V611" s="37">
        <v>-831</v>
      </c>
      <c r="W611" s="37">
        <v>882</v>
      </c>
      <c r="X611" s="37">
        <v>21995</v>
      </c>
      <c r="AA611">
        <v>-665</v>
      </c>
      <c r="AB611">
        <v>51</v>
      </c>
      <c r="AC611">
        <v>24061</v>
      </c>
      <c r="AM611" s="37">
        <v>-1182</v>
      </c>
      <c r="AN611" s="37">
        <v>-526</v>
      </c>
      <c r="AO611" s="37">
        <v>23405</v>
      </c>
    </row>
    <row r="612" spans="2:41">
      <c r="B612" s="4" t="s">
        <v>1293</v>
      </c>
      <c r="C612" s="4" t="s">
        <v>1289</v>
      </c>
      <c r="D612" s="4" t="s">
        <v>873</v>
      </c>
      <c r="E612" s="91">
        <v>45859</v>
      </c>
      <c r="F612" s="4" t="s">
        <v>873</v>
      </c>
      <c r="G612" s="91">
        <v>45873</v>
      </c>
      <c r="J612">
        <v>-357</v>
      </c>
      <c r="K612">
        <v>237</v>
      </c>
      <c r="L612">
        <v>20228</v>
      </c>
      <c r="V612" s="37">
        <v>-651</v>
      </c>
      <c r="W612" s="37">
        <v>928</v>
      </c>
      <c r="X612" s="37">
        <v>20610</v>
      </c>
      <c r="AA612">
        <v>1128</v>
      </c>
      <c r="AB612">
        <v>561</v>
      </c>
      <c r="AC612">
        <v>21614</v>
      </c>
      <c r="AM612" s="37">
        <v>650</v>
      </c>
      <c r="AN612" s="37">
        <v>482</v>
      </c>
      <c r="AO612" s="37">
        <v>21613</v>
      </c>
    </row>
    <row r="613" spans="2:41">
      <c r="B613" s="4" t="s">
        <v>1294</v>
      </c>
      <c r="C613" s="4" t="s">
        <v>1224</v>
      </c>
      <c r="D613" s="4" t="s">
        <v>873</v>
      </c>
      <c r="E613" s="91">
        <v>45859</v>
      </c>
      <c r="F613" s="4" t="s">
        <v>873</v>
      </c>
      <c r="G613" s="91">
        <v>45873</v>
      </c>
      <c r="J613">
        <v>282</v>
      </c>
      <c r="K613">
        <v>1890</v>
      </c>
      <c r="L613">
        <v>23939</v>
      </c>
      <c r="V613" s="37">
        <v>693</v>
      </c>
      <c r="W613" s="37">
        <v>1741</v>
      </c>
      <c r="X613" s="37">
        <v>21898</v>
      </c>
      <c r="AA613">
        <v>1483</v>
      </c>
      <c r="AB613">
        <v>555</v>
      </c>
      <c r="AC613">
        <v>22040</v>
      </c>
      <c r="AM613" s="37">
        <v>416</v>
      </c>
      <c r="AN613" s="37">
        <v>928</v>
      </c>
      <c r="AO613" s="37">
        <v>21829</v>
      </c>
    </row>
    <row r="614" spans="2:41">
      <c r="B614" s="4" t="s">
        <v>1295</v>
      </c>
      <c r="C614" s="4" t="s">
        <v>1155</v>
      </c>
      <c r="D614" s="4" t="s">
        <v>873</v>
      </c>
      <c r="E614" s="91">
        <v>45861</v>
      </c>
      <c r="F614" s="4" t="s">
        <v>873</v>
      </c>
      <c r="G614" s="91">
        <v>45873</v>
      </c>
      <c r="J614">
        <v>540</v>
      </c>
      <c r="K614">
        <v>-1234</v>
      </c>
      <c r="L614">
        <v>22159</v>
      </c>
      <c r="V614" s="37">
        <v>1165</v>
      </c>
      <c r="W614" s="37">
        <v>-360</v>
      </c>
      <c r="X614" s="37">
        <v>22242</v>
      </c>
      <c r="AA614">
        <v>1711</v>
      </c>
      <c r="AB614">
        <v>-544</v>
      </c>
      <c r="AC614">
        <v>23624</v>
      </c>
      <c r="AM614" s="37">
        <v>1626</v>
      </c>
      <c r="AN614" s="37">
        <v>-568</v>
      </c>
      <c r="AO614" s="37">
        <v>22359</v>
      </c>
    </row>
    <row r="615" spans="2:41">
      <c r="B615" s="4" t="s">
        <v>1296</v>
      </c>
      <c r="C615" s="4" t="s">
        <v>1115</v>
      </c>
      <c r="D615" s="4" t="s">
        <v>873</v>
      </c>
      <c r="E615" s="91">
        <v>45861</v>
      </c>
      <c r="F615" s="4" t="s">
        <v>873</v>
      </c>
      <c r="G615" s="91">
        <v>45873</v>
      </c>
      <c r="J615">
        <v>-65</v>
      </c>
      <c r="K615">
        <v>627</v>
      </c>
      <c r="L615">
        <v>23522</v>
      </c>
      <c r="V615" s="37">
        <v>1206</v>
      </c>
      <c r="W615" s="37">
        <v>354</v>
      </c>
      <c r="X615" s="37">
        <v>22893</v>
      </c>
      <c r="AA615">
        <v>14</v>
      </c>
      <c r="AB615">
        <v>1896</v>
      </c>
      <c r="AC615">
        <v>21526</v>
      </c>
      <c r="AM615" s="37">
        <v>-76</v>
      </c>
      <c r="AN615" s="37">
        <v>1537</v>
      </c>
      <c r="AO615" s="37">
        <v>22003</v>
      </c>
    </row>
    <row r="616" spans="2:41">
      <c r="B616" s="4" t="s">
        <v>1297</v>
      </c>
      <c r="C616" s="4" t="s">
        <v>1138</v>
      </c>
      <c r="D616" s="4" t="s">
        <v>873</v>
      </c>
      <c r="E616" s="91">
        <v>45861</v>
      </c>
      <c r="F616" s="4" t="s">
        <v>873</v>
      </c>
      <c r="G616" s="91">
        <v>45873</v>
      </c>
      <c r="J616">
        <v>1260</v>
      </c>
      <c r="K616">
        <v>-218</v>
      </c>
      <c r="L616">
        <v>22605</v>
      </c>
      <c r="V616" s="37">
        <v>1192</v>
      </c>
      <c r="W616" s="37">
        <v>628</v>
      </c>
      <c r="X616" s="37">
        <v>24908</v>
      </c>
      <c r="AA616">
        <v>1678</v>
      </c>
      <c r="AB616">
        <v>404</v>
      </c>
      <c r="AC616">
        <v>26332</v>
      </c>
      <c r="AM616" s="37">
        <v>1295</v>
      </c>
      <c r="AN616" s="37">
        <v>409</v>
      </c>
      <c r="AO616" s="37">
        <v>24388</v>
      </c>
    </row>
    <row r="617" spans="2:41">
      <c r="B617" s="4" t="s">
        <v>1298</v>
      </c>
      <c r="C617" s="4" t="s">
        <v>1157</v>
      </c>
      <c r="D617" s="4" t="s">
        <v>873</v>
      </c>
      <c r="E617" s="91">
        <v>45861</v>
      </c>
      <c r="F617" s="4" t="s">
        <v>873</v>
      </c>
      <c r="G617" s="91">
        <v>45873</v>
      </c>
      <c r="J617">
        <v>953</v>
      </c>
      <c r="K617">
        <v>178</v>
      </c>
      <c r="L617">
        <v>22015</v>
      </c>
      <c r="V617" s="37">
        <v>603</v>
      </c>
      <c r="W617" s="37">
        <v>649</v>
      </c>
      <c r="X617" s="37">
        <v>20995</v>
      </c>
      <c r="AA617">
        <v>158</v>
      </c>
      <c r="AB617">
        <v>162</v>
      </c>
      <c r="AC617">
        <v>21730</v>
      </c>
      <c r="AM617" s="37">
        <v>195</v>
      </c>
      <c r="AN617" s="37">
        <v>-472</v>
      </c>
      <c r="AO617" s="37">
        <v>21358</v>
      </c>
    </row>
    <row r="618" spans="2:41">
      <c r="B618" s="4" t="s">
        <v>1299</v>
      </c>
      <c r="C618" s="4" t="s">
        <v>1289</v>
      </c>
      <c r="D618" s="4" t="s">
        <v>873</v>
      </c>
      <c r="E618" s="91">
        <v>45861</v>
      </c>
      <c r="F618" s="4" t="s">
        <v>873</v>
      </c>
      <c r="G618" s="91">
        <v>45873</v>
      </c>
      <c r="J618">
        <v>334</v>
      </c>
      <c r="K618">
        <v>180</v>
      </c>
      <c r="L618">
        <v>20237</v>
      </c>
      <c r="V618" s="37">
        <v>-699</v>
      </c>
      <c r="W618" s="37">
        <v>975</v>
      </c>
      <c r="X618" s="37">
        <v>23550</v>
      </c>
      <c r="AA618">
        <v>192</v>
      </c>
      <c r="AB618">
        <v>1772</v>
      </c>
      <c r="AC618">
        <v>22292</v>
      </c>
      <c r="AM618" s="37">
        <v>-191</v>
      </c>
      <c r="AN618" s="37">
        <v>1238</v>
      </c>
      <c r="AO618" s="37">
        <v>22900</v>
      </c>
    </row>
    <row r="619" spans="2:41">
      <c r="B619" s="4" t="s">
        <v>1300</v>
      </c>
      <c r="C619" s="4" t="s">
        <v>1151</v>
      </c>
      <c r="D619" s="4" t="s">
        <v>873</v>
      </c>
      <c r="E619" s="91">
        <v>45861</v>
      </c>
      <c r="F619" s="4" t="s">
        <v>873</v>
      </c>
      <c r="G619" s="91">
        <v>45873</v>
      </c>
      <c r="J619">
        <v>511</v>
      </c>
      <c r="K619">
        <v>-176</v>
      </c>
      <c r="L619">
        <v>25332</v>
      </c>
      <c r="V619" s="37">
        <v>1176</v>
      </c>
      <c r="W619" s="37">
        <v>-341</v>
      </c>
      <c r="X619" s="37">
        <v>24064</v>
      </c>
      <c r="AA619">
        <v>369</v>
      </c>
      <c r="AB619">
        <v>1338</v>
      </c>
      <c r="AC619">
        <v>22472</v>
      </c>
      <c r="AM619" s="37">
        <v>-5</v>
      </c>
      <c r="AN619" s="37">
        <v>1414</v>
      </c>
      <c r="AO619" s="37">
        <v>21438</v>
      </c>
    </row>
    <row r="620" spans="2:41">
      <c r="B620" s="4" t="s">
        <v>1301</v>
      </c>
      <c r="C620" s="4" t="s">
        <v>1115</v>
      </c>
      <c r="D620" s="4" t="s">
        <v>873</v>
      </c>
      <c r="E620" s="91">
        <v>45861</v>
      </c>
      <c r="J620">
        <v>-428</v>
      </c>
      <c r="K620">
        <v>1711</v>
      </c>
      <c r="L620">
        <v>23244</v>
      </c>
      <c r="AA620">
        <v>746</v>
      </c>
      <c r="AB620">
        <v>1182</v>
      </c>
      <c r="AC620">
        <v>21433</v>
      </c>
    </row>
    <row r="621" spans="2:41">
      <c r="B621" s="4" t="s">
        <v>1302</v>
      </c>
      <c r="C621" s="4" t="s">
        <v>1153</v>
      </c>
      <c r="D621" s="4" t="s">
        <v>873</v>
      </c>
      <c r="E621" s="91">
        <v>45861</v>
      </c>
      <c r="F621" s="4" t="s">
        <v>873</v>
      </c>
      <c r="G621" s="91">
        <v>45873</v>
      </c>
      <c r="J621">
        <v>-1021</v>
      </c>
      <c r="K621">
        <v>1125</v>
      </c>
      <c r="L621">
        <v>21336</v>
      </c>
      <c r="V621" s="37">
        <v>-550</v>
      </c>
      <c r="W621" s="37">
        <v>419</v>
      </c>
      <c r="X621" s="37">
        <v>21356</v>
      </c>
      <c r="AA621">
        <v>1372</v>
      </c>
      <c r="AB621">
        <v>352</v>
      </c>
      <c r="AC621">
        <v>21442</v>
      </c>
      <c r="AM621" s="37">
        <v>-206</v>
      </c>
      <c r="AN621" s="37">
        <v>463</v>
      </c>
      <c r="AO621" s="37">
        <v>20921</v>
      </c>
    </row>
    <row r="622" spans="2:41">
      <c r="B622" s="4" t="s">
        <v>1303</v>
      </c>
      <c r="C622" s="4" t="s">
        <v>1167</v>
      </c>
      <c r="D622" s="4" t="s">
        <v>873</v>
      </c>
      <c r="E622" s="91">
        <v>45861</v>
      </c>
      <c r="F622" s="4" t="s">
        <v>873</v>
      </c>
      <c r="G622" s="91">
        <v>45873</v>
      </c>
      <c r="J622">
        <v>-1028</v>
      </c>
      <c r="K622">
        <v>435</v>
      </c>
      <c r="L622">
        <v>21011</v>
      </c>
      <c r="V622" s="37">
        <v>-396</v>
      </c>
      <c r="W622" s="37">
        <v>673</v>
      </c>
      <c r="X622" s="37">
        <v>20329</v>
      </c>
      <c r="AA622">
        <v>3</v>
      </c>
      <c r="AB622">
        <v>1159</v>
      </c>
      <c r="AC622">
        <v>21616</v>
      </c>
      <c r="AM622" s="37">
        <v>902</v>
      </c>
      <c r="AN622" s="37">
        <v>219</v>
      </c>
      <c r="AO622" s="37">
        <v>21932</v>
      </c>
    </row>
    <row r="623" spans="2:41">
      <c r="B623" s="4" t="s">
        <v>1304</v>
      </c>
      <c r="C623" s="4" t="s">
        <v>1160</v>
      </c>
      <c r="D623" s="4" t="s">
        <v>873</v>
      </c>
      <c r="E623" s="91">
        <v>45861</v>
      </c>
      <c r="F623" s="4" t="s">
        <v>873</v>
      </c>
      <c r="G623" s="91">
        <v>45873</v>
      </c>
      <c r="J623">
        <v>-473</v>
      </c>
      <c r="K623">
        <v>-387</v>
      </c>
      <c r="L623">
        <v>23208</v>
      </c>
      <c r="V623" s="37">
        <v>524</v>
      </c>
      <c r="W623" s="37">
        <v>173</v>
      </c>
      <c r="X623" s="37">
        <v>21632</v>
      </c>
      <c r="AA623">
        <v>-207</v>
      </c>
      <c r="AB623">
        <v>19</v>
      </c>
      <c r="AC623">
        <v>22465</v>
      </c>
      <c r="AM623" s="37">
        <v>-77</v>
      </c>
      <c r="AN623" s="37">
        <v>-52</v>
      </c>
      <c r="AO623" s="37">
        <v>22366</v>
      </c>
    </row>
    <row r="624" spans="2:41">
      <c r="B624" s="4" t="s">
        <v>1305</v>
      </c>
      <c r="C624" s="4" t="s">
        <v>1165</v>
      </c>
      <c r="D624" s="4" t="s">
        <v>873</v>
      </c>
      <c r="E624" s="91">
        <v>45861</v>
      </c>
      <c r="J624">
        <v>562</v>
      </c>
      <c r="K624">
        <v>213</v>
      </c>
      <c r="L624">
        <v>24715</v>
      </c>
      <c r="AA624">
        <v>1872</v>
      </c>
      <c r="AB624">
        <v>-760</v>
      </c>
      <c r="AC624">
        <v>23541</v>
      </c>
    </row>
    <row r="625" spans="2:41">
      <c r="B625" s="4" t="s">
        <v>1306</v>
      </c>
      <c r="C625" s="4" t="s">
        <v>1155</v>
      </c>
      <c r="D625" s="4" t="s">
        <v>873</v>
      </c>
      <c r="E625" s="91">
        <v>45861</v>
      </c>
      <c r="F625" s="4" t="s">
        <v>873</v>
      </c>
      <c r="G625" s="91">
        <v>45873</v>
      </c>
      <c r="J625">
        <v>-299</v>
      </c>
      <c r="K625">
        <v>2277</v>
      </c>
      <c r="L625">
        <v>22942</v>
      </c>
      <c r="V625" s="37">
        <v>61</v>
      </c>
      <c r="W625" s="37">
        <v>1758</v>
      </c>
      <c r="X625" s="37">
        <v>22965</v>
      </c>
      <c r="AA625">
        <v>1214</v>
      </c>
      <c r="AB625">
        <v>1252</v>
      </c>
      <c r="AC625">
        <v>22823</v>
      </c>
      <c r="AM625" s="37">
        <v>-281</v>
      </c>
      <c r="AN625" s="37">
        <v>1401</v>
      </c>
      <c r="AO625" s="37">
        <v>24037</v>
      </c>
    </row>
    <row r="626" spans="2:41">
      <c r="B626" s="4" t="s">
        <v>1307</v>
      </c>
      <c r="C626" s="4" t="s">
        <v>1146</v>
      </c>
      <c r="D626" s="4" t="s">
        <v>873</v>
      </c>
      <c r="E626" s="91">
        <v>45861</v>
      </c>
      <c r="F626" s="4" t="s">
        <v>873</v>
      </c>
      <c r="G626" s="91">
        <v>45873</v>
      </c>
      <c r="J626">
        <v>-120</v>
      </c>
      <c r="K626">
        <v>-235</v>
      </c>
      <c r="L626">
        <v>23022</v>
      </c>
      <c r="V626" s="37">
        <v>68</v>
      </c>
      <c r="W626" s="37">
        <v>-207</v>
      </c>
      <c r="X626" s="37">
        <v>21427</v>
      </c>
      <c r="AA626">
        <v>1504</v>
      </c>
      <c r="AB626">
        <v>-380</v>
      </c>
      <c r="AC626">
        <v>24562</v>
      </c>
      <c r="AM626" s="37">
        <v>639</v>
      </c>
      <c r="AN626" s="37">
        <v>-616</v>
      </c>
      <c r="AO626" s="37">
        <v>22449</v>
      </c>
    </row>
    <row r="627" spans="2:41">
      <c r="B627" s="4" t="s">
        <v>1308</v>
      </c>
      <c r="C627" s="4" t="s">
        <v>1270</v>
      </c>
      <c r="D627" s="4" t="s">
        <v>873</v>
      </c>
      <c r="E627" s="91">
        <v>45861</v>
      </c>
      <c r="F627" s="4" t="s">
        <v>873</v>
      </c>
      <c r="G627" s="91">
        <v>45873</v>
      </c>
      <c r="J627">
        <v>-761</v>
      </c>
      <c r="K627">
        <v>404</v>
      </c>
      <c r="L627">
        <v>25414</v>
      </c>
      <c r="V627" s="37">
        <v>1208</v>
      </c>
      <c r="W627" s="37">
        <v>1359</v>
      </c>
      <c r="X627" s="37">
        <v>24705</v>
      </c>
      <c r="AA627">
        <v>426</v>
      </c>
      <c r="AB627">
        <v>1261</v>
      </c>
      <c r="AC627">
        <v>26616</v>
      </c>
      <c r="AM627" s="37">
        <v>337</v>
      </c>
      <c r="AN627" s="37">
        <v>1622</v>
      </c>
      <c r="AO627" s="37">
        <v>23944</v>
      </c>
    </row>
    <row r="628" spans="2:41">
      <c r="B628" s="4" t="s">
        <v>1309</v>
      </c>
      <c r="C628" s="4" t="s">
        <v>1153</v>
      </c>
      <c r="D628" s="4" t="s">
        <v>873</v>
      </c>
      <c r="E628" s="91">
        <v>45861</v>
      </c>
      <c r="F628" s="4" t="s">
        <v>873</v>
      </c>
      <c r="G628" s="91">
        <v>45873</v>
      </c>
      <c r="J628">
        <v>118</v>
      </c>
      <c r="K628">
        <v>-1331</v>
      </c>
      <c r="L628">
        <v>21268</v>
      </c>
      <c r="V628" s="37">
        <v>303</v>
      </c>
      <c r="W628" s="37">
        <v>-1070</v>
      </c>
      <c r="X628" s="37">
        <v>21010</v>
      </c>
      <c r="AA628">
        <v>1542</v>
      </c>
      <c r="AB628">
        <v>-153</v>
      </c>
      <c r="AC628">
        <v>22107</v>
      </c>
      <c r="AM628" s="37">
        <v>1048</v>
      </c>
      <c r="AN628" s="37">
        <v>-158</v>
      </c>
      <c r="AO628" s="37">
        <v>21970</v>
      </c>
    </row>
    <row r="629" spans="2:41">
      <c r="B629" s="4" t="s">
        <v>1310</v>
      </c>
      <c r="C629" s="4" t="s">
        <v>1120</v>
      </c>
      <c r="D629" s="4" t="s">
        <v>873</v>
      </c>
      <c r="E629" s="91">
        <v>45861</v>
      </c>
      <c r="F629" s="4" t="s">
        <v>873</v>
      </c>
      <c r="G629" s="91">
        <v>45873</v>
      </c>
      <c r="J629">
        <v>639</v>
      </c>
      <c r="K629">
        <v>826</v>
      </c>
      <c r="L629">
        <v>23238</v>
      </c>
      <c r="V629" s="37">
        <v>1163</v>
      </c>
      <c r="W629" s="37">
        <v>836</v>
      </c>
      <c r="X629" s="37">
        <v>22144</v>
      </c>
      <c r="AA629">
        <v>2419</v>
      </c>
      <c r="AB629">
        <v>1884</v>
      </c>
      <c r="AC629">
        <v>22226</v>
      </c>
      <c r="AM629" s="37">
        <v>1771</v>
      </c>
      <c r="AN629" s="37">
        <v>1716</v>
      </c>
      <c r="AO629" s="37">
        <v>21788</v>
      </c>
    </row>
    <row r="630" spans="2:41">
      <c r="B630" s="4" t="s">
        <v>1311</v>
      </c>
      <c r="C630" s="4" t="s">
        <v>1232</v>
      </c>
      <c r="D630" s="4" t="s">
        <v>873</v>
      </c>
      <c r="E630" s="91">
        <v>45861</v>
      </c>
      <c r="F630" s="4" t="s">
        <v>873</v>
      </c>
      <c r="G630" s="91">
        <v>45873</v>
      </c>
      <c r="J630">
        <v>107</v>
      </c>
      <c r="K630">
        <v>533</v>
      </c>
      <c r="L630">
        <v>21462</v>
      </c>
      <c r="V630" s="37">
        <v>1107</v>
      </c>
      <c r="W630" s="37">
        <v>-196</v>
      </c>
      <c r="X630" s="37">
        <v>22202</v>
      </c>
      <c r="AA630">
        <v>1046</v>
      </c>
      <c r="AB630">
        <v>1187</v>
      </c>
      <c r="AC630">
        <v>23071</v>
      </c>
      <c r="AM630" s="37">
        <v>-321</v>
      </c>
      <c r="AN630" s="37">
        <v>1584</v>
      </c>
      <c r="AO630" s="37">
        <v>22383</v>
      </c>
    </row>
    <row r="631" spans="2:41">
      <c r="B631" s="4" t="s">
        <v>1312</v>
      </c>
      <c r="C631" s="4" t="s">
        <v>1171</v>
      </c>
      <c r="D631" s="4" t="s">
        <v>873</v>
      </c>
      <c r="E631" s="91">
        <v>45861</v>
      </c>
      <c r="F631" s="4" t="s">
        <v>873</v>
      </c>
      <c r="G631" s="91">
        <v>45873</v>
      </c>
      <c r="J631">
        <v>127</v>
      </c>
      <c r="K631">
        <v>405</v>
      </c>
      <c r="L631">
        <v>23169</v>
      </c>
      <c r="V631" s="37">
        <v>53</v>
      </c>
      <c r="W631" s="37">
        <v>468</v>
      </c>
      <c r="X631" s="37">
        <v>22737</v>
      </c>
      <c r="AA631">
        <v>-886</v>
      </c>
      <c r="AB631">
        <v>1104</v>
      </c>
      <c r="AC631">
        <v>22640</v>
      </c>
      <c r="AM631" s="37">
        <v>-1525</v>
      </c>
      <c r="AN631" s="37">
        <v>765</v>
      </c>
      <c r="AO631" s="37">
        <v>22269</v>
      </c>
    </row>
    <row r="632" spans="2:41">
      <c r="B632" s="4" t="s">
        <v>1313</v>
      </c>
      <c r="C632" s="4" t="s">
        <v>1120</v>
      </c>
      <c r="D632" s="4" t="s">
        <v>873</v>
      </c>
      <c r="E632" s="91">
        <v>45861</v>
      </c>
      <c r="F632" s="4" t="s">
        <v>873</v>
      </c>
      <c r="G632" s="91">
        <v>45873</v>
      </c>
      <c r="J632">
        <v>-547</v>
      </c>
      <c r="K632">
        <v>492</v>
      </c>
      <c r="L632">
        <v>23633</v>
      </c>
      <c r="V632" s="37">
        <v>643</v>
      </c>
      <c r="W632" s="37">
        <v>365</v>
      </c>
      <c r="X632" s="37">
        <v>22347</v>
      </c>
      <c r="AA632">
        <v>1757</v>
      </c>
      <c r="AB632">
        <v>-324</v>
      </c>
      <c r="AC632">
        <v>22544</v>
      </c>
      <c r="AM632" s="37">
        <v>1548</v>
      </c>
      <c r="AN632" s="37">
        <v>-207</v>
      </c>
      <c r="AO632" s="37">
        <v>21609</v>
      </c>
    </row>
    <row r="633" spans="2:41">
      <c r="B633" s="4" t="s">
        <v>1314</v>
      </c>
      <c r="C633" s="4" t="s">
        <v>1138</v>
      </c>
      <c r="D633" s="4" t="s">
        <v>873</v>
      </c>
      <c r="E633" s="91">
        <v>45861</v>
      </c>
      <c r="F633" s="4" t="s">
        <v>873</v>
      </c>
      <c r="G633" s="91">
        <v>45873</v>
      </c>
      <c r="J633">
        <v>260</v>
      </c>
      <c r="K633">
        <v>-103</v>
      </c>
      <c r="L633">
        <v>27874</v>
      </c>
      <c r="V633" s="37">
        <v>1553</v>
      </c>
      <c r="W633" s="37">
        <v>-615</v>
      </c>
      <c r="X633" s="37">
        <v>25595</v>
      </c>
      <c r="AA633">
        <v>1399</v>
      </c>
      <c r="AB633">
        <v>1170</v>
      </c>
      <c r="AC633">
        <v>26872</v>
      </c>
      <c r="AM633" s="37">
        <v>881</v>
      </c>
      <c r="AN633" s="37">
        <v>1020</v>
      </c>
      <c r="AO633" s="37">
        <v>25247</v>
      </c>
    </row>
    <row r="634" spans="2:41">
      <c r="B634" s="4" t="s">
        <v>1315</v>
      </c>
      <c r="C634" s="4" t="s">
        <v>1209</v>
      </c>
      <c r="D634" s="4" t="s">
        <v>873</v>
      </c>
      <c r="E634" s="91">
        <v>45861</v>
      </c>
      <c r="F634" s="4" t="s">
        <v>873</v>
      </c>
      <c r="G634" s="91">
        <v>45873</v>
      </c>
      <c r="J634">
        <v>1435</v>
      </c>
      <c r="K634">
        <v>966</v>
      </c>
      <c r="L634">
        <v>24991</v>
      </c>
      <c r="V634" s="37">
        <v>1205</v>
      </c>
      <c r="W634" s="37">
        <v>1350</v>
      </c>
      <c r="X634" s="37">
        <v>24701</v>
      </c>
      <c r="AA634">
        <v>1231</v>
      </c>
      <c r="AB634">
        <v>1666</v>
      </c>
      <c r="AC634">
        <v>23749</v>
      </c>
      <c r="AM634" s="37">
        <v>336</v>
      </c>
      <c r="AN634" s="37">
        <v>1611</v>
      </c>
      <c r="AO634" s="37">
        <v>23941</v>
      </c>
    </row>
    <row r="635" spans="2:41">
      <c r="B635" s="4" t="s">
        <v>1316</v>
      </c>
      <c r="C635" s="4" t="s">
        <v>1001</v>
      </c>
      <c r="D635" s="4" t="s">
        <v>873</v>
      </c>
      <c r="E635" s="91">
        <v>45861</v>
      </c>
      <c r="F635" s="4" t="s">
        <v>873</v>
      </c>
      <c r="G635" s="91">
        <v>45873</v>
      </c>
      <c r="J635">
        <v>44</v>
      </c>
      <c r="K635">
        <v>722</v>
      </c>
      <c r="L635">
        <v>23313</v>
      </c>
      <c r="V635" s="37">
        <v>-778</v>
      </c>
      <c r="W635" s="37">
        <v>1397</v>
      </c>
      <c r="X635" s="37">
        <v>22190</v>
      </c>
      <c r="AA635">
        <v>43</v>
      </c>
      <c r="AB635">
        <v>608</v>
      </c>
      <c r="AC635">
        <v>26259</v>
      </c>
      <c r="AM635" s="37">
        <v>151</v>
      </c>
      <c r="AN635" s="37">
        <v>-213</v>
      </c>
      <c r="AO635" s="37">
        <v>25381</v>
      </c>
    </row>
    <row r="636" spans="2:41">
      <c r="B636" s="4" t="s">
        <v>1317</v>
      </c>
      <c r="C636" s="4" t="s">
        <v>1232</v>
      </c>
      <c r="D636" s="4" t="s">
        <v>873</v>
      </c>
      <c r="E636" s="91">
        <v>45861</v>
      </c>
      <c r="F636" s="4" t="s">
        <v>873</v>
      </c>
      <c r="G636" s="91">
        <v>45873</v>
      </c>
      <c r="J636">
        <v>72</v>
      </c>
      <c r="K636">
        <v>679</v>
      </c>
      <c r="L636">
        <v>21384</v>
      </c>
      <c r="V636" s="37">
        <v>754</v>
      </c>
      <c r="W636" s="37">
        <v>758</v>
      </c>
      <c r="X636" s="37">
        <v>22323</v>
      </c>
      <c r="AA636">
        <v>995</v>
      </c>
      <c r="AB636">
        <v>53</v>
      </c>
      <c r="AC636">
        <v>21268</v>
      </c>
      <c r="AM636" s="37">
        <v>847</v>
      </c>
      <c r="AN636" s="37">
        <v>148</v>
      </c>
      <c r="AO636" s="37">
        <v>21739</v>
      </c>
    </row>
    <row r="637" spans="2:41">
      <c r="B637" s="4" t="s">
        <v>1318</v>
      </c>
      <c r="C637" s="4" t="s">
        <v>1224</v>
      </c>
      <c r="D637" s="4" t="s">
        <v>873</v>
      </c>
      <c r="E637" s="91">
        <v>45861</v>
      </c>
      <c r="F637" s="4" t="s">
        <v>873</v>
      </c>
      <c r="G637" s="91">
        <v>45873</v>
      </c>
      <c r="J637">
        <v>-484</v>
      </c>
      <c r="K637">
        <v>239</v>
      </c>
      <c r="L637">
        <v>20961</v>
      </c>
      <c r="V637" s="37">
        <v>1208</v>
      </c>
      <c r="W637" s="37">
        <v>1359</v>
      </c>
      <c r="X637" s="37">
        <v>24705</v>
      </c>
      <c r="AA637">
        <v>958</v>
      </c>
      <c r="AB637">
        <v>-994</v>
      </c>
      <c r="AC637">
        <v>22712</v>
      </c>
      <c r="AM637" s="37">
        <v>337</v>
      </c>
      <c r="AN637" s="37">
        <v>1622</v>
      </c>
      <c r="AO637" s="37">
        <v>23944</v>
      </c>
    </row>
    <row r="638" spans="2:41">
      <c r="B638" s="4" t="s">
        <v>1319</v>
      </c>
      <c r="C638" s="4" t="s">
        <v>1190</v>
      </c>
      <c r="D638" s="4" t="s">
        <v>873</v>
      </c>
      <c r="E638" s="91">
        <v>45861</v>
      </c>
      <c r="J638">
        <v>-838</v>
      </c>
      <c r="K638">
        <v>982</v>
      </c>
      <c r="L638">
        <v>24556</v>
      </c>
      <c r="AA638">
        <v>1741</v>
      </c>
      <c r="AB638">
        <v>-1000</v>
      </c>
      <c r="AC638">
        <v>25767</v>
      </c>
    </row>
    <row r="639" spans="2:41">
      <c r="B639" s="4" t="s">
        <v>1320</v>
      </c>
      <c r="C639" s="4" t="s">
        <v>1120</v>
      </c>
      <c r="F639" s="4" t="s">
        <v>873</v>
      </c>
      <c r="G639" s="91">
        <v>45866</v>
      </c>
      <c r="V639" s="37">
        <v>1374</v>
      </c>
      <c r="W639" s="37">
        <v>779</v>
      </c>
      <c r="X639" s="37">
        <v>21700</v>
      </c>
      <c r="AM639" s="37">
        <v>551</v>
      </c>
      <c r="AN639" s="37">
        <v>595</v>
      </c>
      <c r="AO639" s="37">
        <v>20887</v>
      </c>
    </row>
    <row r="640" spans="2:41">
      <c r="B640" s="4" t="s">
        <v>1321</v>
      </c>
      <c r="C640" s="4" t="s">
        <v>1190</v>
      </c>
      <c r="D640" s="4" t="s">
        <v>873</v>
      </c>
      <c r="E640" s="91">
        <v>45868</v>
      </c>
      <c r="F640" s="4" t="s">
        <v>873</v>
      </c>
      <c r="G640" s="91">
        <v>45873</v>
      </c>
      <c r="J640">
        <v>50</v>
      </c>
      <c r="K640">
        <v>165</v>
      </c>
      <c r="L640">
        <v>23145</v>
      </c>
      <c r="AA640">
        <v>827</v>
      </c>
      <c r="AB640">
        <v>1242</v>
      </c>
      <c r="AC640">
        <v>22725</v>
      </c>
    </row>
    <row r="641" spans="2:41">
      <c r="B641" s="4" t="s">
        <v>1322</v>
      </c>
      <c r="C641" s="4" t="s">
        <v>1190</v>
      </c>
      <c r="D641" s="4" t="s">
        <v>873</v>
      </c>
      <c r="E641" s="91">
        <v>45868</v>
      </c>
      <c r="F641" s="4" t="s">
        <v>873</v>
      </c>
      <c r="G641" s="91">
        <v>45873</v>
      </c>
      <c r="J641">
        <v>555</v>
      </c>
      <c r="K641">
        <v>-411</v>
      </c>
      <c r="L641">
        <v>24946</v>
      </c>
      <c r="V641" s="37">
        <v>-684</v>
      </c>
      <c r="W641" s="37">
        <v>715</v>
      </c>
      <c r="X641" s="37">
        <v>24674</v>
      </c>
      <c r="AA641">
        <v>1489</v>
      </c>
      <c r="AB641">
        <v>802</v>
      </c>
      <c r="AC641">
        <v>23339</v>
      </c>
      <c r="AM641" s="37">
        <v>765</v>
      </c>
      <c r="AN641" s="37">
        <v>431</v>
      </c>
      <c r="AO641" s="37">
        <v>22812</v>
      </c>
    </row>
    <row r="642" spans="2:41">
      <c r="B642" s="4" t="s">
        <v>1323</v>
      </c>
      <c r="C642" s="4" t="s">
        <v>1232</v>
      </c>
      <c r="D642" s="4" t="s">
        <v>873</v>
      </c>
      <c r="E642" s="91">
        <v>45868</v>
      </c>
      <c r="F642" s="4" t="s">
        <v>873</v>
      </c>
      <c r="G642" s="91">
        <v>45873</v>
      </c>
      <c r="J642">
        <v>-489</v>
      </c>
      <c r="K642">
        <v>579</v>
      </c>
      <c r="L642">
        <v>22105</v>
      </c>
      <c r="V642" s="37">
        <v>-86</v>
      </c>
      <c r="W642" s="37">
        <v>627</v>
      </c>
      <c r="X642" s="37">
        <v>23719</v>
      </c>
      <c r="AA642">
        <v>701</v>
      </c>
      <c r="AB642">
        <v>612</v>
      </c>
      <c r="AC642">
        <v>23762</v>
      </c>
      <c r="AM642" s="37">
        <v>9</v>
      </c>
      <c r="AN642" s="37">
        <v>649</v>
      </c>
      <c r="AO642" s="37">
        <v>24202</v>
      </c>
    </row>
    <row r="643" spans="2:41">
      <c r="B643" s="4" t="s">
        <v>1324</v>
      </c>
      <c r="C643" s="4" t="s">
        <v>1325</v>
      </c>
      <c r="D643" s="4" t="s">
        <v>873</v>
      </c>
      <c r="E643" s="91">
        <v>45868</v>
      </c>
      <c r="F643" s="4" t="s">
        <v>873</v>
      </c>
      <c r="G643" s="91">
        <v>45873</v>
      </c>
      <c r="J643">
        <v>627</v>
      </c>
      <c r="K643">
        <v>-1145</v>
      </c>
      <c r="L643">
        <v>22237</v>
      </c>
      <c r="V643" s="37">
        <v>-72</v>
      </c>
      <c r="W643" s="37">
        <v>-550</v>
      </c>
      <c r="X643" s="37">
        <v>21478</v>
      </c>
      <c r="AA643">
        <v>1335</v>
      </c>
      <c r="AB643">
        <v>541</v>
      </c>
      <c r="AC643">
        <v>22512</v>
      </c>
      <c r="AM643" s="37">
        <v>1364</v>
      </c>
      <c r="AN643" s="37">
        <v>-512</v>
      </c>
      <c r="AO643" s="37">
        <v>21408</v>
      </c>
    </row>
    <row r="644" spans="2:41">
      <c r="B644" s="4" t="s">
        <v>1326</v>
      </c>
      <c r="C644" s="4" t="s">
        <v>1327</v>
      </c>
      <c r="D644" s="4" t="s">
        <v>873</v>
      </c>
      <c r="E644" s="91">
        <v>45868</v>
      </c>
      <c r="F644" s="4" t="s">
        <v>873</v>
      </c>
      <c r="G644" s="91">
        <v>45873</v>
      </c>
      <c r="J644">
        <v>755</v>
      </c>
      <c r="K644">
        <v>-299</v>
      </c>
      <c r="L644">
        <v>26315</v>
      </c>
      <c r="AA644">
        <v>763</v>
      </c>
      <c r="AB644">
        <v>260</v>
      </c>
      <c r="AC644">
        <v>23024</v>
      </c>
    </row>
    <row r="645" spans="2:41">
      <c r="B645" s="4" t="s">
        <v>1328</v>
      </c>
      <c r="C645" s="4" t="s">
        <v>1289</v>
      </c>
      <c r="D645" s="4" t="s">
        <v>873</v>
      </c>
      <c r="E645" s="91">
        <v>45868</v>
      </c>
      <c r="F645" s="4" t="s">
        <v>873</v>
      </c>
      <c r="G645" s="91">
        <v>45873</v>
      </c>
      <c r="J645">
        <v>-440</v>
      </c>
      <c r="K645">
        <v>217</v>
      </c>
      <c r="L645">
        <v>23496</v>
      </c>
      <c r="V645" s="37">
        <v>-759</v>
      </c>
      <c r="W645" s="37">
        <v>767</v>
      </c>
      <c r="X645" s="37">
        <v>23651</v>
      </c>
      <c r="AA645">
        <v>857</v>
      </c>
      <c r="AB645">
        <v>1064</v>
      </c>
      <c r="AC645">
        <v>23203</v>
      </c>
      <c r="AM645" s="37">
        <v>451</v>
      </c>
      <c r="AN645" s="37">
        <v>841</v>
      </c>
      <c r="AO645" s="37">
        <v>23790</v>
      </c>
    </row>
    <row r="646" spans="2:41">
      <c r="B646" s="4" t="s">
        <v>1329</v>
      </c>
      <c r="C646" s="4" t="s">
        <v>1111</v>
      </c>
      <c r="D646" s="4" t="s">
        <v>873</v>
      </c>
      <c r="E646" s="91">
        <v>45868</v>
      </c>
      <c r="F646" s="4" t="s">
        <v>873</v>
      </c>
      <c r="G646" s="91">
        <v>45873</v>
      </c>
      <c r="J646">
        <v>-1264</v>
      </c>
      <c r="K646">
        <v>1936</v>
      </c>
      <c r="L646">
        <v>23364</v>
      </c>
      <c r="V646" s="37">
        <v>-1366</v>
      </c>
      <c r="W646" s="37">
        <v>1970</v>
      </c>
      <c r="X646" s="37">
        <v>22605</v>
      </c>
      <c r="AA646">
        <v>822</v>
      </c>
      <c r="AB646">
        <v>794</v>
      </c>
      <c r="AC646">
        <v>22299</v>
      </c>
      <c r="AM646" s="37">
        <v>70</v>
      </c>
      <c r="AN646" s="37">
        <v>497</v>
      </c>
      <c r="AO646" s="37">
        <v>21343</v>
      </c>
    </row>
    <row r="647" spans="2:41">
      <c r="B647" s="4" t="s">
        <v>1253</v>
      </c>
      <c r="C647" s="4" t="s">
        <v>1254</v>
      </c>
      <c r="D647" s="4" t="s">
        <v>873</v>
      </c>
      <c r="E647" s="91">
        <v>45868</v>
      </c>
      <c r="F647" s="4" t="s">
        <v>873</v>
      </c>
      <c r="G647" s="91">
        <v>45873</v>
      </c>
      <c r="J647">
        <v>1563</v>
      </c>
      <c r="K647">
        <v>566</v>
      </c>
      <c r="L647">
        <v>24034</v>
      </c>
      <c r="V647" s="37">
        <v>1387</v>
      </c>
      <c r="W647" s="37">
        <v>876</v>
      </c>
      <c r="X647" s="37">
        <v>23395</v>
      </c>
      <c r="AA647">
        <v>771</v>
      </c>
      <c r="AB647">
        <v>564</v>
      </c>
      <c r="AC647">
        <v>22694</v>
      </c>
      <c r="AM647" s="37">
        <v>437</v>
      </c>
      <c r="AN647" s="37">
        <v>252</v>
      </c>
      <c r="AO647" s="37">
        <v>23860</v>
      </c>
    </row>
    <row r="648" spans="2:41">
      <c r="B648" s="4" t="s">
        <v>1330</v>
      </c>
      <c r="C648" s="4" t="s">
        <v>1160</v>
      </c>
      <c r="D648" s="4" t="s">
        <v>873</v>
      </c>
      <c r="E648" s="91">
        <v>45868</v>
      </c>
      <c r="F648" s="4" t="s">
        <v>873</v>
      </c>
      <c r="G648" s="91">
        <v>45887</v>
      </c>
      <c r="J648">
        <v>-836</v>
      </c>
      <c r="K648">
        <v>777</v>
      </c>
      <c r="L648">
        <v>24409</v>
      </c>
      <c r="V648" s="37">
        <v>-2148</v>
      </c>
      <c r="W648" s="37">
        <v>1707</v>
      </c>
      <c r="X648" s="37">
        <v>24210</v>
      </c>
      <c r="AA648">
        <v>1883</v>
      </c>
      <c r="AB648">
        <v>1863</v>
      </c>
      <c r="AC648">
        <v>25509</v>
      </c>
      <c r="AM648" s="37">
        <v>1326</v>
      </c>
      <c r="AN648" s="37">
        <v>680</v>
      </c>
      <c r="AO648" s="37">
        <v>23252</v>
      </c>
    </row>
    <row r="649" spans="2:41">
      <c r="B649" s="4" t="s">
        <v>1331</v>
      </c>
      <c r="C649" s="4" t="s">
        <v>1224</v>
      </c>
      <c r="D649" s="4" t="s">
        <v>873</v>
      </c>
      <c r="E649" s="91">
        <v>45868</v>
      </c>
      <c r="F649" s="4" t="s">
        <v>873</v>
      </c>
      <c r="G649" s="91">
        <v>45887</v>
      </c>
      <c r="J649">
        <v>-495</v>
      </c>
      <c r="K649">
        <v>115</v>
      </c>
      <c r="L649">
        <v>23211</v>
      </c>
      <c r="V649" s="37">
        <v>-1917</v>
      </c>
      <c r="W649" s="37">
        <v>995</v>
      </c>
      <c r="X649" s="37">
        <v>23814</v>
      </c>
      <c r="AA649">
        <v>-841</v>
      </c>
      <c r="AB649">
        <v>977</v>
      </c>
      <c r="AC649">
        <v>24080</v>
      </c>
      <c r="AM649" s="37">
        <v>-262</v>
      </c>
      <c r="AN649" s="37">
        <v>-243</v>
      </c>
      <c r="AO649" s="37">
        <v>24147</v>
      </c>
    </row>
    <row r="650" spans="2:41">
      <c r="B650" s="4" t="s">
        <v>1332</v>
      </c>
      <c r="C650" s="4" t="s">
        <v>1167</v>
      </c>
      <c r="D650" s="4" t="s">
        <v>873</v>
      </c>
      <c r="E650" s="91">
        <v>45868</v>
      </c>
      <c r="F650" s="4" t="s">
        <v>873</v>
      </c>
      <c r="G650" s="91">
        <v>45873</v>
      </c>
      <c r="J650">
        <v>-647</v>
      </c>
      <c r="K650">
        <v>983</v>
      </c>
      <c r="L650">
        <v>24579</v>
      </c>
      <c r="V650" s="37">
        <v>45</v>
      </c>
      <c r="W650" s="37">
        <v>395</v>
      </c>
      <c r="X650" s="37">
        <v>23416</v>
      </c>
      <c r="AA650">
        <v>107</v>
      </c>
      <c r="AB650">
        <v>1891</v>
      </c>
      <c r="AC650">
        <v>26085</v>
      </c>
      <c r="AM650" s="37">
        <v>-1565</v>
      </c>
      <c r="AN650" s="37">
        <v>1627</v>
      </c>
      <c r="AO650" s="37">
        <v>25236</v>
      </c>
    </row>
    <row r="651" spans="2:41">
      <c r="B651" s="4" t="s">
        <v>1333</v>
      </c>
      <c r="C651" s="4" t="s">
        <v>1138</v>
      </c>
      <c r="D651" s="4" t="s">
        <v>873</v>
      </c>
      <c r="E651" s="91">
        <v>45868</v>
      </c>
      <c r="F651" s="4" t="s">
        <v>873</v>
      </c>
      <c r="G651" s="91">
        <v>45873</v>
      </c>
      <c r="J651">
        <v>370</v>
      </c>
      <c r="K651">
        <v>410</v>
      </c>
      <c r="L651">
        <v>27828</v>
      </c>
      <c r="V651" s="37">
        <v>1686</v>
      </c>
      <c r="W651" s="37">
        <v>347</v>
      </c>
      <c r="X651" s="37">
        <v>26662</v>
      </c>
      <c r="AA651">
        <v>1770</v>
      </c>
      <c r="AB651">
        <v>908</v>
      </c>
      <c r="AC651">
        <v>28190</v>
      </c>
      <c r="AM651" s="37">
        <v>1555</v>
      </c>
      <c r="AN651" s="37">
        <v>590</v>
      </c>
      <c r="AO651" s="37">
        <v>25809</v>
      </c>
    </row>
    <row r="652" spans="2:41">
      <c r="B652" s="4" t="s">
        <v>1334</v>
      </c>
      <c r="C652" s="4" t="s">
        <v>1206</v>
      </c>
      <c r="D652" s="4" t="s">
        <v>873</v>
      </c>
      <c r="E652" s="91">
        <v>45868</v>
      </c>
      <c r="F652" s="4" t="s">
        <v>873</v>
      </c>
      <c r="G652" s="91">
        <v>45887</v>
      </c>
      <c r="J652">
        <v>410</v>
      </c>
      <c r="K652">
        <v>-6</v>
      </c>
      <c r="L652">
        <v>25000</v>
      </c>
      <c r="V652" s="37">
        <v>-240</v>
      </c>
      <c r="W652" s="37">
        <v>782</v>
      </c>
      <c r="X652" s="37">
        <v>23655</v>
      </c>
      <c r="AA652">
        <v>1182</v>
      </c>
      <c r="AB652">
        <v>1311</v>
      </c>
      <c r="AC652">
        <v>23219</v>
      </c>
      <c r="AM652" s="37">
        <v>1625</v>
      </c>
      <c r="AN652" s="37">
        <v>677</v>
      </c>
      <c r="AO652" s="37">
        <v>25364</v>
      </c>
    </row>
    <row r="653" spans="2:41">
      <c r="B653" s="4" t="s">
        <v>1335</v>
      </c>
      <c r="C653" s="4" t="s">
        <v>1111</v>
      </c>
      <c r="D653" s="4" t="s">
        <v>873</v>
      </c>
      <c r="E653" s="91">
        <v>45868</v>
      </c>
      <c r="F653" s="4" t="s">
        <v>873</v>
      </c>
      <c r="G653" s="91">
        <v>45887</v>
      </c>
      <c r="J653">
        <v>90</v>
      </c>
      <c r="K653">
        <v>1176</v>
      </c>
      <c r="L653">
        <v>22212</v>
      </c>
      <c r="V653" s="37">
        <v>1375</v>
      </c>
      <c r="W653" s="37">
        <v>1375</v>
      </c>
      <c r="X653" s="37">
        <v>22321</v>
      </c>
      <c r="AA653">
        <v>1416</v>
      </c>
      <c r="AB653">
        <v>648</v>
      </c>
      <c r="AC653">
        <v>21143</v>
      </c>
      <c r="AM653" s="37">
        <v>2007</v>
      </c>
      <c r="AN653" s="37">
        <v>493</v>
      </c>
      <c r="AO653" s="37">
        <v>21108</v>
      </c>
    </row>
    <row r="654" spans="2:41">
      <c r="B654" s="4" t="s">
        <v>1336</v>
      </c>
      <c r="C654" s="4" t="s">
        <v>1115</v>
      </c>
      <c r="D654" s="4" t="s">
        <v>873</v>
      </c>
      <c r="E654" s="91">
        <v>45868</v>
      </c>
      <c r="F654" s="4" t="s">
        <v>873</v>
      </c>
      <c r="G654" s="91">
        <v>45887</v>
      </c>
      <c r="J654">
        <v>325</v>
      </c>
      <c r="K654">
        <v>746</v>
      </c>
      <c r="L654">
        <v>24318</v>
      </c>
      <c r="V654" s="37">
        <v>984</v>
      </c>
      <c r="W654" s="37">
        <v>515</v>
      </c>
      <c r="X654" s="37">
        <v>23613</v>
      </c>
      <c r="AA654">
        <v>1110</v>
      </c>
      <c r="AB654">
        <v>242</v>
      </c>
      <c r="AC654">
        <v>22199</v>
      </c>
      <c r="AM654" s="37">
        <v>401</v>
      </c>
      <c r="AN654" s="37">
        <v>63</v>
      </c>
      <c r="AO654" s="37">
        <v>21604</v>
      </c>
    </row>
    <row r="655" spans="2:41">
      <c r="B655" s="4" t="s">
        <v>1337</v>
      </c>
      <c r="C655" s="4" t="s">
        <v>1157</v>
      </c>
      <c r="D655" s="4" t="s">
        <v>873</v>
      </c>
      <c r="E655" s="91">
        <v>45868</v>
      </c>
      <c r="F655" s="4" t="s">
        <v>873</v>
      </c>
      <c r="G655" s="91">
        <v>45887</v>
      </c>
      <c r="J655">
        <v>644</v>
      </c>
      <c r="K655">
        <v>511</v>
      </c>
      <c r="L655">
        <v>24082</v>
      </c>
      <c r="V655" s="37">
        <v>1338</v>
      </c>
      <c r="W655" s="37">
        <v>218</v>
      </c>
      <c r="X655" s="37">
        <v>23369</v>
      </c>
      <c r="AA655">
        <v>1294</v>
      </c>
      <c r="AB655">
        <v>831</v>
      </c>
      <c r="AC655">
        <v>22666</v>
      </c>
      <c r="AM655" s="37">
        <v>524</v>
      </c>
      <c r="AN655" s="37">
        <v>624</v>
      </c>
      <c r="AO655" s="37">
        <v>22344</v>
      </c>
    </row>
    <row r="656" spans="2:41">
      <c r="B656" s="4" t="s">
        <v>1338</v>
      </c>
      <c r="C656" s="4" t="s">
        <v>1151</v>
      </c>
      <c r="D656" s="4" t="s">
        <v>873</v>
      </c>
      <c r="E656" s="91">
        <v>45868</v>
      </c>
      <c r="F656" s="4" t="s">
        <v>873</v>
      </c>
      <c r="G656" s="91">
        <v>45887</v>
      </c>
      <c r="J656">
        <v>-402</v>
      </c>
      <c r="K656">
        <v>1634</v>
      </c>
      <c r="L656">
        <v>25708</v>
      </c>
      <c r="V656" s="37">
        <v>492</v>
      </c>
      <c r="W656" s="37">
        <v>1193</v>
      </c>
      <c r="X656" s="37">
        <v>25081</v>
      </c>
      <c r="AA656">
        <v>1358</v>
      </c>
      <c r="AB656">
        <v>179</v>
      </c>
      <c r="AC656">
        <v>23100</v>
      </c>
      <c r="AM656" s="37">
        <v>640</v>
      </c>
      <c r="AN656" s="37">
        <v>255</v>
      </c>
      <c r="AO656" s="37">
        <v>23450</v>
      </c>
    </row>
    <row r="657" spans="2:41">
      <c r="B657" s="4" t="s">
        <v>1339</v>
      </c>
      <c r="C657" s="4" t="s">
        <v>1270</v>
      </c>
      <c r="D657" s="4" t="s">
        <v>873</v>
      </c>
      <c r="E657" s="91">
        <v>45868</v>
      </c>
      <c r="F657" s="4" t="s">
        <v>873</v>
      </c>
      <c r="G657" s="91">
        <v>45887</v>
      </c>
      <c r="J657">
        <v>-1101</v>
      </c>
      <c r="K657">
        <v>404</v>
      </c>
      <c r="L657">
        <v>25556</v>
      </c>
      <c r="V657" s="37">
        <v>539</v>
      </c>
      <c r="W657" s="37">
        <v>-13</v>
      </c>
      <c r="X657" s="37">
        <v>25171</v>
      </c>
      <c r="AA657">
        <v>1186</v>
      </c>
      <c r="AB657">
        <v>1493</v>
      </c>
      <c r="AC657">
        <v>23992</v>
      </c>
      <c r="AM657" s="37">
        <v>1413</v>
      </c>
      <c r="AN657" s="37">
        <v>1368</v>
      </c>
      <c r="AO657" s="37">
        <v>24868</v>
      </c>
    </row>
    <row r="658" spans="2:41">
      <c r="B658" s="4" t="s">
        <v>1340</v>
      </c>
      <c r="C658" s="4" t="s">
        <v>1165</v>
      </c>
      <c r="D658" s="4" t="s">
        <v>873</v>
      </c>
      <c r="E658" s="91">
        <v>45868</v>
      </c>
      <c r="F658" s="4" t="s">
        <v>873</v>
      </c>
      <c r="G658" s="91">
        <v>45887</v>
      </c>
      <c r="J658">
        <v>924</v>
      </c>
      <c r="K658">
        <v>961</v>
      </c>
      <c r="L658">
        <v>27181</v>
      </c>
      <c r="V658" s="37">
        <v>246</v>
      </c>
      <c r="W658" s="37">
        <v>1506</v>
      </c>
      <c r="X658" s="37">
        <v>25744</v>
      </c>
      <c r="AA658">
        <v>614</v>
      </c>
      <c r="AB658">
        <v>1260</v>
      </c>
      <c r="AC658">
        <v>22480</v>
      </c>
      <c r="AM658" s="37">
        <v>520</v>
      </c>
      <c r="AN658" s="37">
        <v>840</v>
      </c>
      <c r="AO658" s="37">
        <v>24357</v>
      </c>
    </row>
    <row r="659" spans="2:41">
      <c r="B659" s="4" t="s">
        <v>1341</v>
      </c>
      <c r="C659" s="4" t="s">
        <v>1143</v>
      </c>
      <c r="D659" s="4" t="s">
        <v>873</v>
      </c>
      <c r="E659" s="91">
        <v>45868</v>
      </c>
      <c r="F659" s="4" t="s">
        <v>873</v>
      </c>
      <c r="G659" s="91">
        <v>45887</v>
      </c>
      <c r="J659">
        <v>672</v>
      </c>
      <c r="K659">
        <v>1369</v>
      </c>
      <c r="L659">
        <v>27341</v>
      </c>
      <c r="V659" s="37">
        <v>310</v>
      </c>
      <c r="W659" s="37">
        <v>1162</v>
      </c>
      <c r="X659" s="37">
        <v>25327</v>
      </c>
      <c r="AA659">
        <v>-439</v>
      </c>
      <c r="AB659">
        <v>979</v>
      </c>
      <c r="AC659">
        <v>24269</v>
      </c>
      <c r="AM659" s="37">
        <v>-1077</v>
      </c>
      <c r="AN659" s="37">
        <v>-40</v>
      </c>
      <c r="AO659" s="37">
        <v>25134</v>
      </c>
    </row>
    <row r="660" spans="2:41">
      <c r="B660" s="4" t="s">
        <v>1342</v>
      </c>
      <c r="C660" s="4" t="s">
        <v>1209</v>
      </c>
      <c r="D660" s="4" t="s">
        <v>873</v>
      </c>
      <c r="E660" s="91">
        <v>45868</v>
      </c>
      <c r="F660" s="4" t="s">
        <v>873</v>
      </c>
      <c r="G660" s="91">
        <v>45887</v>
      </c>
      <c r="J660">
        <v>1784</v>
      </c>
      <c r="K660">
        <v>881</v>
      </c>
      <c r="L660">
        <v>23025</v>
      </c>
      <c r="V660" s="37">
        <v>2606</v>
      </c>
      <c r="W660" s="37">
        <v>888</v>
      </c>
      <c r="X660" s="37">
        <v>23492</v>
      </c>
      <c r="AA660">
        <v>1556</v>
      </c>
      <c r="AB660">
        <v>683</v>
      </c>
      <c r="AC660">
        <v>24502</v>
      </c>
    </row>
    <row r="661" spans="2:41">
      <c r="B661" s="4" t="s">
        <v>1343</v>
      </c>
      <c r="C661" s="4" t="s">
        <v>1209</v>
      </c>
      <c r="D661" s="4" t="s">
        <v>873</v>
      </c>
      <c r="E661" s="91">
        <v>45868</v>
      </c>
      <c r="F661" s="4" t="s">
        <v>873</v>
      </c>
      <c r="G661" s="91">
        <v>45887</v>
      </c>
      <c r="J661">
        <v>748</v>
      </c>
      <c r="K661">
        <v>1319</v>
      </c>
      <c r="L661">
        <v>21652</v>
      </c>
      <c r="V661" s="37">
        <v>1986</v>
      </c>
      <c r="W661" s="37">
        <v>1334</v>
      </c>
      <c r="X661" s="37">
        <v>24114</v>
      </c>
      <c r="AA661">
        <v>1567</v>
      </c>
      <c r="AB661">
        <v>21</v>
      </c>
      <c r="AC661">
        <v>24707</v>
      </c>
      <c r="AM661" s="37">
        <v>493</v>
      </c>
      <c r="AN661" s="37">
        <v>352</v>
      </c>
      <c r="AO661" s="37">
        <v>23307</v>
      </c>
    </row>
    <row r="662" spans="2:41">
      <c r="B662" s="4" t="s">
        <v>1344</v>
      </c>
      <c r="C662" s="4" t="s">
        <v>1224</v>
      </c>
      <c r="D662" s="4" t="s">
        <v>873</v>
      </c>
      <c r="E662" s="91">
        <v>45868</v>
      </c>
      <c r="F662" s="4" t="s">
        <v>873</v>
      </c>
      <c r="G662" s="91">
        <v>45887</v>
      </c>
      <c r="J662">
        <v>860</v>
      </c>
      <c r="K662">
        <v>1346</v>
      </c>
      <c r="L662">
        <v>22335</v>
      </c>
      <c r="V662" s="37">
        <v>-417</v>
      </c>
      <c r="W662" s="37">
        <v>1937</v>
      </c>
      <c r="X662" s="37">
        <v>22397</v>
      </c>
      <c r="AA662">
        <v>1100</v>
      </c>
      <c r="AB662">
        <v>1173</v>
      </c>
      <c r="AC662">
        <v>22151</v>
      </c>
      <c r="AM662" s="37">
        <v>75</v>
      </c>
      <c r="AN662" s="37">
        <v>804</v>
      </c>
      <c r="AO662" s="37">
        <v>23136</v>
      </c>
    </row>
    <row r="663" spans="2:41">
      <c r="B663" s="4" t="s">
        <v>1345</v>
      </c>
      <c r="C663" s="4" t="s">
        <v>1206</v>
      </c>
      <c r="D663" s="4" t="s">
        <v>873</v>
      </c>
      <c r="E663" s="91">
        <v>45868</v>
      </c>
      <c r="F663" s="4" t="s">
        <v>873</v>
      </c>
      <c r="G663" s="91">
        <v>45887</v>
      </c>
      <c r="J663">
        <v>-229</v>
      </c>
      <c r="K663">
        <v>1833</v>
      </c>
      <c r="L663">
        <v>25154</v>
      </c>
      <c r="V663" s="37">
        <v>-534</v>
      </c>
      <c r="W663" s="37">
        <v>1439</v>
      </c>
      <c r="X663" s="37">
        <v>23293</v>
      </c>
      <c r="AA663">
        <v>683</v>
      </c>
      <c r="AB663">
        <v>1717</v>
      </c>
      <c r="AC663">
        <v>26287</v>
      </c>
      <c r="AM663" s="37">
        <v>-1029</v>
      </c>
      <c r="AN663" s="37">
        <v>1212</v>
      </c>
      <c r="AO663" s="37">
        <v>24956</v>
      </c>
    </row>
    <row r="664" spans="2:41">
      <c r="B664" s="4" t="s">
        <v>1346</v>
      </c>
      <c r="C664" s="4" t="s">
        <v>1153</v>
      </c>
      <c r="D664" s="4" t="s">
        <v>873</v>
      </c>
      <c r="E664" s="91">
        <v>45868</v>
      </c>
      <c r="F664" s="4" t="s">
        <v>873</v>
      </c>
      <c r="G664" s="91">
        <v>45887</v>
      </c>
      <c r="J664">
        <v>-476</v>
      </c>
      <c r="K664">
        <v>-969</v>
      </c>
      <c r="L664">
        <v>23289</v>
      </c>
      <c r="V664" s="37">
        <v>-1008</v>
      </c>
      <c r="W664" s="37">
        <v>-252</v>
      </c>
      <c r="X664" s="37">
        <v>24388</v>
      </c>
      <c r="AA664">
        <v>1062</v>
      </c>
      <c r="AB664">
        <v>471</v>
      </c>
      <c r="AC664">
        <v>23538</v>
      </c>
      <c r="AM664" s="37">
        <v>719</v>
      </c>
      <c r="AN664" s="37">
        <v>-68</v>
      </c>
      <c r="AO664" s="37">
        <v>24342</v>
      </c>
    </row>
    <row r="665" spans="2:41">
      <c r="B665" s="4" t="s">
        <v>1347</v>
      </c>
      <c r="C665" s="4" t="s">
        <v>1153</v>
      </c>
      <c r="D665" s="4" t="s">
        <v>873</v>
      </c>
      <c r="E665" s="91">
        <v>45868</v>
      </c>
      <c r="J665">
        <v>128</v>
      </c>
      <c r="K665">
        <v>2031</v>
      </c>
      <c r="L665">
        <v>24296</v>
      </c>
      <c r="AA665">
        <v>544</v>
      </c>
      <c r="AB665">
        <v>1559</v>
      </c>
      <c r="AC665">
        <v>22391</v>
      </c>
    </row>
    <row r="666" spans="2:41">
      <c r="B666" s="4" t="s">
        <v>1348</v>
      </c>
      <c r="C666" s="4" t="s">
        <v>1228</v>
      </c>
      <c r="D666" s="4" t="s">
        <v>873</v>
      </c>
      <c r="E666" s="91">
        <v>45868</v>
      </c>
      <c r="F666" s="4" t="s">
        <v>873</v>
      </c>
      <c r="G666" s="91">
        <v>45887</v>
      </c>
      <c r="J666">
        <v>1256</v>
      </c>
      <c r="K666">
        <v>1894</v>
      </c>
      <c r="L666">
        <v>26180</v>
      </c>
      <c r="V666" s="37">
        <v>301</v>
      </c>
      <c r="W666" s="37">
        <v>2460</v>
      </c>
      <c r="X666" s="37">
        <v>23670</v>
      </c>
      <c r="AA666">
        <v>1510</v>
      </c>
      <c r="AB666">
        <v>1790</v>
      </c>
      <c r="AC666">
        <v>26808</v>
      </c>
      <c r="AM666" s="37">
        <v>1776</v>
      </c>
      <c r="AN666" s="37">
        <v>77</v>
      </c>
      <c r="AO666" s="37">
        <v>25464</v>
      </c>
    </row>
    <row r="667" spans="2:41">
      <c r="B667" s="4" t="s">
        <v>1349</v>
      </c>
      <c r="C667" s="4" t="s">
        <v>1270</v>
      </c>
      <c r="D667" s="4" t="s">
        <v>873</v>
      </c>
      <c r="E667" s="91">
        <v>45868</v>
      </c>
      <c r="F667" s="4" t="s">
        <v>873</v>
      </c>
      <c r="G667" s="91">
        <v>45887</v>
      </c>
      <c r="J667">
        <v>-308</v>
      </c>
      <c r="K667">
        <v>827</v>
      </c>
      <c r="L667">
        <v>27360</v>
      </c>
      <c r="V667" s="37">
        <v>-368</v>
      </c>
      <c r="W667" s="37">
        <v>291</v>
      </c>
      <c r="X667" s="37">
        <v>24861</v>
      </c>
      <c r="AA667">
        <v>1595</v>
      </c>
      <c r="AB667">
        <v>946</v>
      </c>
      <c r="AC667">
        <v>25197</v>
      </c>
      <c r="AM667" s="37">
        <v>760</v>
      </c>
      <c r="AN667" s="37">
        <v>255</v>
      </c>
      <c r="AO667" s="37">
        <v>24580</v>
      </c>
    </row>
    <row r="668" spans="2:41">
      <c r="B668" s="4" t="s">
        <v>1350</v>
      </c>
      <c r="C668" s="4" t="s">
        <v>1120</v>
      </c>
      <c r="D668" s="4" t="s">
        <v>873</v>
      </c>
      <c r="E668" s="91">
        <v>45876</v>
      </c>
      <c r="F668" s="4" t="s">
        <v>873</v>
      </c>
      <c r="G668" s="91">
        <v>45903</v>
      </c>
      <c r="J668">
        <v>-135</v>
      </c>
      <c r="K668">
        <v>1184</v>
      </c>
      <c r="L668">
        <v>24256</v>
      </c>
      <c r="V668" s="37">
        <v>901</v>
      </c>
      <c r="W668" s="37">
        <v>502</v>
      </c>
      <c r="X668" s="37">
        <v>23005</v>
      </c>
      <c r="AA668">
        <v>1454</v>
      </c>
      <c r="AB668">
        <v>776</v>
      </c>
      <c r="AC668">
        <v>22116</v>
      </c>
      <c r="AM668" s="37">
        <v>260</v>
      </c>
      <c r="AN668" s="37">
        <v>1076</v>
      </c>
      <c r="AO668" s="37">
        <v>23014</v>
      </c>
    </row>
    <row r="669" spans="2:41">
      <c r="B669" s="4" t="s">
        <v>1351</v>
      </c>
      <c r="C669" s="4" t="s">
        <v>1171</v>
      </c>
      <c r="D669" s="4" t="s">
        <v>873</v>
      </c>
      <c r="E669" s="91">
        <v>45876</v>
      </c>
      <c r="F669" s="4" t="s">
        <v>873</v>
      </c>
      <c r="G669" s="91">
        <v>45903</v>
      </c>
      <c r="J669">
        <v>-983</v>
      </c>
      <c r="K669">
        <v>928</v>
      </c>
      <c r="L669">
        <v>22957</v>
      </c>
      <c r="V669" s="37">
        <v>303</v>
      </c>
      <c r="W669" s="37">
        <v>496</v>
      </c>
      <c r="X669" s="37">
        <v>23292</v>
      </c>
      <c r="AA669">
        <v>132</v>
      </c>
      <c r="AB669">
        <v>-473</v>
      </c>
      <c r="AC669">
        <v>23821</v>
      </c>
      <c r="AM669" s="37">
        <v>-277</v>
      </c>
      <c r="AN669" s="37">
        <v>337</v>
      </c>
      <c r="AO669" s="37">
        <v>23603</v>
      </c>
    </row>
    <row r="670" spans="2:41">
      <c r="B670" s="4" t="s">
        <v>1352</v>
      </c>
      <c r="C670" s="4" t="s">
        <v>1160</v>
      </c>
      <c r="D670" s="4" t="s">
        <v>873</v>
      </c>
      <c r="E670" s="91">
        <v>45876</v>
      </c>
      <c r="F670" s="4" t="s">
        <v>873</v>
      </c>
      <c r="G670" s="91">
        <v>45903</v>
      </c>
      <c r="J670">
        <v>-47</v>
      </c>
      <c r="K670">
        <v>1013</v>
      </c>
      <c r="L670">
        <v>24579</v>
      </c>
      <c r="V670" s="37">
        <v>116</v>
      </c>
      <c r="W670" s="37">
        <v>322</v>
      </c>
      <c r="X670" s="37">
        <v>24136</v>
      </c>
      <c r="AA670">
        <v>1397</v>
      </c>
      <c r="AB670">
        <v>1141</v>
      </c>
      <c r="AC670">
        <v>23433</v>
      </c>
      <c r="AM670" s="37">
        <v>-45</v>
      </c>
      <c r="AN670" s="37">
        <v>1095</v>
      </c>
      <c r="AO670" s="37">
        <v>22284</v>
      </c>
    </row>
    <row r="671" spans="2:41">
      <c r="B671" s="4" t="s">
        <v>1353</v>
      </c>
      <c r="C671" s="4" t="s">
        <v>1151</v>
      </c>
      <c r="D671" s="4" t="s">
        <v>873</v>
      </c>
      <c r="E671" s="91">
        <v>45876</v>
      </c>
      <c r="F671" s="4" t="s">
        <v>873</v>
      </c>
      <c r="G671" s="91">
        <v>45903</v>
      </c>
      <c r="J671">
        <v>-325</v>
      </c>
      <c r="K671">
        <v>733</v>
      </c>
      <c r="L671">
        <v>27344</v>
      </c>
      <c r="V671" s="37">
        <v>805</v>
      </c>
      <c r="W671" s="37">
        <v>114</v>
      </c>
      <c r="X671" s="37">
        <v>26067</v>
      </c>
      <c r="AA671">
        <v>554</v>
      </c>
      <c r="AB671">
        <v>744</v>
      </c>
      <c r="AC671">
        <v>24111</v>
      </c>
      <c r="AM671" s="37">
        <v>197</v>
      </c>
      <c r="AN671" s="37">
        <v>1064</v>
      </c>
      <c r="AO671" s="37">
        <v>23788</v>
      </c>
    </row>
    <row r="672" spans="2:41">
      <c r="B672" s="4" t="s">
        <v>1354</v>
      </c>
      <c r="C672" s="4" t="s">
        <v>1151</v>
      </c>
      <c r="D672" s="4" t="s">
        <v>873</v>
      </c>
      <c r="E672" s="91">
        <v>45890</v>
      </c>
      <c r="F672" s="4" t="s">
        <v>873</v>
      </c>
      <c r="G672" s="91">
        <v>45895</v>
      </c>
      <c r="H672" t="s">
        <v>513</v>
      </c>
      <c r="J672">
        <v>327</v>
      </c>
      <c r="K672">
        <v>-379</v>
      </c>
      <c r="L672">
        <v>24506</v>
      </c>
      <c r="V672" s="37">
        <v>454</v>
      </c>
      <c r="W672" s="37">
        <v>-21</v>
      </c>
      <c r="X672" s="37">
        <v>24849</v>
      </c>
      <c r="AA672">
        <v>370</v>
      </c>
      <c r="AB672">
        <v>1061</v>
      </c>
      <c r="AC672">
        <v>23661</v>
      </c>
      <c r="AM672" s="37">
        <v>88</v>
      </c>
      <c r="AN672" s="37">
        <v>785</v>
      </c>
      <c r="AO672" s="37">
        <v>23491</v>
      </c>
    </row>
    <row r="673" spans="2:41">
      <c r="B673" s="4" t="s">
        <v>1355</v>
      </c>
      <c r="C673" s="4" t="s">
        <v>1356</v>
      </c>
      <c r="D673" s="4" t="s">
        <v>873</v>
      </c>
      <c r="E673" s="91">
        <v>45890</v>
      </c>
      <c r="F673" s="4" t="s">
        <v>873</v>
      </c>
      <c r="G673" s="91">
        <v>45903</v>
      </c>
      <c r="H673" t="s">
        <v>513</v>
      </c>
      <c r="J673">
        <v>1215</v>
      </c>
      <c r="K673">
        <v>915</v>
      </c>
      <c r="L673">
        <v>23695</v>
      </c>
      <c r="V673" s="37">
        <v>1903</v>
      </c>
      <c r="W673" s="37">
        <v>1118</v>
      </c>
      <c r="X673" s="37">
        <v>21922</v>
      </c>
      <c r="AA673">
        <v>569</v>
      </c>
      <c r="AB673">
        <v>1496</v>
      </c>
      <c r="AC673">
        <v>25162</v>
      </c>
      <c r="AM673" s="37">
        <v>546</v>
      </c>
      <c r="AN673" s="37">
        <v>1091</v>
      </c>
      <c r="AO673" s="37">
        <v>24685</v>
      </c>
    </row>
    <row r="674" spans="2:41">
      <c r="B674" s="4" t="s">
        <v>1357</v>
      </c>
      <c r="C674" s="4" t="s">
        <v>1232</v>
      </c>
      <c r="D674" s="4" t="s">
        <v>873</v>
      </c>
      <c r="E674" s="91">
        <v>45890</v>
      </c>
      <c r="F674" s="4" t="s">
        <v>873</v>
      </c>
      <c r="G674" s="91">
        <v>45903</v>
      </c>
      <c r="H674" t="s">
        <v>513</v>
      </c>
      <c r="J674">
        <v>233</v>
      </c>
      <c r="K674">
        <v>542</v>
      </c>
      <c r="L674">
        <v>21052</v>
      </c>
      <c r="V674" s="37">
        <v>1288</v>
      </c>
      <c r="W674" s="37">
        <v>911</v>
      </c>
      <c r="X674" s="37">
        <v>22533</v>
      </c>
      <c r="AA674">
        <v>459</v>
      </c>
      <c r="AB674">
        <v>1254</v>
      </c>
      <c r="AC674">
        <v>23566</v>
      </c>
      <c r="AM674" s="37">
        <v>-231</v>
      </c>
      <c r="AN674" s="37">
        <v>857</v>
      </c>
      <c r="AO674" s="37">
        <v>21961</v>
      </c>
    </row>
    <row r="675" spans="2:41">
      <c r="B675" s="4" t="s">
        <v>1358</v>
      </c>
      <c r="C675" s="4" t="s">
        <v>1165</v>
      </c>
      <c r="D675" s="4" t="s">
        <v>873</v>
      </c>
      <c r="E675" s="91">
        <v>45890</v>
      </c>
      <c r="F675" s="4" t="s">
        <v>873</v>
      </c>
      <c r="G675" s="91">
        <v>45903</v>
      </c>
      <c r="H675" t="s">
        <v>513</v>
      </c>
      <c r="J675">
        <v>-29</v>
      </c>
      <c r="K675">
        <v>389</v>
      </c>
      <c r="L675">
        <v>27922</v>
      </c>
      <c r="V675" s="37">
        <v>488</v>
      </c>
      <c r="W675" s="37">
        <v>27</v>
      </c>
      <c r="X675" s="37">
        <v>26435</v>
      </c>
      <c r="AA675">
        <v>1107</v>
      </c>
      <c r="AB675">
        <v>-344</v>
      </c>
      <c r="AC675">
        <v>24039</v>
      </c>
      <c r="AM675" s="37">
        <v>-309</v>
      </c>
      <c r="AN675" s="37">
        <v>-498</v>
      </c>
      <c r="AO675" s="37">
        <v>23998</v>
      </c>
    </row>
    <row r="676" spans="2:41">
      <c r="B676" s="4" t="s">
        <v>1359</v>
      </c>
      <c r="C676" s="4" t="s">
        <v>1356</v>
      </c>
      <c r="D676" s="4" t="s">
        <v>873</v>
      </c>
      <c r="E676" s="91">
        <v>45890</v>
      </c>
      <c r="F676" s="4" t="s">
        <v>873</v>
      </c>
      <c r="G676" s="91">
        <v>45903</v>
      </c>
      <c r="H676" t="s">
        <v>513</v>
      </c>
      <c r="J676">
        <v>93</v>
      </c>
      <c r="K676">
        <v>507</v>
      </c>
      <c r="L676">
        <v>24961</v>
      </c>
      <c r="V676" s="37">
        <v>-453</v>
      </c>
      <c r="W676" s="37">
        <v>1555</v>
      </c>
      <c r="X676" s="37">
        <v>23481</v>
      </c>
      <c r="AA676">
        <v>669</v>
      </c>
      <c r="AB676">
        <v>335</v>
      </c>
      <c r="AC676">
        <v>24970</v>
      </c>
      <c r="AM676" s="37">
        <v>1075</v>
      </c>
      <c r="AN676" s="37">
        <v>-688</v>
      </c>
      <c r="AO676" s="37">
        <v>23247</v>
      </c>
    </row>
    <row r="677" spans="2:41">
      <c r="B677" s="4" t="s">
        <v>1360</v>
      </c>
      <c r="C677" s="4" t="s">
        <v>1232</v>
      </c>
      <c r="D677" s="4" t="s">
        <v>873</v>
      </c>
      <c r="E677" s="91">
        <v>45890</v>
      </c>
      <c r="F677" s="4" t="s">
        <v>873</v>
      </c>
      <c r="G677" s="91">
        <v>45895</v>
      </c>
      <c r="H677" t="s">
        <v>513</v>
      </c>
      <c r="J677">
        <v>429</v>
      </c>
      <c r="K677">
        <v>1146</v>
      </c>
      <c r="L677">
        <v>20925</v>
      </c>
      <c r="V677" s="37">
        <v>1613</v>
      </c>
      <c r="W677" s="37">
        <v>855</v>
      </c>
      <c r="X677" s="37">
        <v>22070</v>
      </c>
      <c r="AA677">
        <v>684</v>
      </c>
      <c r="AB677">
        <v>336</v>
      </c>
      <c r="AC677">
        <v>22128</v>
      </c>
      <c r="AM677" s="37">
        <v>426</v>
      </c>
      <c r="AN677" s="37">
        <v>-18</v>
      </c>
      <c r="AO677" s="37">
        <v>22162</v>
      </c>
    </row>
    <row r="678" spans="2:41">
      <c r="B678" s="4" t="s">
        <v>1361</v>
      </c>
      <c r="C678" s="4" t="s">
        <v>1122</v>
      </c>
      <c r="D678" s="4" t="s">
        <v>873</v>
      </c>
      <c r="E678" s="91">
        <v>45890</v>
      </c>
      <c r="F678" s="4" t="s">
        <v>873</v>
      </c>
      <c r="G678" s="91">
        <v>45903</v>
      </c>
      <c r="H678" t="s">
        <v>513</v>
      </c>
      <c r="J678">
        <v>-665</v>
      </c>
      <c r="K678">
        <v>1254</v>
      </c>
      <c r="L678">
        <v>22854</v>
      </c>
      <c r="V678" s="37">
        <v>-107</v>
      </c>
      <c r="W678" s="37">
        <v>991</v>
      </c>
      <c r="X678" s="37">
        <v>21946</v>
      </c>
      <c r="AA678">
        <v>158</v>
      </c>
      <c r="AB678">
        <v>1368</v>
      </c>
      <c r="AC678">
        <v>21015</v>
      </c>
      <c r="AM678" s="37">
        <v>-596</v>
      </c>
      <c r="AN678" s="37">
        <v>1024</v>
      </c>
      <c r="AO678" s="37">
        <v>21641</v>
      </c>
    </row>
    <row r="679" spans="2:41">
      <c r="B679" s="4" t="s">
        <v>1362</v>
      </c>
      <c r="C679" s="4" t="s">
        <v>1167</v>
      </c>
      <c r="D679" s="4" t="s">
        <v>873</v>
      </c>
      <c r="E679" s="91">
        <v>45890</v>
      </c>
      <c r="F679" s="4" t="s">
        <v>873</v>
      </c>
      <c r="G679" s="91">
        <v>45903</v>
      </c>
      <c r="H679" t="s">
        <v>513</v>
      </c>
      <c r="J679">
        <v>-910</v>
      </c>
      <c r="K679">
        <v>836</v>
      </c>
      <c r="L679">
        <v>24157</v>
      </c>
      <c r="V679" s="37">
        <v>510</v>
      </c>
      <c r="W679" s="37">
        <v>851</v>
      </c>
      <c r="X679" s="37">
        <v>24256</v>
      </c>
      <c r="AA679">
        <v>1407</v>
      </c>
      <c r="AB679">
        <v>665</v>
      </c>
      <c r="AC679">
        <v>25690</v>
      </c>
      <c r="AM679" s="37">
        <v>722</v>
      </c>
      <c r="AN679" s="37">
        <v>734</v>
      </c>
      <c r="AO679" s="37">
        <v>24624</v>
      </c>
    </row>
    <row r="680" spans="2:41">
      <c r="B680" s="4" t="s">
        <v>1363</v>
      </c>
      <c r="C680" s="4" t="s">
        <v>1190</v>
      </c>
      <c r="D680" s="4" t="s">
        <v>873</v>
      </c>
      <c r="E680" s="91">
        <v>45890</v>
      </c>
      <c r="F680" s="4" t="s">
        <v>873</v>
      </c>
      <c r="G680" s="91">
        <v>45895</v>
      </c>
      <c r="H680" t="s">
        <v>513</v>
      </c>
      <c r="J680">
        <v>-85</v>
      </c>
      <c r="K680">
        <v>197</v>
      </c>
      <c r="L680">
        <v>23068</v>
      </c>
      <c r="V680" s="37">
        <v>-243</v>
      </c>
      <c r="W680" s="37">
        <v>736</v>
      </c>
      <c r="X680" s="37">
        <v>22496</v>
      </c>
      <c r="AA680">
        <v>1523</v>
      </c>
      <c r="AB680">
        <v>-212</v>
      </c>
      <c r="AC680">
        <v>21089</v>
      </c>
      <c r="AM680" s="37">
        <v>499</v>
      </c>
      <c r="AN680" s="37">
        <v>-242</v>
      </c>
      <c r="AO680" s="37">
        <v>22832</v>
      </c>
    </row>
    <row r="681" spans="2:41">
      <c r="B681" s="4" t="s">
        <v>1364</v>
      </c>
      <c r="C681" s="4" t="s">
        <v>1365</v>
      </c>
      <c r="D681" s="4" t="s">
        <v>873</v>
      </c>
      <c r="E681" s="91">
        <v>45890</v>
      </c>
      <c r="F681" s="4" t="s">
        <v>873</v>
      </c>
      <c r="G681" s="91">
        <v>45895</v>
      </c>
      <c r="H681" t="s">
        <v>513</v>
      </c>
      <c r="J681">
        <v>295</v>
      </c>
      <c r="K681">
        <v>1278</v>
      </c>
      <c r="L681">
        <v>21094</v>
      </c>
      <c r="V681" s="37">
        <v>512</v>
      </c>
      <c r="W681" s="37">
        <v>1710</v>
      </c>
      <c r="X681" s="37">
        <v>22444</v>
      </c>
      <c r="AA681">
        <v>1812</v>
      </c>
      <c r="AB681">
        <v>2033</v>
      </c>
      <c r="AC681">
        <v>21126</v>
      </c>
      <c r="AM681" s="37">
        <v>475</v>
      </c>
      <c r="AN681" s="37">
        <v>1409</v>
      </c>
      <c r="AO681" s="37">
        <v>21494</v>
      </c>
    </row>
    <row r="682" spans="2:41">
      <c r="B682" s="4" t="s">
        <v>1366</v>
      </c>
      <c r="C682" s="4" t="s">
        <v>1146</v>
      </c>
      <c r="D682" s="4" t="s">
        <v>873</v>
      </c>
      <c r="E682" s="91">
        <v>45890</v>
      </c>
      <c r="F682" s="4" t="s">
        <v>873</v>
      </c>
      <c r="G682" s="91">
        <v>45903</v>
      </c>
      <c r="H682" t="s">
        <v>513</v>
      </c>
      <c r="J682">
        <v>-898</v>
      </c>
      <c r="K682">
        <v>-532</v>
      </c>
      <c r="L682">
        <v>24374</v>
      </c>
      <c r="V682" s="37">
        <v>266</v>
      </c>
      <c r="W682" s="37">
        <v>-385</v>
      </c>
      <c r="X682" s="37">
        <v>25733</v>
      </c>
      <c r="AA682">
        <v>-77</v>
      </c>
      <c r="AB682">
        <v>139</v>
      </c>
      <c r="AC682">
        <v>26931</v>
      </c>
      <c r="AM682" s="37">
        <v>-648</v>
      </c>
      <c r="AN682" s="37">
        <v>-212</v>
      </c>
      <c r="AO682" s="37">
        <v>23501</v>
      </c>
    </row>
    <row r="683" spans="2:41">
      <c r="B683" s="4" t="s">
        <v>1367</v>
      </c>
      <c r="C683" s="4" t="s">
        <v>1270</v>
      </c>
      <c r="D683" s="4" t="s">
        <v>873</v>
      </c>
      <c r="E683" s="91">
        <v>45890</v>
      </c>
      <c r="F683" s="4" t="s">
        <v>873</v>
      </c>
      <c r="G683" s="91">
        <v>45895</v>
      </c>
      <c r="H683" t="s">
        <v>513</v>
      </c>
      <c r="J683">
        <v>-207</v>
      </c>
      <c r="K683">
        <v>1025</v>
      </c>
      <c r="L683">
        <v>25931</v>
      </c>
      <c r="V683" s="37">
        <v>48</v>
      </c>
      <c r="W683" s="37">
        <v>912</v>
      </c>
      <c r="X683" s="37">
        <v>24059</v>
      </c>
      <c r="AA683">
        <v>833</v>
      </c>
      <c r="AB683">
        <v>1123</v>
      </c>
      <c r="AC683">
        <v>25749</v>
      </c>
      <c r="AM683" s="37">
        <v>-199</v>
      </c>
      <c r="AN683" s="37">
        <v>510</v>
      </c>
      <c r="AO683" s="37">
        <v>23771</v>
      </c>
    </row>
    <row r="684" spans="2:41">
      <c r="B684" s="4" t="s">
        <v>1368</v>
      </c>
      <c r="C684" s="4" t="s">
        <v>1228</v>
      </c>
      <c r="D684" s="4" t="s">
        <v>873</v>
      </c>
      <c r="E684" s="91">
        <v>45890</v>
      </c>
      <c r="F684" s="4" t="s">
        <v>873</v>
      </c>
      <c r="G684" s="91">
        <v>45895</v>
      </c>
      <c r="H684" t="s">
        <v>513</v>
      </c>
      <c r="J684">
        <v>475</v>
      </c>
      <c r="K684">
        <v>303</v>
      </c>
      <c r="L684">
        <v>26668</v>
      </c>
      <c r="V684" s="37">
        <v>-60</v>
      </c>
      <c r="W684" s="37">
        <v>650</v>
      </c>
      <c r="X684" s="37">
        <v>24900</v>
      </c>
      <c r="AA684">
        <v>645</v>
      </c>
      <c r="AB684">
        <v>244</v>
      </c>
      <c r="AC684">
        <v>26576</v>
      </c>
      <c r="AM684" s="37">
        <v>512</v>
      </c>
      <c r="AN684" s="37">
        <v>-1396</v>
      </c>
      <c r="AO684" s="37">
        <v>26801</v>
      </c>
    </row>
    <row r="685" spans="2:41">
      <c r="B685" s="4" t="s">
        <v>1369</v>
      </c>
      <c r="C685" s="4" t="s">
        <v>1370</v>
      </c>
      <c r="D685" s="4" t="s">
        <v>873</v>
      </c>
      <c r="E685" s="91">
        <v>45890</v>
      </c>
      <c r="F685" s="4" t="s">
        <v>873</v>
      </c>
      <c r="G685" s="91">
        <v>45895</v>
      </c>
      <c r="H685" t="s">
        <v>513</v>
      </c>
      <c r="J685">
        <v>-34</v>
      </c>
      <c r="K685">
        <v>979</v>
      </c>
      <c r="L685">
        <v>22633</v>
      </c>
      <c r="V685" s="37">
        <v>129</v>
      </c>
      <c r="W685" s="37">
        <v>1407</v>
      </c>
      <c r="X685" s="37">
        <v>20985</v>
      </c>
      <c r="AA685">
        <v>1601</v>
      </c>
      <c r="AB685">
        <v>2960</v>
      </c>
      <c r="AC685">
        <v>23793</v>
      </c>
      <c r="AM685" s="37">
        <v>1351</v>
      </c>
      <c r="AN685" s="37">
        <v>2119</v>
      </c>
      <c r="AO685" s="37">
        <v>23753</v>
      </c>
    </row>
    <row r="686" spans="2:41">
      <c r="B686" s="4" t="s">
        <v>1371</v>
      </c>
      <c r="C686" s="4" t="s">
        <v>1270</v>
      </c>
      <c r="D686" s="4" t="s">
        <v>873</v>
      </c>
      <c r="E686" s="91">
        <v>45890</v>
      </c>
      <c r="F686" s="4" t="s">
        <v>873</v>
      </c>
      <c r="G686" s="91">
        <v>45895</v>
      </c>
      <c r="H686" t="s">
        <v>513</v>
      </c>
      <c r="J686">
        <v>-985</v>
      </c>
      <c r="K686">
        <v>557</v>
      </c>
      <c r="L686">
        <v>25140</v>
      </c>
      <c r="V686" s="37">
        <v>489</v>
      </c>
      <c r="W686" s="37">
        <v>135</v>
      </c>
      <c r="X686" s="37">
        <v>22522</v>
      </c>
      <c r="AA686">
        <v>-400</v>
      </c>
      <c r="AB686">
        <v>2068</v>
      </c>
      <c r="AC686">
        <v>25123</v>
      </c>
      <c r="AM686" s="37">
        <v>-1168</v>
      </c>
      <c r="AN686" s="37">
        <v>1905</v>
      </c>
      <c r="AO686" s="37">
        <v>23186</v>
      </c>
    </row>
    <row r="687" spans="2:41">
      <c r="B687" s="4" t="s">
        <v>1372</v>
      </c>
      <c r="C687" s="4" t="s">
        <v>1270</v>
      </c>
      <c r="D687" s="4" t="s">
        <v>873</v>
      </c>
      <c r="E687" s="91">
        <v>45896</v>
      </c>
      <c r="F687" s="4" t="s">
        <v>873</v>
      </c>
      <c r="G687" s="91">
        <v>45903</v>
      </c>
      <c r="H687" t="s">
        <v>513</v>
      </c>
      <c r="J687">
        <v>300</v>
      </c>
      <c r="K687">
        <v>-884</v>
      </c>
      <c r="L687">
        <v>26594</v>
      </c>
      <c r="V687" s="37">
        <v>42</v>
      </c>
      <c r="W687" s="37">
        <v>-378</v>
      </c>
      <c r="X687" s="37">
        <v>26246</v>
      </c>
      <c r="AA687">
        <v>765</v>
      </c>
      <c r="AB687">
        <v>-56</v>
      </c>
      <c r="AC687">
        <v>23605</v>
      </c>
      <c r="AM687" s="37">
        <v>603</v>
      </c>
      <c r="AN687" s="37">
        <v>-559</v>
      </c>
      <c r="AO687" s="37">
        <v>22694</v>
      </c>
    </row>
    <row r="688" spans="2:41">
      <c r="B688" s="4" t="s">
        <v>1373</v>
      </c>
      <c r="C688" s="4" t="s">
        <v>1232</v>
      </c>
      <c r="D688" s="4" t="s">
        <v>873</v>
      </c>
      <c r="E688" s="91">
        <v>45896</v>
      </c>
      <c r="F688" s="4" t="s">
        <v>873</v>
      </c>
      <c r="G688" s="91">
        <v>45910</v>
      </c>
      <c r="H688" t="s">
        <v>513</v>
      </c>
      <c r="J688">
        <v>443</v>
      </c>
      <c r="K688">
        <v>945</v>
      </c>
      <c r="L688">
        <v>20559</v>
      </c>
      <c r="V688" s="37">
        <v>-364</v>
      </c>
      <c r="W688" s="37">
        <v>1923</v>
      </c>
      <c r="X688" s="37">
        <v>22458</v>
      </c>
      <c r="AA688">
        <v>399</v>
      </c>
      <c r="AB688">
        <v>1211</v>
      </c>
      <c r="AC688">
        <v>21190</v>
      </c>
      <c r="AM688" s="37">
        <v>308</v>
      </c>
      <c r="AN688" s="37">
        <v>364</v>
      </c>
      <c r="AO688" s="37">
        <v>23624</v>
      </c>
    </row>
    <row r="689" spans="2:41">
      <c r="B689" s="4" t="s">
        <v>1374</v>
      </c>
      <c r="C689" s="4" t="s">
        <v>1209</v>
      </c>
      <c r="D689" s="4" t="s">
        <v>873</v>
      </c>
      <c r="E689" s="91">
        <v>45896</v>
      </c>
      <c r="F689" s="4" t="s">
        <v>873</v>
      </c>
      <c r="G689" s="91">
        <v>45910</v>
      </c>
      <c r="H689" t="s">
        <v>513</v>
      </c>
      <c r="J689">
        <v>900</v>
      </c>
      <c r="K689">
        <v>375</v>
      </c>
      <c r="L689">
        <v>24613</v>
      </c>
      <c r="V689" s="37">
        <v>1337</v>
      </c>
      <c r="W689" s="37">
        <v>100</v>
      </c>
      <c r="X689" s="37">
        <v>23484</v>
      </c>
      <c r="AA689">
        <v>1021</v>
      </c>
      <c r="AB689">
        <v>863</v>
      </c>
      <c r="AC689">
        <v>23907</v>
      </c>
      <c r="AM689" s="37">
        <v>-45</v>
      </c>
      <c r="AN689" s="37">
        <v>223</v>
      </c>
      <c r="AO689" s="37">
        <v>23429</v>
      </c>
    </row>
    <row r="690" spans="2:41">
      <c r="B690" s="4" t="s">
        <v>1375</v>
      </c>
      <c r="C690" s="4" t="s">
        <v>1209</v>
      </c>
      <c r="D690" s="4" t="s">
        <v>873</v>
      </c>
      <c r="E690" s="91">
        <v>45896</v>
      </c>
      <c r="F690" s="4" t="s">
        <v>873</v>
      </c>
      <c r="G690" s="91">
        <v>45910</v>
      </c>
      <c r="H690" t="s">
        <v>513</v>
      </c>
      <c r="J690">
        <v>800</v>
      </c>
      <c r="K690">
        <v>1129</v>
      </c>
      <c r="L690">
        <v>23667</v>
      </c>
      <c r="V690" s="37">
        <v>832</v>
      </c>
      <c r="W690" s="37">
        <v>1266</v>
      </c>
      <c r="X690" s="37">
        <v>23463</v>
      </c>
      <c r="AA690">
        <v>499</v>
      </c>
      <c r="AB690">
        <v>1671</v>
      </c>
      <c r="AC690">
        <v>23644</v>
      </c>
      <c r="AM690" s="37">
        <v>24</v>
      </c>
      <c r="AN690" s="37">
        <v>850</v>
      </c>
      <c r="AO690" s="37">
        <v>22290</v>
      </c>
    </row>
    <row r="691" spans="2:41">
      <c r="B691" s="4" t="s">
        <v>1376</v>
      </c>
      <c r="C691" s="4" t="s">
        <v>1224</v>
      </c>
      <c r="D691" s="4" t="s">
        <v>873</v>
      </c>
      <c r="E691" s="91">
        <v>45896</v>
      </c>
      <c r="F691" s="4" t="s">
        <v>873</v>
      </c>
      <c r="G691" s="91">
        <v>45915</v>
      </c>
      <c r="H691" t="s">
        <v>513</v>
      </c>
      <c r="J691">
        <v>634</v>
      </c>
      <c r="K691">
        <v>1320</v>
      </c>
      <c r="L691">
        <v>20331</v>
      </c>
      <c r="V691" s="37">
        <v>571</v>
      </c>
      <c r="W691" s="37">
        <v>2131</v>
      </c>
      <c r="X691" s="37">
        <v>21454</v>
      </c>
      <c r="AA691">
        <v>-72</v>
      </c>
      <c r="AB691">
        <v>1245</v>
      </c>
      <c r="AC691">
        <v>24200</v>
      </c>
      <c r="AM691" s="37">
        <v>220</v>
      </c>
      <c r="AN691" s="37">
        <v>801</v>
      </c>
      <c r="AO691" s="37">
        <v>23312</v>
      </c>
    </row>
    <row r="692" spans="2:41">
      <c r="B692" s="4" t="s">
        <v>1377</v>
      </c>
      <c r="C692" s="4" t="s">
        <v>1209</v>
      </c>
      <c r="D692" s="4" t="s">
        <v>873</v>
      </c>
      <c r="E692" s="91">
        <v>45896</v>
      </c>
      <c r="F692" s="4" t="s">
        <v>873</v>
      </c>
      <c r="G692" s="91">
        <v>45903</v>
      </c>
      <c r="H692" t="s">
        <v>513</v>
      </c>
      <c r="J692">
        <v>1023</v>
      </c>
      <c r="K692">
        <v>652</v>
      </c>
      <c r="L692">
        <v>24458</v>
      </c>
      <c r="V692" s="37">
        <v>1902</v>
      </c>
      <c r="W692" s="37">
        <v>-85</v>
      </c>
      <c r="X692" s="37">
        <v>22770</v>
      </c>
      <c r="AA692">
        <v>1289</v>
      </c>
      <c r="AB692">
        <v>1020</v>
      </c>
      <c r="AC692">
        <v>24483</v>
      </c>
      <c r="AM692" s="37">
        <v>-696</v>
      </c>
      <c r="AN692" s="37">
        <v>1506</v>
      </c>
      <c r="AO692" s="37">
        <v>23457</v>
      </c>
    </row>
    <row r="693" spans="2:41">
      <c r="B693" s="4" t="s">
        <v>1378</v>
      </c>
      <c r="C693" s="4" t="s">
        <v>1379</v>
      </c>
      <c r="D693" s="4" t="s">
        <v>873</v>
      </c>
      <c r="E693" s="91">
        <v>45896</v>
      </c>
      <c r="F693" s="4" t="s">
        <v>873</v>
      </c>
      <c r="G693" s="91">
        <v>45903</v>
      </c>
      <c r="H693" t="s">
        <v>513</v>
      </c>
      <c r="J693">
        <v>594</v>
      </c>
      <c r="K693">
        <v>870</v>
      </c>
      <c r="L693">
        <v>23700</v>
      </c>
      <c r="V693" s="37">
        <v>605</v>
      </c>
      <c r="W693" s="37">
        <v>589</v>
      </c>
      <c r="X693" s="37">
        <v>23618</v>
      </c>
      <c r="AA693">
        <v>918</v>
      </c>
      <c r="AB693">
        <v>1237</v>
      </c>
      <c r="AC693">
        <v>23371</v>
      </c>
      <c r="AM693" s="37">
        <v>-576</v>
      </c>
      <c r="AN693" s="37">
        <v>1291</v>
      </c>
      <c r="AO693" s="37">
        <v>23888</v>
      </c>
    </row>
    <row r="694" spans="2:41">
      <c r="B694" s="4" t="s">
        <v>1380</v>
      </c>
      <c r="C694" s="4" t="s">
        <v>1224</v>
      </c>
      <c r="D694" s="4" t="s">
        <v>873</v>
      </c>
      <c r="E694" s="91">
        <v>45896</v>
      </c>
      <c r="F694" s="4" t="s">
        <v>873</v>
      </c>
      <c r="G694" s="91">
        <v>45915</v>
      </c>
      <c r="H694" t="s">
        <v>513</v>
      </c>
      <c r="J694">
        <v>555</v>
      </c>
      <c r="K694">
        <v>1597</v>
      </c>
      <c r="L694">
        <v>22586</v>
      </c>
      <c r="V694" s="37">
        <v>23</v>
      </c>
      <c r="W694" s="37">
        <v>2123</v>
      </c>
      <c r="X694" s="37">
        <v>21626</v>
      </c>
      <c r="AA694">
        <v>1627</v>
      </c>
      <c r="AB694">
        <v>1386</v>
      </c>
      <c r="AC694">
        <v>22012</v>
      </c>
      <c r="AM694" s="37">
        <v>1250</v>
      </c>
      <c r="AN694" s="37">
        <v>1341</v>
      </c>
      <c r="AO694" s="37">
        <v>23216</v>
      </c>
    </row>
    <row r="695" spans="2:41">
      <c r="B695" s="4" t="s">
        <v>1381</v>
      </c>
      <c r="C695" s="4" t="s">
        <v>1382</v>
      </c>
      <c r="D695" s="4" t="s">
        <v>873</v>
      </c>
      <c r="E695" s="91">
        <v>45896</v>
      </c>
      <c r="F695" s="4" t="s">
        <v>873</v>
      </c>
      <c r="G695" s="91">
        <v>45915</v>
      </c>
      <c r="H695" t="s">
        <v>513</v>
      </c>
      <c r="J695">
        <v>492</v>
      </c>
      <c r="K695">
        <v>1329</v>
      </c>
      <c r="L695">
        <v>25010</v>
      </c>
      <c r="V695" s="37">
        <v>434</v>
      </c>
      <c r="W695" s="37">
        <v>1275</v>
      </c>
      <c r="X695" s="37">
        <v>22974</v>
      </c>
      <c r="AA695">
        <v>315</v>
      </c>
      <c r="AB695">
        <v>1886</v>
      </c>
      <c r="AC695">
        <v>23966</v>
      </c>
      <c r="AM695" s="37">
        <v>-470</v>
      </c>
      <c r="AN695" s="37">
        <v>1582</v>
      </c>
      <c r="AO695" s="37">
        <v>24722</v>
      </c>
    </row>
    <row r="696" spans="2:41">
      <c r="B696" s="4" t="s">
        <v>1383</v>
      </c>
      <c r="C696" s="4" t="s">
        <v>1153</v>
      </c>
      <c r="D696" s="4" t="s">
        <v>873</v>
      </c>
      <c r="E696" s="91">
        <v>45897</v>
      </c>
      <c r="F696" s="4" t="s">
        <v>873</v>
      </c>
      <c r="G696" s="91">
        <v>45910</v>
      </c>
      <c r="H696" t="s">
        <v>513</v>
      </c>
      <c r="J696">
        <v>-250</v>
      </c>
      <c r="K696">
        <v>1876</v>
      </c>
      <c r="L696">
        <v>24845</v>
      </c>
      <c r="V696" s="37">
        <v>-1146</v>
      </c>
      <c r="W696" s="37">
        <v>2188</v>
      </c>
      <c r="X696" s="37">
        <v>22765</v>
      </c>
      <c r="AA696">
        <v>2069</v>
      </c>
      <c r="AB696">
        <v>1860</v>
      </c>
      <c r="AC696">
        <v>23453</v>
      </c>
      <c r="AM696" s="37">
        <v>1332</v>
      </c>
      <c r="AN696" s="37">
        <v>726</v>
      </c>
      <c r="AO696" s="37">
        <v>23215</v>
      </c>
    </row>
    <row r="697" spans="2:41">
      <c r="B697" s="4" t="s">
        <v>1384</v>
      </c>
      <c r="C697" s="4" t="s">
        <v>1356</v>
      </c>
      <c r="D697" s="4" t="s">
        <v>873</v>
      </c>
      <c r="E697" s="91">
        <v>45897</v>
      </c>
      <c r="F697" s="4" t="s">
        <v>873</v>
      </c>
      <c r="G697" s="91">
        <v>45910</v>
      </c>
      <c r="H697" t="s">
        <v>513</v>
      </c>
      <c r="J697">
        <v>1736</v>
      </c>
      <c r="K697">
        <v>1960</v>
      </c>
      <c r="L697">
        <v>26310</v>
      </c>
      <c r="V697" s="37">
        <v>122</v>
      </c>
      <c r="W697" s="37">
        <v>2402</v>
      </c>
      <c r="X697" s="37">
        <v>24033</v>
      </c>
      <c r="AA697">
        <v>1103</v>
      </c>
      <c r="AB697">
        <v>2570</v>
      </c>
      <c r="AC697">
        <v>25499</v>
      </c>
      <c r="AM697" s="37">
        <v>294</v>
      </c>
      <c r="AN697" s="37">
        <v>1165</v>
      </c>
      <c r="AO697" s="37">
        <v>24349</v>
      </c>
    </row>
    <row r="698" spans="2:41">
      <c r="B698" s="4" t="s">
        <v>1385</v>
      </c>
      <c r="C698" s="4" t="s">
        <v>1365</v>
      </c>
      <c r="D698" s="4" t="s">
        <v>873</v>
      </c>
      <c r="E698" s="91">
        <v>45897</v>
      </c>
      <c r="F698" s="4" t="s">
        <v>873</v>
      </c>
      <c r="G698" s="91">
        <v>45915</v>
      </c>
      <c r="H698" t="s">
        <v>513</v>
      </c>
      <c r="J698">
        <v>607</v>
      </c>
      <c r="K698">
        <v>1235</v>
      </c>
      <c r="L698">
        <v>20352</v>
      </c>
      <c r="V698" s="37">
        <v>1361</v>
      </c>
      <c r="W698" s="37">
        <v>1768</v>
      </c>
      <c r="X698" s="37">
        <v>22417</v>
      </c>
      <c r="AA698">
        <v>838</v>
      </c>
      <c r="AB698">
        <v>1283</v>
      </c>
      <c r="AC698">
        <v>21645</v>
      </c>
      <c r="AM698" s="37">
        <v>778</v>
      </c>
      <c r="AN698" s="37">
        <v>1101</v>
      </c>
      <c r="AO698" s="37">
        <v>22491</v>
      </c>
    </row>
    <row r="699" spans="2:41">
      <c r="B699" s="4" t="s">
        <v>1386</v>
      </c>
      <c r="C699" s="4" t="s">
        <v>1370</v>
      </c>
      <c r="D699" s="4" t="s">
        <v>873</v>
      </c>
      <c r="E699" s="91">
        <v>45897</v>
      </c>
      <c r="F699" s="4" t="s">
        <v>873</v>
      </c>
      <c r="G699" s="91">
        <v>45910</v>
      </c>
      <c r="H699" t="s">
        <v>513</v>
      </c>
      <c r="J699">
        <v>253</v>
      </c>
      <c r="K699">
        <v>2340</v>
      </c>
      <c r="L699">
        <v>24706</v>
      </c>
      <c r="V699" s="37">
        <v>731</v>
      </c>
      <c r="W699" s="37">
        <v>1790</v>
      </c>
      <c r="X699" s="37">
        <v>23506</v>
      </c>
      <c r="AA699">
        <v>1661</v>
      </c>
      <c r="AB699">
        <v>1875</v>
      </c>
      <c r="AC699">
        <v>20778</v>
      </c>
      <c r="AM699" s="37">
        <v>1173</v>
      </c>
      <c r="AN699" s="37">
        <v>1319</v>
      </c>
      <c r="AO699" s="37">
        <v>21980</v>
      </c>
    </row>
    <row r="700" spans="2:41">
      <c r="B700" s="4" t="s">
        <v>1387</v>
      </c>
      <c r="C700" s="4" t="s">
        <v>1146</v>
      </c>
      <c r="D700" s="4" t="s">
        <v>873</v>
      </c>
      <c r="E700" s="91">
        <v>45897</v>
      </c>
      <c r="F700" s="4" t="s">
        <v>873</v>
      </c>
      <c r="G700" s="91">
        <v>45910</v>
      </c>
      <c r="H700" t="s">
        <v>513</v>
      </c>
      <c r="J700">
        <v>-922</v>
      </c>
      <c r="K700">
        <v>1610</v>
      </c>
      <c r="L700">
        <v>26389</v>
      </c>
      <c r="V700" s="37">
        <v>-1972</v>
      </c>
      <c r="W700" s="37">
        <v>2466</v>
      </c>
      <c r="X700" s="37">
        <v>25125</v>
      </c>
      <c r="AA700">
        <v>623</v>
      </c>
      <c r="AB700">
        <v>1869</v>
      </c>
      <c r="AC700">
        <v>26342</v>
      </c>
      <c r="AM700" s="37">
        <v>815</v>
      </c>
      <c r="AN700" s="37">
        <v>865</v>
      </c>
      <c r="AO700" s="37">
        <v>25743</v>
      </c>
    </row>
    <row r="701" spans="2:41">
      <c r="B701" s="4" t="s">
        <v>1388</v>
      </c>
      <c r="C701" s="4" t="s">
        <v>1153</v>
      </c>
      <c r="D701" s="4" t="s">
        <v>873</v>
      </c>
      <c r="E701" s="91">
        <v>45897</v>
      </c>
      <c r="F701" s="4" t="s">
        <v>873</v>
      </c>
      <c r="G701" s="91">
        <v>45910</v>
      </c>
      <c r="H701" t="s">
        <v>513</v>
      </c>
      <c r="J701">
        <v>-19</v>
      </c>
      <c r="K701">
        <v>1517</v>
      </c>
      <c r="L701">
        <v>21527</v>
      </c>
      <c r="V701" s="37">
        <v>552</v>
      </c>
      <c r="W701" s="37">
        <v>1550</v>
      </c>
      <c r="X701" s="37">
        <v>21894</v>
      </c>
      <c r="AA701">
        <v>1506</v>
      </c>
      <c r="AB701">
        <v>898</v>
      </c>
      <c r="AC701">
        <v>22395</v>
      </c>
      <c r="AM701" s="37">
        <v>220</v>
      </c>
      <c r="AN701" s="37">
        <v>984</v>
      </c>
      <c r="AO701" s="37">
        <v>22546</v>
      </c>
    </row>
    <row r="702" spans="2:41">
      <c r="B702" s="4" t="s">
        <v>1389</v>
      </c>
      <c r="C702" s="4" t="s">
        <v>1390</v>
      </c>
      <c r="D702" s="4" t="s">
        <v>873</v>
      </c>
      <c r="E702" s="91">
        <v>45897</v>
      </c>
      <c r="F702" s="4" t="s">
        <v>873</v>
      </c>
      <c r="G702" s="91">
        <v>45910</v>
      </c>
      <c r="H702" t="s">
        <v>513</v>
      </c>
      <c r="J702">
        <v>150</v>
      </c>
      <c r="K702">
        <v>2209</v>
      </c>
      <c r="L702">
        <v>28600</v>
      </c>
      <c r="V702" s="37">
        <v>136</v>
      </c>
      <c r="W702" s="37">
        <v>1758</v>
      </c>
      <c r="X702" s="37">
        <v>26700</v>
      </c>
      <c r="AA702">
        <v>1122</v>
      </c>
      <c r="AB702">
        <v>1793</v>
      </c>
      <c r="AC702">
        <v>22835</v>
      </c>
      <c r="AM702" s="37">
        <v>-731</v>
      </c>
      <c r="AN702" s="37">
        <v>1670</v>
      </c>
      <c r="AO702" s="37">
        <v>23771</v>
      </c>
    </row>
    <row r="703" spans="2:41">
      <c r="B703" s="4" t="s">
        <v>1391</v>
      </c>
      <c r="C703" s="4" t="s">
        <v>1190</v>
      </c>
      <c r="D703" s="4" t="s">
        <v>873</v>
      </c>
      <c r="E703" s="91">
        <v>45897</v>
      </c>
      <c r="F703" s="4" t="s">
        <v>873</v>
      </c>
      <c r="G703" s="91">
        <v>45915</v>
      </c>
      <c r="H703" t="s">
        <v>513</v>
      </c>
      <c r="J703">
        <v>-606</v>
      </c>
      <c r="K703">
        <v>1484</v>
      </c>
      <c r="L703">
        <v>21700</v>
      </c>
      <c r="V703" s="37">
        <v>-858</v>
      </c>
      <c r="W703" s="37">
        <v>1567</v>
      </c>
      <c r="X703" s="37">
        <v>22674</v>
      </c>
      <c r="AA703">
        <v>1388</v>
      </c>
      <c r="AB703">
        <v>1984</v>
      </c>
      <c r="AC703">
        <v>22593</v>
      </c>
      <c r="AM703" s="37">
        <v>-108</v>
      </c>
      <c r="AN703" s="37">
        <v>1615</v>
      </c>
      <c r="AO703" s="37">
        <v>22979</v>
      </c>
    </row>
    <row r="704" spans="2:41">
      <c r="B704" s="4" t="s">
        <v>1392</v>
      </c>
      <c r="C704" s="4" t="s">
        <v>1224</v>
      </c>
      <c r="D704" s="4" t="s">
        <v>873</v>
      </c>
      <c r="E704" s="91">
        <v>45897</v>
      </c>
      <c r="F704" s="4" t="s">
        <v>873</v>
      </c>
      <c r="G704" s="91">
        <v>45910</v>
      </c>
      <c r="H704" t="s">
        <v>513</v>
      </c>
      <c r="J704">
        <v>489</v>
      </c>
      <c r="K704">
        <v>-336</v>
      </c>
      <c r="L704">
        <v>21235</v>
      </c>
      <c r="V704" s="37">
        <v>-529</v>
      </c>
      <c r="W704" s="37">
        <v>823</v>
      </c>
      <c r="X704" s="37">
        <v>22551</v>
      </c>
      <c r="AA704">
        <v>539</v>
      </c>
      <c r="AB704">
        <v>-14</v>
      </c>
      <c r="AC704">
        <v>20093</v>
      </c>
      <c r="AM704" s="37">
        <v>601</v>
      </c>
      <c r="AN704" s="37">
        <v>-835</v>
      </c>
      <c r="AO704" s="37">
        <v>21748</v>
      </c>
    </row>
    <row r="705" spans="2:41">
      <c r="B705" s="4" t="s">
        <v>1393</v>
      </c>
      <c r="C705" s="4" t="s">
        <v>1184</v>
      </c>
      <c r="D705" s="4" t="s">
        <v>873</v>
      </c>
      <c r="E705" s="91">
        <v>45897</v>
      </c>
      <c r="H705" t="s">
        <v>513</v>
      </c>
      <c r="J705">
        <v>447</v>
      </c>
      <c r="K705">
        <v>552</v>
      </c>
      <c r="L705">
        <v>21031</v>
      </c>
      <c r="AA705">
        <v>559</v>
      </c>
      <c r="AB705">
        <v>1730</v>
      </c>
      <c r="AC705">
        <v>21856</v>
      </c>
    </row>
    <row r="706" spans="2:41">
      <c r="B706" s="4" t="s">
        <v>1394</v>
      </c>
      <c r="C706" s="4" t="s">
        <v>1390</v>
      </c>
      <c r="D706" s="4" t="s">
        <v>873</v>
      </c>
      <c r="E706" s="91">
        <v>45897</v>
      </c>
      <c r="F706" s="4" t="s">
        <v>873</v>
      </c>
      <c r="G706" s="91">
        <v>45910</v>
      </c>
      <c r="H706" t="s">
        <v>513</v>
      </c>
      <c r="J706">
        <v>478</v>
      </c>
      <c r="K706">
        <v>768</v>
      </c>
      <c r="L706">
        <v>24121</v>
      </c>
      <c r="V706" s="37">
        <v>-53</v>
      </c>
      <c r="W706" s="37">
        <v>2024</v>
      </c>
      <c r="X706" s="37">
        <v>25182</v>
      </c>
      <c r="AA706">
        <v>2324</v>
      </c>
      <c r="AB706">
        <v>341</v>
      </c>
      <c r="AC706">
        <v>26104</v>
      </c>
      <c r="AM706" s="37">
        <v>1624</v>
      </c>
      <c r="AN706" s="37">
        <v>227</v>
      </c>
      <c r="AO706" s="37">
        <v>24406</v>
      </c>
    </row>
    <row r="707" spans="2:41">
      <c r="B707" s="4" t="s">
        <v>1395</v>
      </c>
      <c r="C707" s="4" t="s">
        <v>1327</v>
      </c>
      <c r="D707" s="4" t="s">
        <v>873</v>
      </c>
      <c r="E707" s="91">
        <v>45897</v>
      </c>
      <c r="F707" s="4" t="s">
        <v>873</v>
      </c>
      <c r="G707" s="91">
        <v>45910</v>
      </c>
      <c r="H707" t="s">
        <v>513</v>
      </c>
      <c r="J707">
        <v>-174</v>
      </c>
      <c r="K707">
        <v>77</v>
      </c>
      <c r="L707">
        <v>21769</v>
      </c>
      <c r="V707" s="37">
        <v>-1067</v>
      </c>
      <c r="W707" s="37">
        <v>648</v>
      </c>
      <c r="X707" s="37">
        <v>22565</v>
      </c>
      <c r="AA707">
        <v>117</v>
      </c>
      <c r="AB707">
        <v>1048</v>
      </c>
      <c r="AC707">
        <v>24487</v>
      </c>
      <c r="AM707" s="37">
        <v>-194</v>
      </c>
      <c r="AN707" s="37">
        <v>203</v>
      </c>
      <c r="AO707" s="37">
        <v>22793</v>
      </c>
    </row>
    <row r="708" spans="2:41">
      <c r="B708" s="4" t="s">
        <v>1396</v>
      </c>
      <c r="C708" s="4" t="s">
        <v>1382</v>
      </c>
      <c r="D708" s="4" t="s">
        <v>873</v>
      </c>
      <c r="E708" s="91">
        <v>45897</v>
      </c>
      <c r="H708" t="s">
        <v>513</v>
      </c>
      <c r="V708" s="37">
        <v>229</v>
      </c>
      <c r="W708" s="37">
        <v>1824</v>
      </c>
      <c r="X708" s="37">
        <v>24061</v>
      </c>
      <c r="AM708" s="37">
        <v>244</v>
      </c>
      <c r="AN708" s="37">
        <v>381</v>
      </c>
      <c r="AO708" s="37">
        <v>24713</v>
      </c>
    </row>
    <row r="709" spans="2:41">
      <c r="B709" s="4" t="s">
        <v>1397</v>
      </c>
      <c r="C709" s="4" t="s">
        <v>1122</v>
      </c>
      <c r="D709" s="4" t="s">
        <v>873</v>
      </c>
      <c r="E709" s="91">
        <v>45897</v>
      </c>
      <c r="H709" t="s">
        <v>513</v>
      </c>
      <c r="V709" s="37">
        <v>-106</v>
      </c>
      <c r="W709" s="37">
        <v>2413</v>
      </c>
      <c r="X709" s="37">
        <v>21688</v>
      </c>
      <c r="AM709" s="37">
        <v>320</v>
      </c>
      <c r="AN709" s="37">
        <v>1087</v>
      </c>
      <c r="AO709" s="37">
        <v>23145</v>
      </c>
    </row>
    <row r="710" spans="2:41">
      <c r="B710" s="4" t="s">
        <v>1398</v>
      </c>
      <c r="C710" s="4" t="s">
        <v>1399</v>
      </c>
      <c r="D710" s="4" t="s">
        <v>873</v>
      </c>
      <c r="E710" s="91">
        <v>45905</v>
      </c>
      <c r="F710" s="4" t="s">
        <v>873</v>
      </c>
      <c r="G710" s="91">
        <v>45915</v>
      </c>
      <c r="H710" t="s">
        <v>513</v>
      </c>
      <c r="J710">
        <v>1589</v>
      </c>
      <c r="K710">
        <v>1005</v>
      </c>
      <c r="L710">
        <v>22191</v>
      </c>
      <c r="V710" s="37">
        <v>-477</v>
      </c>
      <c r="W710" s="37">
        <v>1870</v>
      </c>
      <c r="X710" s="37">
        <v>21926</v>
      </c>
      <c r="AA710">
        <v>1878</v>
      </c>
      <c r="AB710">
        <v>590</v>
      </c>
      <c r="AC710">
        <v>22582</v>
      </c>
      <c r="AM710" s="37">
        <v>503</v>
      </c>
      <c r="AN710" s="37">
        <v>-194</v>
      </c>
      <c r="AO710" s="37">
        <v>23848</v>
      </c>
    </row>
    <row r="711" spans="2:41">
      <c r="B711" s="4" t="s">
        <v>1400</v>
      </c>
      <c r="C711" s="4" t="s">
        <v>1151</v>
      </c>
      <c r="D711" s="4" t="s">
        <v>873</v>
      </c>
      <c r="E711" s="91">
        <v>45905</v>
      </c>
      <c r="F711" s="4" t="s">
        <v>873</v>
      </c>
      <c r="G711" s="91">
        <v>45915</v>
      </c>
      <c r="H711" t="s">
        <v>513</v>
      </c>
      <c r="J711">
        <v>848</v>
      </c>
      <c r="K711">
        <v>1277</v>
      </c>
      <c r="L711">
        <v>25700</v>
      </c>
      <c r="V711" s="37">
        <v>1262</v>
      </c>
      <c r="W711" s="37">
        <v>1236</v>
      </c>
      <c r="X711" s="37">
        <v>24474</v>
      </c>
      <c r="AA711">
        <v>1136</v>
      </c>
      <c r="AB711">
        <v>-133</v>
      </c>
      <c r="AC711">
        <v>23894</v>
      </c>
      <c r="AM711" s="37">
        <v>192</v>
      </c>
      <c r="AN711" s="37">
        <v>257</v>
      </c>
      <c r="AO711" s="37">
        <v>23402</v>
      </c>
    </row>
    <row r="712" spans="2:41">
      <c r="B712" s="4" t="s">
        <v>1401</v>
      </c>
      <c r="C712" s="4" t="s">
        <v>1190</v>
      </c>
      <c r="D712" s="4" t="s">
        <v>873</v>
      </c>
      <c r="E712" s="91">
        <v>45905</v>
      </c>
      <c r="F712" s="4" t="s">
        <v>873</v>
      </c>
      <c r="G712" s="91">
        <v>45915</v>
      </c>
      <c r="H712" t="s">
        <v>513</v>
      </c>
      <c r="J712">
        <v>95</v>
      </c>
      <c r="K712">
        <v>78</v>
      </c>
      <c r="L712">
        <v>23003</v>
      </c>
      <c r="V712" s="37">
        <v>1</v>
      </c>
      <c r="W712" s="37">
        <v>312</v>
      </c>
      <c r="X712" s="37">
        <v>23702</v>
      </c>
      <c r="AA712">
        <v>852</v>
      </c>
      <c r="AB712">
        <v>1411</v>
      </c>
      <c r="AC712">
        <v>22423</v>
      </c>
      <c r="AM712" s="37">
        <v>151</v>
      </c>
      <c r="AN712" s="37">
        <v>1329</v>
      </c>
      <c r="AO712" s="37">
        <v>23513</v>
      </c>
    </row>
    <row r="713" spans="2:41">
      <c r="B713" s="4" t="s">
        <v>1402</v>
      </c>
      <c r="C713" s="4" t="s">
        <v>1184</v>
      </c>
      <c r="D713" s="4" t="s">
        <v>873</v>
      </c>
      <c r="E713" s="91">
        <v>45905</v>
      </c>
      <c r="F713" s="4" t="s">
        <v>873</v>
      </c>
      <c r="G713" s="91">
        <v>45915</v>
      </c>
      <c r="H713" t="s">
        <v>513</v>
      </c>
      <c r="J713">
        <v>681</v>
      </c>
      <c r="K713">
        <v>1008</v>
      </c>
      <c r="L713">
        <v>21770</v>
      </c>
      <c r="V713" s="37">
        <v>1072</v>
      </c>
      <c r="W713" s="37">
        <v>1209</v>
      </c>
      <c r="X713" s="37">
        <v>21093</v>
      </c>
      <c r="AA713">
        <v>945</v>
      </c>
      <c r="AB713">
        <v>-252</v>
      </c>
      <c r="AC713">
        <v>21361</v>
      </c>
      <c r="AM713" s="37">
        <v>1143</v>
      </c>
      <c r="AN713" s="37">
        <v>-272</v>
      </c>
      <c r="AO713" s="37">
        <v>21239</v>
      </c>
    </row>
    <row r="714" spans="2:41">
      <c r="B714" s="4" t="s">
        <v>1403</v>
      </c>
      <c r="C714" s="4" t="s">
        <v>1115</v>
      </c>
      <c r="D714" s="4" t="s">
        <v>873</v>
      </c>
      <c r="E714" s="91">
        <v>45905</v>
      </c>
      <c r="F714" s="4" t="s">
        <v>873</v>
      </c>
      <c r="G714" s="91">
        <v>45915</v>
      </c>
      <c r="H714" t="s">
        <v>513</v>
      </c>
      <c r="J714">
        <v>1241</v>
      </c>
      <c r="K714">
        <v>270</v>
      </c>
      <c r="L714">
        <v>21381</v>
      </c>
      <c r="V714" s="37">
        <v>1164</v>
      </c>
      <c r="W714" s="37">
        <v>635</v>
      </c>
      <c r="X714" s="37">
        <v>21199</v>
      </c>
      <c r="AA714">
        <v>1611</v>
      </c>
      <c r="AB714">
        <v>549</v>
      </c>
      <c r="AC714">
        <v>24324</v>
      </c>
      <c r="AM714" s="37">
        <v>966</v>
      </c>
      <c r="AN714" s="37">
        <v>1008</v>
      </c>
      <c r="AO714" s="37">
        <v>21434</v>
      </c>
    </row>
    <row r="715" spans="2:41">
      <c r="B715" s="4" t="s">
        <v>1404</v>
      </c>
      <c r="C715" s="4" t="s">
        <v>1190</v>
      </c>
      <c r="D715" s="4" t="s">
        <v>873</v>
      </c>
      <c r="E715" s="91">
        <v>45905</v>
      </c>
      <c r="F715" s="4" t="s">
        <v>873</v>
      </c>
      <c r="G715" s="91">
        <v>45915</v>
      </c>
      <c r="H715" t="s">
        <v>513</v>
      </c>
      <c r="J715">
        <v>-625</v>
      </c>
      <c r="K715">
        <v>1213</v>
      </c>
      <c r="L715">
        <v>23485</v>
      </c>
      <c r="V715" s="37">
        <v>-811</v>
      </c>
      <c r="W715" s="37">
        <v>892</v>
      </c>
      <c r="X715" s="37">
        <v>22501</v>
      </c>
      <c r="AA715">
        <v>128</v>
      </c>
      <c r="AB715">
        <v>701</v>
      </c>
      <c r="AC715">
        <v>22723</v>
      </c>
      <c r="AM715" s="37">
        <v>-808</v>
      </c>
      <c r="AN715" s="37">
        <v>285</v>
      </c>
      <c r="AO715" s="37">
        <v>23369</v>
      </c>
    </row>
    <row r="716" spans="2:41">
      <c r="B716" s="4" t="s">
        <v>1405</v>
      </c>
      <c r="C716" s="4" t="s">
        <v>1327</v>
      </c>
      <c r="D716" s="4" t="s">
        <v>873</v>
      </c>
      <c r="E716" s="91">
        <v>45905</v>
      </c>
      <c r="F716" s="4" t="s">
        <v>873</v>
      </c>
      <c r="G716" s="91">
        <v>45915</v>
      </c>
      <c r="H716" t="s">
        <v>513</v>
      </c>
      <c r="J716">
        <v>-163</v>
      </c>
      <c r="K716">
        <v>547</v>
      </c>
      <c r="L716">
        <v>22202</v>
      </c>
      <c r="V716" s="37">
        <v>1619</v>
      </c>
      <c r="W716" s="37">
        <v>-90</v>
      </c>
      <c r="X716" s="37">
        <v>23316</v>
      </c>
      <c r="AA716">
        <v>1345</v>
      </c>
      <c r="AB716">
        <v>1808</v>
      </c>
      <c r="AC716">
        <v>22154</v>
      </c>
      <c r="AM716" s="37">
        <v>728</v>
      </c>
      <c r="AN716" s="37">
        <v>1974</v>
      </c>
      <c r="AO716" s="37">
        <v>23104</v>
      </c>
    </row>
    <row r="717" spans="2:41">
      <c r="B717" s="4" t="s">
        <v>1406</v>
      </c>
      <c r="C717" s="4" t="s">
        <v>1209</v>
      </c>
      <c r="D717" s="4" t="s">
        <v>873</v>
      </c>
      <c r="E717" s="91">
        <v>45905</v>
      </c>
      <c r="F717" s="4" t="s">
        <v>873</v>
      </c>
      <c r="G717" s="91">
        <v>45915</v>
      </c>
      <c r="H717" t="s">
        <v>513</v>
      </c>
      <c r="J717">
        <v>1159</v>
      </c>
      <c r="K717">
        <v>1056</v>
      </c>
      <c r="L717">
        <v>24649</v>
      </c>
      <c r="V717" s="37">
        <v>2082</v>
      </c>
      <c r="W717" s="37">
        <v>-253</v>
      </c>
      <c r="X717" s="37">
        <v>23409</v>
      </c>
      <c r="AA717">
        <v>1209</v>
      </c>
      <c r="AB717">
        <v>1709</v>
      </c>
      <c r="AC717">
        <v>23349</v>
      </c>
      <c r="AM717" s="37">
        <v>-471</v>
      </c>
      <c r="AN717" s="37">
        <v>1831</v>
      </c>
      <c r="AO717" s="37">
        <v>22380</v>
      </c>
    </row>
    <row r="718" spans="2:41">
      <c r="B718" s="4" t="s">
        <v>1407</v>
      </c>
      <c r="C718" s="4" t="s">
        <v>1153</v>
      </c>
      <c r="D718" s="4" t="s">
        <v>873</v>
      </c>
      <c r="E718" s="91">
        <v>45905</v>
      </c>
      <c r="F718" s="4" t="s">
        <v>873</v>
      </c>
      <c r="G718" s="91">
        <v>45915</v>
      </c>
      <c r="H718" t="s">
        <v>513</v>
      </c>
      <c r="J718">
        <v>-798</v>
      </c>
      <c r="K718">
        <v>240</v>
      </c>
      <c r="L718">
        <v>23600</v>
      </c>
      <c r="V718" s="37">
        <v>1010</v>
      </c>
      <c r="W718" s="37">
        <v>-952</v>
      </c>
      <c r="X718" s="37">
        <v>22572</v>
      </c>
      <c r="AA718">
        <v>1360</v>
      </c>
      <c r="AB718">
        <v>1869</v>
      </c>
      <c r="AC718">
        <v>22578</v>
      </c>
      <c r="AM718" s="37">
        <v>565</v>
      </c>
      <c r="AN718" s="37">
        <v>1881</v>
      </c>
      <c r="AO718" s="37">
        <v>22142</v>
      </c>
    </row>
    <row r="719" spans="2:41">
      <c r="B719" s="4" t="s">
        <v>1408</v>
      </c>
      <c r="C719" s="4" t="s">
        <v>1153</v>
      </c>
      <c r="D719" s="4" t="s">
        <v>873</v>
      </c>
      <c r="E719" s="91">
        <v>45905</v>
      </c>
      <c r="F719" s="4" t="s">
        <v>873</v>
      </c>
      <c r="G719" s="91">
        <v>45915</v>
      </c>
      <c r="H719" t="s">
        <v>513</v>
      </c>
      <c r="J719">
        <v>-149</v>
      </c>
      <c r="K719">
        <v>94</v>
      </c>
      <c r="L719">
        <v>23702</v>
      </c>
      <c r="V719" s="37">
        <v>90</v>
      </c>
      <c r="W719" s="37">
        <v>209</v>
      </c>
      <c r="X719" s="37">
        <v>23044</v>
      </c>
      <c r="AA719">
        <v>286</v>
      </c>
      <c r="AB719">
        <v>729</v>
      </c>
      <c r="AC719">
        <v>23904</v>
      </c>
      <c r="AM719" s="37">
        <v>136</v>
      </c>
      <c r="AN719" s="37">
        <v>308</v>
      </c>
      <c r="AO719" s="37">
        <v>21808</v>
      </c>
    </row>
    <row r="720" spans="2:41">
      <c r="B720" s="4" t="s">
        <v>1409</v>
      </c>
      <c r="C720" s="4" t="s">
        <v>1410</v>
      </c>
      <c r="D720" s="4" t="s">
        <v>873</v>
      </c>
      <c r="E720" s="91">
        <v>45905</v>
      </c>
      <c r="F720" s="4" t="s">
        <v>873</v>
      </c>
      <c r="G720" s="91">
        <v>45915</v>
      </c>
      <c r="H720" t="s">
        <v>513</v>
      </c>
      <c r="J720">
        <v>139</v>
      </c>
      <c r="K720">
        <v>1436</v>
      </c>
      <c r="L720">
        <v>22907</v>
      </c>
      <c r="V720" s="37">
        <v>-495</v>
      </c>
      <c r="W720" s="37">
        <v>2351</v>
      </c>
      <c r="X720" s="37">
        <v>20475</v>
      </c>
      <c r="AA720">
        <v>-377</v>
      </c>
      <c r="AB720">
        <v>660</v>
      </c>
      <c r="AC720">
        <v>20119</v>
      </c>
      <c r="AM720" s="37">
        <v>-431</v>
      </c>
      <c r="AN720" s="37">
        <v>-280</v>
      </c>
      <c r="AO720" s="37">
        <v>19282</v>
      </c>
    </row>
    <row r="721" spans="2:41">
      <c r="B721" s="4" t="s">
        <v>1411</v>
      </c>
      <c r="C721" s="4" t="s">
        <v>1412</v>
      </c>
      <c r="D721" s="4" t="s">
        <v>873</v>
      </c>
      <c r="E721" s="91">
        <v>45905</v>
      </c>
      <c r="F721" s="4" t="s">
        <v>873</v>
      </c>
      <c r="G721" s="91">
        <v>45915</v>
      </c>
      <c r="H721" t="s">
        <v>513</v>
      </c>
      <c r="J721">
        <v>846</v>
      </c>
      <c r="K721">
        <v>3589</v>
      </c>
      <c r="L721">
        <v>24597</v>
      </c>
      <c r="V721" s="37">
        <v>1778</v>
      </c>
      <c r="W721" s="37">
        <v>3480</v>
      </c>
      <c r="X721" s="37">
        <v>22838</v>
      </c>
      <c r="AA721">
        <v>1322</v>
      </c>
      <c r="AB721">
        <v>-3314</v>
      </c>
      <c r="AC721">
        <v>22015</v>
      </c>
      <c r="AM721" s="37">
        <v>402</v>
      </c>
      <c r="AN721" s="37">
        <v>-2896</v>
      </c>
      <c r="AO721" s="37">
        <v>20258</v>
      </c>
    </row>
    <row r="722" spans="2:41">
      <c r="B722" s="4" t="s">
        <v>1413</v>
      </c>
      <c r="C722" s="4" t="s">
        <v>1414</v>
      </c>
      <c r="D722" s="4" t="s">
        <v>873</v>
      </c>
      <c r="E722" s="91">
        <v>45905</v>
      </c>
      <c r="F722" s="4" t="s">
        <v>873</v>
      </c>
      <c r="G722" s="91">
        <v>45915</v>
      </c>
      <c r="H722" t="s">
        <v>513</v>
      </c>
      <c r="J722">
        <v>2002</v>
      </c>
      <c r="K722">
        <v>3151</v>
      </c>
      <c r="L722">
        <v>21823</v>
      </c>
      <c r="V722" s="37">
        <v>1435</v>
      </c>
      <c r="W722" s="37">
        <v>3051</v>
      </c>
      <c r="X722" s="37">
        <v>19704</v>
      </c>
      <c r="AA722">
        <v>-2893</v>
      </c>
      <c r="AB722">
        <v>-1419</v>
      </c>
      <c r="AC722">
        <v>23136</v>
      </c>
      <c r="AM722" s="37">
        <v>-2728</v>
      </c>
      <c r="AN722" s="37">
        <v>-2484</v>
      </c>
      <c r="AO722" s="37">
        <v>19982</v>
      </c>
    </row>
    <row r="723" spans="2:41">
      <c r="B723" s="4" t="s">
        <v>1415</v>
      </c>
      <c r="C723" s="4" t="s">
        <v>1416</v>
      </c>
      <c r="D723" s="4" t="s">
        <v>873</v>
      </c>
      <c r="E723" s="91">
        <v>45905</v>
      </c>
      <c r="F723" s="4" t="s">
        <v>873</v>
      </c>
      <c r="G723" s="91">
        <v>45915</v>
      </c>
      <c r="H723" t="s">
        <v>513</v>
      </c>
      <c r="J723">
        <v>589</v>
      </c>
      <c r="K723">
        <v>2250</v>
      </c>
      <c r="L723">
        <v>22279</v>
      </c>
      <c r="V723" s="37">
        <v>2075</v>
      </c>
      <c r="W723" s="37">
        <v>1873</v>
      </c>
      <c r="X723" s="37">
        <v>19577</v>
      </c>
      <c r="AA723">
        <v>-984</v>
      </c>
      <c r="AB723">
        <v>-1643</v>
      </c>
      <c r="AC723">
        <v>20971</v>
      </c>
      <c r="AM723" s="37">
        <v>-1459</v>
      </c>
      <c r="AN723" s="37">
        <v>-779</v>
      </c>
      <c r="AO723" s="37">
        <v>19376</v>
      </c>
    </row>
    <row r="724" spans="2:41">
      <c r="B724" s="4" t="s">
        <v>1417</v>
      </c>
      <c r="C724" s="4" t="s">
        <v>1418</v>
      </c>
      <c r="D724" s="4" t="s">
        <v>873</v>
      </c>
      <c r="E724" s="91">
        <v>45905</v>
      </c>
      <c r="F724" s="4" t="s">
        <v>873</v>
      </c>
      <c r="G724" s="91">
        <v>45915</v>
      </c>
      <c r="H724" t="s">
        <v>513</v>
      </c>
      <c r="J724">
        <v>2607</v>
      </c>
      <c r="K724">
        <v>2726</v>
      </c>
      <c r="L724">
        <v>23670</v>
      </c>
      <c r="V724" s="37">
        <v>2364</v>
      </c>
      <c r="W724" s="37">
        <v>2740</v>
      </c>
      <c r="X724" s="37">
        <v>20769</v>
      </c>
      <c r="AA724">
        <v>-2344</v>
      </c>
      <c r="AB724">
        <v>-3663</v>
      </c>
      <c r="AC724">
        <v>21985</v>
      </c>
      <c r="AM724" s="37">
        <v>-2431</v>
      </c>
      <c r="AN724" s="37">
        <v>-3446</v>
      </c>
      <c r="AO724" s="37">
        <v>19792</v>
      </c>
    </row>
    <row r="725" spans="2:41">
      <c r="B725" s="4" t="s">
        <v>1419</v>
      </c>
      <c r="C725" s="4" t="s">
        <v>1420</v>
      </c>
      <c r="D725" s="4" t="s">
        <v>873</v>
      </c>
      <c r="E725" s="91">
        <v>45905</v>
      </c>
      <c r="F725" s="4" t="s">
        <v>873</v>
      </c>
      <c r="G725" s="91">
        <v>45915</v>
      </c>
      <c r="H725" t="s">
        <v>513</v>
      </c>
      <c r="J725">
        <v>2149</v>
      </c>
      <c r="K725">
        <v>1161</v>
      </c>
      <c r="L725">
        <v>22931</v>
      </c>
      <c r="V725" s="37">
        <v>2067</v>
      </c>
      <c r="W725" s="37">
        <v>1666</v>
      </c>
      <c r="X725" s="37">
        <v>21081</v>
      </c>
      <c r="AA725">
        <v>-2875</v>
      </c>
      <c r="AB725">
        <v>-3927</v>
      </c>
      <c r="AC725">
        <v>23214</v>
      </c>
      <c r="AM725" s="37">
        <v>-2977</v>
      </c>
      <c r="AN725" s="37">
        <v>-3941</v>
      </c>
      <c r="AO725" s="37">
        <v>21431</v>
      </c>
    </row>
    <row r="726" spans="2:41">
      <c r="B726" s="4" t="s">
        <v>1421</v>
      </c>
      <c r="C726" s="4" t="s">
        <v>1157</v>
      </c>
      <c r="D726" s="4" t="s">
        <v>873</v>
      </c>
      <c r="E726" s="91">
        <v>45912</v>
      </c>
      <c r="F726" s="4" t="s">
        <v>873</v>
      </c>
      <c r="G726" s="91">
        <v>45922</v>
      </c>
      <c r="H726" t="s">
        <v>513</v>
      </c>
      <c r="J726">
        <v>777</v>
      </c>
      <c r="K726">
        <v>621</v>
      </c>
      <c r="L726">
        <v>21506</v>
      </c>
      <c r="V726" s="37">
        <v>1008</v>
      </c>
      <c r="W726" s="37">
        <v>209</v>
      </c>
      <c r="X726" s="37">
        <v>21891</v>
      </c>
      <c r="AA726">
        <v>349</v>
      </c>
      <c r="AB726">
        <v>946</v>
      </c>
      <c r="AC726">
        <v>21513</v>
      </c>
      <c r="AM726" s="37">
        <v>-697</v>
      </c>
      <c r="AN726" s="37">
        <v>1029</v>
      </c>
      <c r="AO726" s="37">
        <v>22048</v>
      </c>
    </row>
    <row r="727" spans="2:41">
      <c r="B727" s="4" t="s">
        <v>1422</v>
      </c>
      <c r="C727" s="4" t="s">
        <v>1138</v>
      </c>
      <c r="D727" s="4" t="s">
        <v>873</v>
      </c>
      <c r="E727" s="91">
        <v>45912</v>
      </c>
      <c r="F727" s="4" t="s">
        <v>873</v>
      </c>
      <c r="G727" s="91">
        <v>45922</v>
      </c>
      <c r="H727" t="s">
        <v>513</v>
      </c>
      <c r="J727">
        <v>99</v>
      </c>
      <c r="K727">
        <v>-1162</v>
      </c>
      <c r="L727">
        <v>24652</v>
      </c>
      <c r="V727" s="37">
        <v>499</v>
      </c>
      <c r="W727" s="37">
        <v>-1485</v>
      </c>
      <c r="X727" s="37">
        <v>24207</v>
      </c>
      <c r="AA727">
        <v>7</v>
      </c>
      <c r="AB727">
        <v>150</v>
      </c>
      <c r="AC727">
        <v>22548</v>
      </c>
      <c r="AM727" s="37">
        <v>-248</v>
      </c>
      <c r="AN727" s="37">
        <v>-285</v>
      </c>
      <c r="AO727" s="37">
        <v>23184</v>
      </c>
    </row>
    <row r="728" spans="2:41">
      <c r="B728" s="4" t="s">
        <v>1423</v>
      </c>
      <c r="C728" s="4" t="s">
        <v>1162</v>
      </c>
      <c r="D728" s="4" t="s">
        <v>873</v>
      </c>
      <c r="E728" s="91">
        <v>45912</v>
      </c>
      <c r="F728" s="4" t="s">
        <v>873</v>
      </c>
      <c r="G728" s="91">
        <v>45922</v>
      </c>
      <c r="H728" t="s">
        <v>513</v>
      </c>
      <c r="J728">
        <v>488</v>
      </c>
      <c r="K728">
        <v>161</v>
      </c>
      <c r="L728">
        <v>21266</v>
      </c>
      <c r="V728" s="37">
        <v>752</v>
      </c>
      <c r="W728" s="37">
        <v>60</v>
      </c>
      <c r="X728" s="37">
        <v>21597</v>
      </c>
      <c r="AA728">
        <v>-71</v>
      </c>
      <c r="AB728">
        <v>439</v>
      </c>
      <c r="AC728">
        <v>20732</v>
      </c>
      <c r="AM728" s="37">
        <v>-176</v>
      </c>
      <c r="AN728" s="37">
        <v>-39</v>
      </c>
      <c r="AO728" s="37">
        <v>22058</v>
      </c>
    </row>
    <row r="729" spans="2:41">
      <c r="B729" s="4" t="s">
        <v>1424</v>
      </c>
      <c r="C729" s="4" t="s">
        <v>1425</v>
      </c>
      <c r="D729" s="4" t="s">
        <v>873</v>
      </c>
      <c r="E729" s="91">
        <v>45905</v>
      </c>
      <c r="F729" s="4" t="s">
        <v>873</v>
      </c>
      <c r="G729" s="91">
        <v>45915</v>
      </c>
      <c r="H729" t="s">
        <v>513</v>
      </c>
      <c r="V729" s="37">
        <v>3695</v>
      </c>
      <c r="W729" s="37">
        <v>1738</v>
      </c>
      <c r="X729" s="37">
        <v>21526</v>
      </c>
      <c r="AM729" s="37">
        <v>-1091</v>
      </c>
      <c r="AN729" s="37">
        <v>-2530</v>
      </c>
      <c r="AO729" s="37">
        <v>20779</v>
      </c>
    </row>
    <row r="730" spans="2:41">
      <c r="B730" s="4" t="s">
        <v>1426</v>
      </c>
      <c r="C730" s="4" t="s">
        <v>1427</v>
      </c>
      <c r="D730" s="4" t="s">
        <v>873</v>
      </c>
      <c r="E730" s="91">
        <v>45905</v>
      </c>
      <c r="F730" s="4" t="s">
        <v>873</v>
      </c>
      <c r="G730" s="91">
        <v>45915</v>
      </c>
      <c r="H730" t="s">
        <v>513</v>
      </c>
      <c r="V730" s="37">
        <v>1110</v>
      </c>
      <c r="W730" s="37">
        <v>1794</v>
      </c>
      <c r="X730" s="37">
        <v>21955</v>
      </c>
      <c r="AM730" s="37">
        <v>-1545</v>
      </c>
      <c r="AN730" s="37">
        <v>-3337</v>
      </c>
      <c r="AO730" s="37">
        <v>20756</v>
      </c>
    </row>
    <row r="731" spans="2:41">
      <c r="B731" s="4" t="s">
        <v>1428</v>
      </c>
      <c r="C731" s="4" t="s">
        <v>1151</v>
      </c>
      <c r="D731" s="4" t="s">
        <v>873</v>
      </c>
      <c r="E731" s="91">
        <v>45915</v>
      </c>
      <c r="F731" s="4" t="s">
        <v>873</v>
      </c>
      <c r="G731" s="91">
        <v>45922</v>
      </c>
      <c r="H731" t="s">
        <v>513</v>
      </c>
      <c r="J731">
        <v>149</v>
      </c>
      <c r="K731">
        <v>800</v>
      </c>
      <c r="L731">
        <v>24458</v>
      </c>
      <c r="V731" s="37">
        <v>561</v>
      </c>
      <c r="W731" s="37">
        <v>439</v>
      </c>
      <c r="X731" s="37">
        <v>23232</v>
      </c>
      <c r="AA731">
        <v>769</v>
      </c>
      <c r="AB731">
        <v>713</v>
      </c>
      <c r="AC731">
        <v>22000</v>
      </c>
      <c r="AM731" s="37">
        <v>-151</v>
      </c>
      <c r="AN731" s="37">
        <v>707</v>
      </c>
      <c r="AO731" s="37">
        <v>22242</v>
      </c>
    </row>
    <row r="732" spans="2:41">
      <c r="B732" s="4" t="s">
        <v>1429</v>
      </c>
      <c r="C732" s="4" t="s">
        <v>1184</v>
      </c>
      <c r="D732" s="4" t="s">
        <v>873</v>
      </c>
      <c r="E732" s="91">
        <v>45915</v>
      </c>
      <c r="F732" s="4" t="s">
        <v>873</v>
      </c>
      <c r="G732" s="91">
        <v>45922</v>
      </c>
      <c r="H732" t="s">
        <v>513</v>
      </c>
      <c r="J732">
        <v>373</v>
      </c>
      <c r="K732">
        <v>-431</v>
      </c>
      <c r="L732">
        <v>21883</v>
      </c>
      <c r="V732" s="37">
        <v>1062</v>
      </c>
      <c r="W732" s="37">
        <v>-314</v>
      </c>
      <c r="X732" s="37">
        <v>21361</v>
      </c>
      <c r="AA732">
        <v>1025</v>
      </c>
      <c r="AB732">
        <v>-90</v>
      </c>
      <c r="AC732">
        <v>23123</v>
      </c>
      <c r="AM732" s="37">
        <v>446</v>
      </c>
      <c r="AN732" s="37">
        <v>92</v>
      </c>
      <c r="AO732" s="37">
        <v>22499</v>
      </c>
    </row>
    <row r="733" spans="2:41">
      <c r="B733" s="4" t="s">
        <v>1430</v>
      </c>
      <c r="C733" s="4" t="s">
        <v>1122</v>
      </c>
      <c r="D733" s="4" t="s">
        <v>873</v>
      </c>
      <c r="E733" s="91">
        <v>45915</v>
      </c>
      <c r="F733" s="4" t="s">
        <v>873</v>
      </c>
      <c r="G733" s="91">
        <v>45922</v>
      </c>
      <c r="H733" t="s">
        <v>513</v>
      </c>
      <c r="J733">
        <v>369</v>
      </c>
      <c r="K733">
        <v>1532</v>
      </c>
      <c r="L733">
        <v>20789</v>
      </c>
      <c r="V733" s="37">
        <v>733</v>
      </c>
      <c r="W733" s="37">
        <v>1582</v>
      </c>
      <c r="X733" s="37">
        <v>20742</v>
      </c>
      <c r="AA733">
        <v>1654</v>
      </c>
      <c r="AB733">
        <v>152</v>
      </c>
      <c r="AC733">
        <v>20694</v>
      </c>
      <c r="AM733" s="37">
        <v>765</v>
      </c>
      <c r="AN733" s="37">
        <v>381</v>
      </c>
      <c r="AO733" s="37">
        <v>21074</v>
      </c>
    </row>
    <row r="734" spans="2:41">
      <c r="B734" s="4" t="s">
        <v>1431</v>
      </c>
      <c r="C734" s="4" t="s">
        <v>1143</v>
      </c>
      <c r="D734" s="4" t="s">
        <v>873</v>
      </c>
      <c r="E734" s="91">
        <v>45915</v>
      </c>
      <c r="F734" s="4" t="s">
        <v>873</v>
      </c>
      <c r="G734" s="91">
        <v>45922</v>
      </c>
      <c r="H734" t="s">
        <v>513</v>
      </c>
      <c r="J734">
        <v>-248</v>
      </c>
      <c r="K734">
        <v>216</v>
      </c>
      <c r="L734">
        <v>25553</v>
      </c>
      <c r="V734" s="37">
        <v>562</v>
      </c>
      <c r="W734" s="37">
        <v>-64</v>
      </c>
      <c r="X734" s="37">
        <v>24737</v>
      </c>
      <c r="AA734">
        <v>-170</v>
      </c>
      <c r="AB734">
        <v>1190</v>
      </c>
      <c r="AC734">
        <v>26146</v>
      </c>
      <c r="AM734" s="37">
        <v>-1213</v>
      </c>
      <c r="AN734" s="37">
        <v>928</v>
      </c>
      <c r="AO734" s="37">
        <v>21509</v>
      </c>
    </row>
    <row r="735" spans="2:41">
      <c r="B735" s="4" t="s">
        <v>1432</v>
      </c>
      <c r="C735" s="4" t="s">
        <v>1184</v>
      </c>
      <c r="D735" s="4" t="s">
        <v>873</v>
      </c>
      <c r="E735" s="91">
        <v>45915</v>
      </c>
      <c r="F735" s="4" t="s">
        <v>873</v>
      </c>
      <c r="G735" s="91">
        <v>45922</v>
      </c>
      <c r="H735" t="s">
        <v>513</v>
      </c>
      <c r="J735">
        <v>-286</v>
      </c>
      <c r="K735">
        <v>891</v>
      </c>
      <c r="L735">
        <v>21010</v>
      </c>
      <c r="V735" s="37">
        <v>-88</v>
      </c>
      <c r="W735" s="37">
        <v>767</v>
      </c>
      <c r="X735" s="37">
        <v>21052</v>
      </c>
      <c r="AA735">
        <v>118</v>
      </c>
      <c r="AB735">
        <v>709</v>
      </c>
      <c r="AC735">
        <v>20221</v>
      </c>
      <c r="AM735" s="37">
        <v>-291</v>
      </c>
      <c r="AN735" s="37">
        <v>451</v>
      </c>
      <c r="AO735" s="37">
        <v>21589</v>
      </c>
    </row>
    <row r="736" spans="2:41">
      <c r="B736" s="4" t="s">
        <v>1433</v>
      </c>
      <c r="C736" s="4" t="s">
        <v>1206</v>
      </c>
      <c r="D736" s="4" t="s">
        <v>873</v>
      </c>
      <c r="E736" s="91">
        <v>45915</v>
      </c>
      <c r="F736" s="4" t="s">
        <v>873</v>
      </c>
      <c r="G736" s="91">
        <v>45922</v>
      </c>
      <c r="H736" t="s">
        <v>513</v>
      </c>
      <c r="J736">
        <v>755</v>
      </c>
      <c r="K736">
        <v>-1026</v>
      </c>
      <c r="L736">
        <v>26886</v>
      </c>
      <c r="V736" s="37">
        <v>1092</v>
      </c>
      <c r="W736" s="37">
        <v>-1019</v>
      </c>
      <c r="X736" s="37">
        <v>25135</v>
      </c>
      <c r="AA736">
        <v>628</v>
      </c>
      <c r="AB736">
        <v>1180</v>
      </c>
      <c r="AC736">
        <v>25372</v>
      </c>
      <c r="AM736" s="37">
        <v>271</v>
      </c>
      <c r="AN736" s="37">
        <v>518</v>
      </c>
      <c r="AO736" s="37">
        <v>23157</v>
      </c>
    </row>
    <row r="737" spans="2:44">
      <c r="B737" s="4" t="s">
        <v>1434</v>
      </c>
      <c r="C737" s="4" t="s">
        <v>1167</v>
      </c>
      <c r="D737" s="4" t="s">
        <v>873</v>
      </c>
      <c r="E737" s="91">
        <v>45915</v>
      </c>
      <c r="F737" s="4" t="s">
        <v>873</v>
      </c>
      <c r="G737" s="91">
        <v>45922</v>
      </c>
      <c r="H737" t="s">
        <v>513</v>
      </c>
      <c r="J737">
        <v>-715</v>
      </c>
      <c r="K737">
        <v>739</v>
      </c>
      <c r="L737">
        <v>21901</v>
      </c>
      <c r="V737" s="37">
        <v>1808</v>
      </c>
      <c r="W737" s="37">
        <v>402</v>
      </c>
      <c r="X737" s="37">
        <v>23036</v>
      </c>
      <c r="AA737">
        <v>892</v>
      </c>
      <c r="AB737">
        <v>1569</v>
      </c>
      <c r="AC737">
        <v>23615</v>
      </c>
      <c r="AM737" s="37">
        <v>1337</v>
      </c>
      <c r="AN737" s="37">
        <v>1330</v>
      </c>
      <c r="AO737" s="37">
        <v>22138</v>
      </c>
      <c r="AR737" t="s">
        <v>1435</v>
      </c>
    </row>
    <row r="738" spans="2:44">
      <c r="B738" s="4" t="s">
        <v>1436</v>
      </c>
      <c r="C738" s="4" t="s">
        <v>1232</v>
      </c>
      <c r="D738" s="4" t="s">
        <v>873</v>
      </c>
      <c r="E738" s="91">
        <v>45917</v>
      </c>
      <c r="F738" s="4" t="s">
        <v>873</v>
      </c>
      <c r="G738" s="91">
        <v>45922</v>
      </c>
      <c r="H738" t="s">
        <v>513</v>
      </c>
      <c r="J738">
        <v>-181</v>
      </c>
      <c r="K738">
        <v>873</v>
      </c>
      <c r="L738">
        <v>21082</v>
      </c>
      <c r="V738" s="37">
        <v>-466</v>
      </c>
      <c r="W738" s="37">
        <v>1507</v>
      </c>
      <c r="X738" s="37">
        <v>21822</v>
      </c>
      <c r="AA738">
        <v>1403</v>
      </c>
      <c r="AB738">
        <v>1120</v>
      </c>
      <c r="AC738">
        <v>20734</v>
      </c>
      <c r="AM738" s="37">
        <v>1156</v>
      </c>
      <c r="AN738" s="37">
        <v>461</v>
      </c>
      <c r="AO738" s="37">
        <v>21362</v>
      </c>
    </row>
    <row r="739" spans="2:44">
      <c r="B739" s="4" t="s">
        <v>1437</v>
      </c>
      <c r="C739" s="4" t="s">
        <v>1155</v>
      </c>
      <c r="D739" s="4" t="s">
        <v>873</v>
      </c>
      <c r="E739" s="91">
        <v>45917</v>
      </c>
      <c r="F739" s="4" t="s">
        <v>873</v>
      </c>
      <c r="G739" s="91">
        <v>45922</v>
      </c>
      <c r="H739" t="s">
        <v>513</v>
      </c>
      <c r="J739">
        <v>698</v>
      </c>
      <c r="K739">
        <v>1795</v>
      </c>
      <c r="L739">
        <v>20308</v>
      </c>
      <c r="V739" s="37">
        <v>768</v>
      </c>
      <c r="W739" s="37">
        <v>2450</v>
      </c>
      <c r="X739" s="37">
        <v>21600</v>
      </c>
      <c r="AA739">
        <v>2124</v>
      </c>
      <c r="AB739">
        <v>1624</v>
      </c>
      <c r="AC739">
        <v>22157</v>
      </c>
      <c r="AM739" s="37">
        <v>1502</v>
      </c>
      <c r="AN739" s="37">
        <v>1184</v>
      </c>
      <c r="AO739" s="37">
        <v>22265</v>
      </c>
      <c r="AR739" t="s">
        <v>1435</v>
      </c>
    </row>
    <row r="740" spans="2:44">
      <c r="B740" s="4" t="s">
        <v>1438</v>
      </c>
      <c r="C740" s="4" t="s">
        <v>1224</v>
      </c>
      <c r="D740" s="4" t="s">
        <v>873</v>
      </c>
      <c r="E740" s="91">
        <v>45917</v>
      </c>
      <c r="F740" s="4" t="s">
        <v>873</v>
      </c>
      <c r="G740" s="91">
        <v>45938</v>
      </c>
      <c r="H740" t="s">
        <v>513</v>
      </c>
      <c r="J740">
        <v>353</v>
      </c>
      <c r="K740">
        <v>512</v>
      </c>
      <c r="L740">
        <v>20295</v>
      </c>
      <c r="V740" s="37">
        <v>317</v>
      </c>
      <c r="W740" s="37">
        <v>1936</v>
      </c>
      <c r="X740" s="37">
        <v>21521</v>
      </c>
      <c r="AA740">
        <v>-123</v>
      </c>
      <c r="AB740">
        <v>1915</v>
      </c>
      <c r="AC740">
        <v>20408</v>
      </c>
      <c r="AM740" s="37">
        <v>1110</v>
      </c>
      <c r="AN740" s="37">
        <v>1439</v>
      </c>
      <c r="AO740" s="37">
        <v>22532</v>
      </c>
    </row>
    <row r="741" spans="2:44">
      <c r="B741" s="4" t="s">
        <v>1439</v>
      </c>
      <c r="C741" s="4" t="s">
        <v>1111</v>
      </c>
      <c r="D741" s="4" t="s">
        <v>873</v>
      </c>
      <c r="E741" s="91">
        <v>45917</v>
      </c>
      <c r="F741" s="4" t="s">
        <v>873</v>
      </c>
      <c r="G741" s="91">
        <v>45922</v>
      </c>
      <c r="H741" t="s">
        <v>513</v>
      </c>
      <c r="J741">
        <v>-671</v>
      </c>
      <c r="K741">
        <v>932</v>
      </c>
      <c r="L741">
        <v>20078</v>
      </c>
      <c r="V741" s="37">
        <v>-400</v>
      </c>
      <c r="W741" s="37">
        <v>1205</v>
      </c>
      <c r="X741" s="37">
        <v>20468</v>
      </c>
      <c r="AA741">
        <v>1048</v>
      </c>
      <c r="AB741">
        <v>815</v>
      </c>
      <c r="AC741">
        <v>20015</v>
      </c>
      <c r="AM741" s="37">
        <v>700</v>
      </c>
      <c r="AN741" s="37">
        <v>685</v>
      </c>
      <c r="AO741" s="37">
        <v>19481</v>
      </c>
    </row>
    <row r="742" spans="2:44">
      <c r="B742" s="4" t="s">
        <v>1440</v>
      </c>
      <c r="C742" s="4" t="s">
        <v>1165</v>
      </c>
      <c r="D742" s="4" t="s">
        <v>873</v>
      </c>
      <c r="E742" s="91">
        <v>45917</v>
      </c>
      <c r="F742" s="4" t="s">
        <v>873</v>
      </c>
      <c r="G742" s="91">
        <v>45922</v>
      </c>
      <c r="H742" t="s">
        <v>513</v>
      </c>
      <c r="J742">
        <v>-733</v>
      </c>
      <c r="K742">
        <v>1627</v>
      </c>
      <c r="L742">
        <v>24218</v>
      </c>
      <c r="V742" s="37">
        <v>1160</v>
      </c>
      <c r="W742" s="37">
        <v>918</v>
      </c>
      <c r="X742" s="37">
        <v>24421</v>
      </c>
      <c r="AA742">
        <v>979</v>
      </c>
      <c r="AB742">
        <v>1230</v>
      </c>
      <c r="AC742">
        <v>24342</v>
      </c>
      <c r="AM742" s="37">
        <v>-133</v>
      </c>
      <c r="AN742" s="37">
        <v>1282</v>
      </c>
      <c r="AO742" s="37">
        <v>23291</v>
      </c>
    </row>
    <row r="743" spans="2:44">
      <c r="B743" s="4" t="s">
        <v>1441</v>
      </c>
      <c r="C743" s="4" t="s">
        <v>1160</v>
      </c>
      <c r="D743" s="4" t="s">
        <v>873</v>
      </c>
      <c r="E743" s="91">
        <v>45917</v>
      </c>
      <c r="F743" s="4" t="s">
        <v>873</v>
      </c>
      <c r="G743" s="91">
        <v>45922</v>
      </c>
      <c r="H743" t="s">
        <v>513</v>
      </c>
      <c r="J743">
        <v>-219</v>
      </c>
      <c r="K743">
        <v>977</v>
      </c>
      <c r="L743">
        <v>23119</v>
      </c>
      <c r="V743" s="37">
        <v>-176</v>
      </c>
      <c r="W743" s="37">
        <v>1542</v>
      </c>
      <c r="X743" s="37">
        <v>22955</v>
      </c>
      <c r="AA743">
        <v>-97</v>
      </c>
      <c r="AB743">
        <v>1845</v>
      </c>
      <c r="AC743">
        <v>23737</v>
      </c>
      <c r="AM743" s="37">
        <v>-355</v>
      </c>
      <c r="AN743" s="37">
        <v>1064</v>
      </c>
      <c r="AO743" s="37">
        <v>22308</v>
      </c>
      <c r="AR743" t="s">
        <v>1435</v>
      </c>
    </row>
    <row r="744" spans="2:44">
      <c r="B744" s="4" t="s">
        <v>1442</v>
      </c>
      <c r="C744" s="4" t="s">
        <v>1176</v>
      </c>
      <c r="D744" s="4" t="s">
        <v>873</v>
      </c>
      <c r="E744" s="91">
        <v>45917</v>
      </c>
      <c r="F744" s="4" t="s">
        <v>873</v>
      </c>
      <c r="G744" s="91">
        <v>45922</v>
      </c>
      <c r="H744" t="s">
        <v>513</v>
      </c>
      <c r="J744">
        <v>-258</v>
      </c>
      <c r="K744">
        <v>188</v>
      </c>
      <c r="L744">
        <v>24143</v>
      </c>
      <c r="V744" s="37">
        <v>1809</v>
      </c>
      <c r="W744" s="37">
        <v>405</v>
      </c>
      <c r="X744" s="37">
        <v>23033</v>
      </c>
      <c r="AA744">
        <v>59</v>
      </c>
      <c r="AB744">
        <v>1593</v>
      </c>
      <c r="AC744">
        <v>24863</v>
      </c>
      <c r="AM744" s="37">
        <v>1339</v>
      </c>
      <c r="AN744" s="37">
        <v>1334</v>
      </c>
      <c r="AO744" s="37">
        <v>22132</v>
      </c>
    </row>
    <row r="745" spans="2:44">
      <c r="B745" s="4" t="s">
        <v>1443</v>
      </c>
      <c r="C745" s="4" t="s">
        <v>1120</v>
      </c>
      <c r="D745" s="4" t="s">
        <v>873</v>
      </c>
      <c r="E745" s="91">
        <v>45917</v>
      </c>
      <c r="F745" s="4" t="s">
        <v>873</v>
      </c>
      <c r="G745" s="91">
        <v>45922</v>
      </c>
      <c r="H745" t="s">
        <v>513</v>
      </c>
      <c r="J745">
        <v>-231</v>
      </c>
      <c r="K745">
        <v>247</v>
      </c>
      <c r="L745">
        <v>22154</v>
      </c>
      <c r="V745" s="37">
        <v>167</v>
      </c>
      <c r="W745" s="37">
        <v>-40</v>
      </c>
      <c r="X745" s="37">
        <v>22031</v>
      </c>
      <c r="AA745">
        <v>158</v>
      </c>
      <c r="AB745">
        <v>1806</v>
      </c>
      <c r="AC745">
        <v>21188</v>
      </c>
      <c r="AM745" s="37">
        <v>-342</v>
      </c>
      <c r="AN745" s="37">
        <v>1055</v>
      </c>
      <c r="AO745" s="37">
        <v>20715</v>
      </c>
    </row>
    <row r="746" spans="2:44">
      <c r="B746" s="4" t="s">
        <v>1444</v>
      </c>
      <c r="C746" s="4" t="s">
        <v>1445</v>
      </c>
      <c r="D746" s="4" t="s">
        <v>873</v>
      </c>
      <c r="E746" s="91">
        <v>45917</v>
      </c>
      <c r="F746" s="4" t="s">
        <v>873</v>
      </c>
      <c r="G746" s="91">
        <v>45922</v>
      </c>
      <c r="H746" t="s">
        <v>513</v>
      </c>
      <c r="J746">
        <v>-444</v>
      </c>
      <c r="K746">
        <v>912</v>
      </c>
      <c r="L746">
        <v>21302</v>
      </c>
      <c r="V746" s="37">
        <v>-1260</v>
      </c>
      <c r="W746" s="37">
        <v>1471</v>
      </c>
      <c r="X746" s="37">
        <v>22342</v>
      </c>
      <c r="AA746">
        <v>420</v>
      </c>
      <c r="AB746">
        <v>669</v>
      </c>
      <c r="AC746">
        <v>23433</v>
      </c>
      <c r="AM746" s="37">
        <v>34</v>
      </c>
      <c r="AN746" s="37">
        <v>-534</v>
      </c>
      <c r="AO746" s="37">
        <v>22769</v>
      </c>
    </row>
    <row r="747" spans="2:44">
      <c r="B747" s="4" t="s">
        <v>1446</v>
      </c>
      <c r="C747" s="4" t="s">
        <v>1165</v>
      </c>
      <c r="D747" s="4" t="s">
        <v>873</v>
      </c>
      <c r="E747" s="91">
        <v>45917</v>
      </c>
      <c r="F747" s="4" t="s">
        <v>873</v>
      </c>
      <c r="G747" s="91">
        <v>45922</v>
      </c>
      <c r="H747" t="s">
        <v>513</v>
      </c>
      <c r="J747">
        <v>-719</v>
      </c>
      <c r="K747">
        <v>657</v>
      </c>
      <c r="L747">
        <v>22310</v>
      </c>
      <c r="V747" s="37">
        <v>1809</v>
      </c>
      <c r="W747" s="37">
        <v>405</v>
      </c>
      <c r="X747" s="37">
        <v>23033</v>
      </c>
      <c r="AA747">
        <v>-130</v>
      </c>
      <c r="AB747">
        <v>482</v>
      </c>
      <c r="AC747">
        <v>23525</v>
      </c>
      <c r="AM747" s="37">
        <v>1339</v>
      </c>
      <c r="AN747" s="37">
        <v>1334</v>
      </c>
      <c r="AO747" s="37">
        <v>22132</v>
      </c>
    </row>
    <row r="748" spans="2:44">
      <c r="B748" s="4" t="s">
        <v>1447</v>
      </c>
      <c r="C748" s="4" t="s">
        <v>1190</v>
      </c>
      <c r="D748" s="4" t="s">
        <v>873</v>
      </c>
      <c r="E748" s="91">
        <v>45917</v>
      </c>
      <c r="F748" s="4" t="s">
        <v>873</v>
      </c>
      <c r="G748" s="91">
        <v>45922</v>
      </c>
      <c r="H748" t="s">
        <v>513</v>
      </c>
      <c r="J748">
        <v>118</v>
      </c>
      <c r="K748">
        <v>201</v>
      </c>
      <c r="L748">
        <v>21807</v>
      </c>
      <c r="V748" s="37">
        <v>-354</v>
      </c>
      <c r="W748" s="37">
        <v>1436</v>
      </c>
      <c r="X748" s="37">
        <v>22787</v>
      </c>
      <c r="AA748">
        <v>776</v>
      </c>
      <c r="AB748">
        <v>83</v>
      </c>
      <c r="AC748">
        <v>22863</v>
      </c>
      <c r="AM748" s="37">
        <v>820</v>
      </c>
      <c r="AN748" s="37">
        <v>-614</v>
      </c>
      <c r="AO748" s="37">
        <v>21926</v>
      </c>
    </row>
    <row r="749" spans="2:44">
      <c r="B749" s="4" t="s">
        <v>1448</v>
      </c>
      <c r="C749" s="4" t="s">
        <v>1206</v>
      </c>
      <c r="D749" s="4" t="s">
        <v>873</v>
      </c>
      <c r="E749" s="91">
        <v>45917</v>
      </c>
      <c r="F749" s="4" t="s">
        <v>873</v>
      </c>
      <c r="G749" s="91">
        <v>45922</v>
      </c>
      <c r="H749" t="s">
        <v>513</v>
      </c>
      <c r="J749">
        <v>-359</v>
      </c>
      <c r="K749">
        <v>405</v>
      </c>
      <c r="L749">
        <v>22290</v>
      </c>
      <c r="V749" s="37">
        <v>564</v>
      </c>
      <c r="W749" s="37">
        <v>1175</v>
      </c>
      <c r="X749" s="37">
        <v>23284</v>
      </c>
      <c r="AA749">
        <v>111</v>
      </c>
      <c r="AB749">
        <v>1077</v>
      </c>
      <c r="AC749">
        <v>25616</v>
      </c>
      <c r="AM749" s="37">
        <v>340</v>
      </c>
      <c r="AN749" s="37">
        <v>715</v>
      </c>
      <c r="AO749" s="37">
        <v>25357</v>
      </c>
    </row>
    <row r="750" spans="2:44">
      <c r="B750" s="4" t="s">
        <v>1449</v>
      </c>
      <c r="C750" s="4" t="s">
        <v>1171</v>
      </c>
      <c r="D750" s="4" t="s">
        <v>873</v>
      </c>
      <c r="E750" s="91">
        <v>45917</v>
      </c>
      <c r="F750" s="4" t="s">
        <v>873</v>
      </c>
      <c r="G750" s="91">
        <v>45922</v>
      </c>
      <c r="H750" t="s">
        <v>513</v>
      </c>
      <c r="J750">
        <v>-141</v>
      </c>
      <c r="K750">
        <v>80</v>
      </c>
      <c r="L750">
        <v>22272</v>
      </c>
      <c r="AA750">
        <v>373</v>
      </c>
      <c r="AB750">
        <v>1264</v>
      </c>
      <c r="AC750">
        <v>20383</v>
      </c>
    </row>
    <row r="751" spans="2:44">
      <c r="B751" s="4" t="s">
        <v>1450</v>
      </c>
      <c r="C751" s="4" t="s">
        <v>1162</v>
      </c>
      <c r="D751" s="4" t="s">
        <v>873</v>
      </c>
      <c r="E751" s="91">
        <v>45917</v>
      </c>
      <c r="F751" s="4" t="s">
        <v>873</v>
      </c>
      <c r="G751" s="91">
        <v>45922</v>
      </c>
      <c r="H751" t="s">
        <v>513</v>
      </c>
      <c r="J751">
        <v>91</v>
      </c>
      <c r="K751">
        <v>147</v>
      </c>
      <c r="L751">
        <v>21081</v>
      </c>
      <c r="V751" s="37">
        <v>328</v>
      </c>
      <c r="W751" s="37">
        <v>370</v>
      </c>
      <c r="X751" s="37">
        <v>20405</v>
      </c>
      <c r="AA751">
        <v>739</v>
      </c>
      <c r="AB751">
        <v>-645</v>
      </c>
      <c r="AC751">
        <v>22088</v>
      </c>
      <c r="AM751" s="37">
        <v>-1047</v>
      </c>
      <c r="AN751" s="37">
        <v>-828</v>
      </c>
      <c r="AO751" s="37">
        <v>21227</v>
      </c>
    </row>
    <row r="752" spans="2:44">
      <c r="B752" s="4" t="s">
        <v>1451</v>
      </c>
      <c r="C752" s="4" t="s">
        <v>1155</v>
      </c>
      <c r="D752" s="4" t="s">
        <v>873</v>
      </c>
      <c r="E752" s="91">
        <v>45917</v>
      </c>
      <c r="F752" s="4" t="s">
        <v>873</v>
      </c>
      <c r="G752" s="91">
        <v>45922</v>
      </c>
      <c r="H752" t="s">
        <v>513</v>
      </c>
      <c r="J752">
        <v>1088</v>
      </c>
      <c r="K752">
        <v>1182</v>
      </c>
      <c r="L752">
        <v>20187</v>
      </c>
      <c r="V752" s="37">
        <v>-796</v>
      </c>
      <c r="W752" s="37">
        <v>1209</v>
      </c>
      <c r="X752" s="37">
        <v>24950</v>
      </c>
      <c r="AA752">
        <v>1871</v>
      </c>
      <c r="AB752">
        <v>139</v>
      </c>
      <c r="AC752">
        <v>20252</v>
      </c>
      <c r="AM752" s="37">
        <v>430</v>
      </c>
      <c r="AN752" s="37">
        <v>-902</v>
      </c>
      <c r="AO752" s="37">
        <v>21438</v>
      </c>
    </row>
    <row r="753" spans="2:44">
      <c r="B753" s="4" t="s">
        <v>1452</v>
      </c>
      <c r="C753" s="4" t="s">
        <v>1111</v>
      </c>
      <c r="D753" s="4" t="s">
        <v>873</v>
      </c>
      <c r="E753" s="91">
        <v>45917</v>
      </c>
      <c r="F753" s="4" t="s">
        <v>873</v>
      </c>
      <c r="G753" s="91">
        <v>45938</v>
      </c>
      <c r="H753" t="s">
        <v>513</v>
      </c>
      <c r="J753">
        <v>-494</v>
      </c>
      <c r="K753">
        <v>929</v>
      </c>
      <c r="L753">
        <v>20589</v>
      </c>
      <c r="V753" s="37">
        <v>145</v>
      </c>
      <c r="W753" s="37">
        <v>1085</v>
      </c>
      <c r="X753" s="37">
        <v>20472</v>
      </c>
      <c r="AA753">
        <v>945</v>
      </c>
      <c r="AB753">
        <v>1298</v>
      </c>
      <c r="AC753">
        <v>19818</v>
      </c>
      <c r="AM753" s="37">
        <v>-49</v>
      </c>
      <c r="AN753" s="37">
        <v>1158</v>
      </c>
      <c r="AO753" s="37">
        <v>19566</v>
      </c>
    </row>
    <row r="754" spans="2:44">
      <c r="B754" s="4" t="s">
        <v>1453</v>
      </c>
      <c r="C754" s="4" t="s">
        <v>1146</v>
      </c>
      <c r="D754" s="4" t="s">
        <v>873</v>
      </c>
      <c r="E754" s="91">
        <v>45917</v>
      </c>
      <c r="F754" s="4" t="s">
        <v>873</v>
      </c>
      <c r="G754" s="91">
        <v>45922</v>
      </c>
      <c r="H754" t="s">
        <v>513</v>
      </c>
      <c r="J754">
        <v>-143</v>
      </c>
      <c r="K754">
        <v>-297</v>
      </c>
      <c r="L754">
        <v>23466</v>
      </c>
      <c r="V754" s="37">
        <v>-179</v>
      </c>
      <c r="W754" s="37">
        <v>515</v>
      </c>
      <c r="X754" s="37">
        <v>22757</v>
      </c>
      <c r="AA754">
        <v>-69</v>
      </c>
      <c r="AB754">
        <v>1003</v>
      </c>
      <c r="AC754">
        <v>24164</v>
      </c>
      <c r="AM754" s="37">
        <v>-34</v>
      </c>
      <c r="AN754" s="37">
        <v>-148</v>
      </c>
      <c r="AO754" s="37">
        <v>22808</v>
      </c>
      <c r="AR754" t="s">
        <v>1435</v>
      </c>
    </row>
    <row r="755" spans="2:44">
      <c r="B755" s="4" t="s">
        <v>1454</v>
      </c>
      <c r="C755" s="4" t="s">
        <v>1157</v>
      </c>
      <c r="D755" s="4" t="s">
        <v>873</v>
      </c>
      <c r="E755" s="91">
        <v>45917</v>
      </c>
      <c r="H755" t="s">
        <v>513</v>
      </c>
      <c r="J755">
        <v>148</v>
      </c>
      <c r="K755">
        <v>455</v>
      </c>
      <c r="L755">
        <v>20858</v>
      </c>
      <c r="AA755">
        <v>1059</v>
      </c>
      <c r="AB755">
        <v>-768</v>
      </c>
      <c r="AC755">
        <v>22997</v>
      </c>
    </row>
    <row r="756" spans="2:44">
      <c r="B756" s="4" t="s">
        <v>1455</v>
      </c>
      <c r="C756" s="4" t="s">
        <v>1151</v>
      </c>
      <c r="D756" s="4" t="s">
        <v>873</v>
      </c>
      <c r="E756" s="91">
        <v>45918</v>
      </c>
      <c r="F756" s="4" t="s">
        <v>873</v>
      </c>
      <c r="G756" s="91">
        <v>45922</v>
      </c>
      <c r="H756" t="s">
        <v>513</v>
      </c>
      <c r="J756">
        <v>109</v>
      </c>
      <c r="K756">
        <v>-129</v>
      </c>
      <c r="L756">
        <v>23959</v>
      </c>
      <c r="V756" s="37">
        <v>-802</v>
      </c>
      <c r="W756" s="37">
        <v>1218</v>
      </c>
      <c r="X756" s="37">
        <v>24979</v>
      </c>
      <c r="AA756">
        <v>1454</v>
      </c>
      <c r="AB756">
        <v>-693</v>
      </c>
      <c r="AC756">
        <v>22897</v>
      </c>
      <c r="AM756" s="37">
        <v>425</v>
      </c>
      <c r="AN756" s="37">
        <v>-899</v>
      </c>
      <c r="AO756" s="37">
        <v>21464</v>
      </c>
    </row>
    <row r="757" spans="2:44">
      <c r="B757" s="4" t="s">
        <v>1456</v>
      </c>
      <c r="C757" s="4" t="s">
        <v>1155</v>
      </c>
      <c r="D757" s="4" t="s">
        <v>873</v>
      </c>
      <c r="E757" s="91">
        <v>45918</v>
      </c>
      <c r="F757" s="4" t="s">
        <v>873</v>
      </c>
      <c r="G757" s="91">
        <v>45938</v>
      </c>
      <c r="H757" t="s">
        <v>513</v>
      </c>
      <c r="J757">
        <v>486</v>
      </c>
      <c r="K757">
        <v>666</v>
      </c>
      <c r="L757">
        <v>21197</v>
      </c>
      <c r="V757" s="37">
        <v>1564</v>
      </c>
      <c r="W757" s="37">
        <v>878</v>
      </c>
      <c r="X757" s="37">
        <v>21067</v>
      </c>
      <c r="AA757">
        <v>523</v>
      </c>
      <c r="AB757">
        <v>1302</v>
      </c>
      <c r="AC757">
        <v>20264</v>
      </c>
      <c r="AM757" s="37">
        <v>929</v>
      </c>
      <c r="AN757" s="37">
        <v>1605</v>
      </c>
      <c r="AO757" s="37">
        <v>21405</v>
      </c>
    </row>
    <row r="758" spans="2:44">
      <c r="B758" s="4" t="s">
        <v>1457</v>
      </c>
      <c r="C758" s="4" t="s">
        <v>1018</v>
      </c>
      <c r="D758" s="4" t="s">
        <v>873</v>
      </c>
      <c r="E758" s="91">
        <v>45918</v>
      </c>
      <c r="F758" s="4" t="s">
        <v>873</v>
      </c>
      <c r="G758" s="91">
        <v>45938</v>
      </c>
      <c r="H758" t="s">
        <v>513</v>
      </c>
      <c r="J758">
        <v>530</v>
      </c>
      <c r="K758">
        <v>526</v>
      </c>
      <c r="L758">
        <v>20999</v>
      </c>
      <c r="V758" s="37">
        <v>1569</v>
      </c>
      <c r="W758" s="37">
        <v>172</v>
      </c>
      <c r="X758" s="37">
        <v>21888</v>
      </c>
      <c r="AA758">
        <v>818</v>
      </c>
      <c r="AB758">
        <v>171</v>
      </c>
      <c r="AC758">
        <v>21898</v>
      </c>
      <c r="AM758" s="37">
        <v>67</v>
      </c>
      <c r="AN758" s="37">
        <v>379</v>
      </c>
      <c r="AO758" s="37">
        <v>21170</v>
      </c>
    </row>
    <row r="759" spans="2:44">
      <c r="B759" s="4" t="s">
        <v>1458</v>
      </c>
      <c r="C759" s="4" t="s">
        <v>1160</v>
      </c>
      <c r="D759" s="4" t="s">
        <v>873</v>
      </c>
      <c r="E759" s="91">
        <v>45918</v>
      </c>
      <c r="F759" s="4" t="s">
        <v>873</v>
      </c>
      <c r="G759" s="91">
        <v>45922</v>
      </c>
      <c r="H759" t="s">
        <v>513</v>
      </c>
      <c r="J759">
        <v>413</v>
      </c>
      <c r="K759">
        <v>290</v>
      </c>
      <c r="L759">
        <v>22222</v>
      </c>
      <c r="V759" s="37">
        <v>106</v>
      </c>
      <c r="W759" s="37">
        <v>786</v>
      </c>
      <c r="X759" s="37">
        <v>21894</v>
      </c>
      <c r="AA759">
        <v>1381</v>
      </c>
      <c r="AB759">
        <v>651</v>
      </c>
      <c r="AC759">
        <v>21142</v>
      </c>
      <c r="AM759" s="37">
        <v>855</v>
      </c>
      <c r="AN759" s="37">
        <v>161</v>
      </c>
      <c r="AO759" s="37">
        <v>21386</v>
      </c>
    </row>
    <row r="760" spans="2:44">
      <c r="B760" s="4" t="s">
        <v>1459</v>
      </c>
      <c r="C760" s="4" t="s">
        <v>1120</v>
      </c>
      <c r="D760" s="4" t="s">
        <v>873</v>
      </c>
      <c r="E760" s="91">
        <v>45923</v>
      </c>
      <c r="F760" s="4" t="s">
        <v>873</v>
      </c>
      <c r="G760" s="91">
        <v>45929</v>
      </c>
      <c r="H760" t="s">
        <v>513</v>
      </c>
      <c r="J760">
        <v>778</v>
      </c>
      <c r="K760">
        <v>821</v>
      </c>
      <c r="L760">
        <v>21101</v>
      </c>
      <c r="V760" s="37">
        <v>1610</v>
      </c>
      <c r="W760" s="37">
        <v>814</v>
      </c>
      <c r="X760" s="37">
        <v>20757</v>
      </c>
      <c r="AA760">
        <v>1605</v>
      </c>
      <c r="AB760">
        <v>-245</v>
      </c>
      <c r="AC760">
        <v>20821</v>
      </c>
      <c r="AM760" s="37">
        <v>1482</v>
      </c>
      <c r="AN760" s="37">
        <v>-6</v>
      </c>
      <c r="AO760" s="37">
        <v>19845</v>
      </c>
    </row>
    <row r="761" spans="2:44">
      <c r="B761" s="4" t="s">
        <v>1460</v>
      </c>
      <c r="C761" s="4" t="s">
        <v>1165</v>
      </c>
      <c r="D761" s="4" t="s">
        <v>873</v>
      </c>
      <c r="E761" s="91">
        <v>45923</v>
      </c>
      <c r="F761" s="4" t="s">
        <v>873</v>
      </c>
      <c r="G761" s="91">
        <v>45929</v>
      </c>
      <c r="H761" t="s">
        <v>513</v>
      </c>
      <c r="J761">
        <v>1760</v>
      </c>
      <c r="K761">
        <v>1179</v>
      </c>
      <c r="L761">
        <v>23785</v>
      </c>
      <c r="V761" s="37">
        <v>2043</v>
      </c>
      <c r="W761" s="37">
        <v>1086</v>
      </c>
      <c r="X761" s="37">
        <v>23133</v>
      </c>
      <c r="AA761">
        <v>2364</v>
      </c>
      <c r="AB761">
        <v>1192</v>
      </c>
      <c r="AC761">
        <v>23673</v>
      </c>
      <c r="AM761" s="37">
        <v>1820</v>
      </c>
      <c r="AN761" s="37">
        <v>1150</v>
      </c>
      <c r="AO761" s="37">
        <v>23535</v>
      </c>
    </row>
    <row r="762" spans="2:44">
      <c r="B762" s="4" t="s">
        <v>1461</v>
      </c>
      <c r="C762" s="4" t="s">
        <v>1462</v>
      </c>
      <c r="D762" s="4" t="s">
        <v>873</v>
      </c>
      <c r="E762" s="91">
        <v>45923</v>
      </c>
      <c r="F762" s="4" t="s">
        <v>873</v>
      </c>
      <c r="G762" s="91">
        <v>45929</v>
      </c>
      <c r="H762" t="s">
        <v>513</v>
      </c>
      <c r="J762">
        <v>842</v>
      </c>
      <c r="K762">
        <v>128</v>
      </c>
      <c r="L762">
        <v>20206</v>
      </c>
      <c r="V762" s="37">
        <v>858</v>
      </c>
      <c r="W762" s="37">
        <v>245</v>
      </c>
      <c r="X762" s="37">
        <v>20693</v>
      </c>
      <c r="AA762">
        <v>1279</v>
      </c>
      <c r="AB762">
        <v>-149</v>
      </c>
      <c r="AC762">
        <v>20603</v>
      </c>
      <c r="AM762" s="37">
        <v>671</v>
      </c>
      <c r="AN762" s="37">
        <v>-272</v>
      </c>
      <c r="AO762" s="37">
        <v>20140</v>
      </c>
    </row>
    <row r="763" spans="2:44">
      <c r="B763" s="4" t="s">
        <v>1463</v>
      </c>
      <c r="C763" s="4" t="s">
        <v>1162</v>
      </c>
      <c r="D763" s="4" t="s">
        <v>873</v>
      </c>
      <c r="E763" s="91">
        <v>45923</v>
      </c>
      <c r="F763" s="4" t="s">
        <v>873</v>
      </c>
      <c r="G763" s="91">
        <v>45929</v>
      </c>
      <c r="H763" t="s">
        <v>513</v>
      </c>
      <c r="J763">
        <v>267</v>
      </c>
      <c r="K763">
        <v>855</v>
      </c>
      <c r="L763">
        <v>21063</v>
      </c>
      <c r="V763" s="37">
        <v>614</v>
      </c>
      <c r="W763" s="37">
        <v>570</v>
      </c>
      <c r="X763" s="37">
        <v>21909</v>
      </c>
      <c r="AA763">
        <v>1490</v>
      </c>
      <c r="AB763">
        <v>1193</v>
      </c>
      <c r="AC763">
        <v>20530</v>
      </c>
      <c r="AM763" s="37">
        <v>627</v>
      </c>
      <c r="AN763" s="37">
        <v>1181</v>
      </c>
      <c r="AO763" s="37">
        <v>20733</v>
      </c>
    </row>
    <row r="764" spans="2:44">
      <c r="B764" s="4" t="s">
        <v>1464</v>
      </c>
      <c r="C764" s="4" t="s">
        <v>1167</v>
      </c>
      <c r="D764" s="4" t="s">
        <v>873</v>
      </c>
      <c r="E764" s="91">
        <v>45923</v>
      </c>
      <c r="F764" s="4" t="s">
        <v>873</v>
      </c>
      <c r="G764" s="91">
        <v>45929</v>
      </c>
      <c r="H764" t="s">
        <v>513</v>
      </c>
      <c r="J764">
        <v>-69</v>
      </c>
      <c r="K764">
        <v>-922</v>
      </c>
      <c r="L764">
        <v>22608</v>
      </c>
      <c r="V764" s="37">
        <v>-38</v>
      </c>
      <c r="W764" s="37">
        <v>-674</v>
      </c>
      <c r="X764" s="37">
        <v>22354</v>
      </c>
      <c r="AA764">
        <v>917</v>
      </c>
      <c r="AB764">
        <v>-371</v>
      </c>
      <c r="AC764">
        <v>23900</v>
      </c>
      <c r="AM764" s="37">
        <v>-310</v>
      </c>
      <c r="AN764" s="37">
        <v>91</v>
      </c>
      <c r="AO764" s="37">
        <v>22739</v>
      </c>
    </row>
    <row r="765" spans="2:44">
      <c r="B765" s="4" t="s">
        <v>1465</v>
      </c>
      <c r="C765" s="4" t="s">
        <v>1171</v>
      </c>
      <c r="D765" s="4" t="s">
        <v>873</v>
      </c>
      <c r="E765" s="91">
        <v>45923</v>
      </c>
      <c r="F765" s="4" t="s">
        <v>873</v>
      </c>
      <c r="G765" s="91">
        <v>45929</v>
      </c>
      <c r="H765" t="s">
        <v>513</v>
      </c>
      <c r="J765">
        <v>-878</v>
      </c>
      <c r="K765">
        <v>1461</v>
      </c>
      <c r="L765">
        <v>21247</v>
      </c>
      <c r="V765" s="37">
        <v>275</v>
      </c>
      <c r="W765" s="37">
        <v>1518</v>
      </c>
      <c r="X765" s="37">
        <v>21554</v>
      </c>
      <c r="AA765">
        <v>629</v>
      </c>
      <c r="AB765">
        <v>1268</v>
      </c>
      <c r="AC765">
        <v>22240</v>
      </c>
      <c r="AM765" s="37">
        <v>416</v>
      </c>
      <c r="AN765" s="37">
        <v>1632</v>
      </c>
      <c r="AO765" s="37">
        <v>21846</v>
      </c>
    </row>
    <row r="766" spans="2:44">
      <c r="B766" s="4" t="s">
        <v>1466</v>
      </c>
      <c r="C766" s="4" t="s">
        <v>1143</v>
      </c>
      <c r="D766" s="4" t="s">
        <v>873</v>
      </c>
      <c r="E766" s="91">
        <v>45923</v>
      </c>
      <c r="F766" s="4" t="s">
        <v>873</v>
      </c>
      <c r="G766" s="91">
        <v>45929</v>
      </c>
      <c r="H766" t="s">
        <v>513</v>
      </c>
      <c r="J766">
        <v>1501</v>
      </c>
      <c r="K766">
        <v>326</v>
      </c>
      <c r="L766">
        <v>24907</v>
      </c>
      <c r="V766" s="37">
        <v>1732</v>
      </c>
      <c r="W766" s="37">
        <v>53</v>
      </c>
      <c r="X766" s="37">
        <v>23208</v>
      </c>
      <c r="AA766">
        <v>920</v>
      </c>
      <c r="AB766">
        <v>1947</v>
      </c>
      <c r="AC766">
        <v>22697</v>
      </c>
      <c r="AM766" s="37">
        <v>256</v>
      </c>
      <c r="AN766" s="37">
        <v>1624</v>
      </c>
      <c r="AO766" s="37">
        <v>22730</v>
      </c>
    </row>
    <row r="767" spans="2:44">
      <c r="B767" s="4" t="s">
        <v>1467</v>
      </c>
      <c r="C767" s="4" t="s">
        <v>1122</v>
      </c>
      <c r="D767" s="4" t="s">
        <v>873</v>
      </c>
      <c r="E767" s="91">
        <v>45923</v>
      </c>
      <c r="F767" s="4" t="s">
        <v>873</v>
      </c>
      <c r="G767" s="91">
        <v>45929</v>
      </c>
      <c r="H767" t="s">
        <v>513</v>
      </c>
      <c r="J767">
        <v>912</v>
      </c>
      <c r="K767">
        <v>487</v>
      </c>
      <c r="L767">
        <v>20806</v>
      </c>
      <c r="V767" s="37">
        <v>27</v>
      </c>
      <c r="W767" s="37">
        <v>992</v>
      </c>
      <c r="X767" s="37">
        <v>19998</v>
      </c>
      <c r="AA767">
        <v>823</v>
      </c>
      <c r="AB767">
        <v>1779</v>
      </c>
      <c r="AC767">
        <v>20009</v>
      </c>
      <c r="AM767" s="37">
        <v>995</v>
      </c>
      <c r="AN767" s="37">
        <v>838</v>
      </c>
      <c r="AO767" s="37">
        <v>19646</v>
      </c>
    </row>
    <row r="768" spans="2:44">
      <c r="B768" s="4" t="s">
        <v>1468</v>
      </c>
      <c r="C768" s="4" t="s">
        <v>995</v>
      </c>
      <c r="D768" s="4" t="s">
        <v>873</v>
      </c>
      <c r="E768" s="91">
        <v>45923</v>
      </c>
      <c r="F768" s="4" t="s">
        <v>873</v>
      </c>
      <c r="G768" s="91">
        <v>45938</v>
      </c>
      <c r="H768" t="s">
        <v>513</v>
      </c>
      <c r="J768">
        <v>1004</v>
      </c>
      <c r="K768">
        <v>502</v>
      </c>
      <c r="L768">
        <v>22746</v>
      </c>
      <c r="V768" s="37">
        <v>1116</v>
      </c>
      <c r="W768" s="37">
        <v>827</v>
      </c>
      <c r="X768" s="37">
        <v>22109</v>
      </c>
      <c r="AA768">
        <v>507</v>
      </c>
      <c r="AB768">
        <v>1929</v>
      </c>
      <c r="AC768">
        <v>22889</v>
      </c>
      <c r="AM768" s="37">
        <v>-235</v>
      </c>
      <c r="AN768" s="37">
        <v>1246</v>
      </c>
      <c r="AO768" s="37">
        <v>22495</v>
      </c>
    </row>
    <row r="769" spans="2:41">
      <c r="B769" s="4" t="s">
        <v>1469</v>
      </c>
      <c r="C769" s="4" t="s">
        <v>1138</v>
      </c>
      <c r="D769" s="4" t="s">
        <v>873</v>
      </c>
      <c r="E769" s="91">
        <v>45926</v>
      </c>
      <c r="F769" s="4" t="s">
        <v>873</v>
      </c>
      <c r="G769" s="91">
        <v>45938</v>
      </c>
      <c r="H769" t="s">
        <v>513</v>
      </c>
      <c r="J769">
        <v>545</v>
      </c>
      <c r="K769">
        <v>-208</v>
      </c>
      <c r="L769">
        <v>25399</v>
      </c>
      <c r="V769" s="37">
        <v>136</v>
      </c>
      <c r="W769" s="37">
        <v>-39</v>
      </c>
      <c r="X769" s="37">
        <v>24378</v>
      </c>
      <c r="AA769">
        <v>-631</v>
      </c>
      <c r="AB769">
        <v>1819</v>
      </c>
      <c r="AC769">
        <v>24375</v>
      </c>
      <c r="AM769" s="37">
        <v>-1381</v>
      </c>
      <c r="AN769" s="37">
        <v>1000</v>
      </c>
      <c r="AO769" s="37">
        <v>24085</v>
      </c>
    </row>
    <row r="770" spans="2:41">
      <c r="B770" s="4" t="s">
        <v>1470</v>
      </c>
      <c r="C770" s="4" t="s">
        <v>1146</v>
      </c>
      <c r="D770" s="4" t="s">
        <v>873</v>
      </c>
      <c r="E770" s="91">
        <v>45926</v>
      </c>
      <c r="F770" s="4" t="s">
        <v>873</v>
      </c>
      <c r="G770" s="91">
        <v>45938</v>
      </c>
      <c r="H770" t="s">
        <v>513</v>
      </c>
      <c r="J770">
        <v>-108</v>
      </c>
      <c r="K770">
        <v>103</v>
      </c>
      <c r="L770">
        <v>24311</v>
      </c>
      <c r="V770" s="37">
        <v>-196</v>
      </c>
      <c r="W770" s="37">
        <v>656</v>
      </c>
      <c r="X770" s="37">
        <v>23409</v>
      </c>
      <c r="AA770">
        <v>704</v>
      </c>
      <c r="AB770">
        <v>1078</v>
      </c>
      <c r="AC770">
        <v>24628</v>
      </c>
      <c r="AM770" s="37">
        <v>-320</v>
      </c>
      <c r="AN770" s="37">
        <v>427</v>
      </c>
      <c r="AO770" s="37">
        <v>23126</v>
      </c>
    </row>
    <row r="771" spans="2:41">
      <c r="B771" s="4" t="s">
        <v>1471</v>
      </c>
      <c r="C771" s="4" t="s">
        <v>1228</v>
      </c>
      <c r="D771" s="4" t="s">
        <v>873</v>
      </c>
      <c r="E771" s="91">
        <v>45926</v>
      </c>
      <c r="F771" s="4" t="s">
        <v>873</v>
      </c>
      <c r="G771" s="91">
        <v>45938</v>
      </c>
      <c r="H771" t="s">
        <v>513</v>
      </c>
      <c r="J771">
        <v>507</v>
      </c>
      <c r="K771">
        <v>743</v>
      </c>
      <c r="L771">
        <v>25855</v>
      </c>
      <c r="V771" s="37">
        <v>220</v>
      </c>
      <c r="W771" s="37">
        <v>685</v>
      </c>
      <c r="X771" s="37">
        <v>24549</v>
      </c>
      <c r="AA771">
        <v>-160</v>
      </c>
      <c r="AB771">
        <v>1681</v>
      </c>
      <c r="AC771">
        <v>25464</v>
      </c>
      <c r="AM771" s="37">
        <v>-1225</v>
      </c>
      <c r="AN771" s="37">
        <v>386</v>
      </c>
      <c r="AO771" s="37">
        <v>24347</v>
      </c>
    </row>
    <row r="772" spans="2:41">
      <c r="B772" s="4" t="s">
        <v>1472</v>
      </c>
      <c r="C772" s="4" t="s">
        <v>999</v>
      </c>
      <c r="D772" s="4" t="s">
        <v>873</v>
      </c>
      <c r="E772" s="91">
        <v>45926</v>
      </c>
      <c r="F772" s="4" t="s">
        <v>873</v>
      </c>
      <c r="G772" s="91">
        <v>45938</v>
      </c>
      <c r="H772" t="s">
        <v>513</v>
      </c>
      <c r="J772">
        <v>753</v>
      </c>
      <c r="K772">
        <v>653</v>
      </c>
      <c r="L772">
        <v>25071</v>
      </c>
      <c r="V772" s="37">
        <v>1082</v>
      </c>
      <c r="W772" s="37">
        <v>-244</v>
      </c>
      <c r="X772" s="37">
        <v>22734</v>
      </c>
      <c r="AA772">
        <v>1025</v>
      </c>
      <c r="AB772">
        <v>1993</v>
      </c>
      <c r="AC772">
        <v>23726</v>
      </c>
      <c r="AM772" s="37">
        <v>206</v>
      </c>
      <c r="AN772" s="37">
        <v>113</v>
      </c>
      <c r="AO772" s="37">
        <v>23636</v>
      </c>
    </row>
    <row r="773" spans="2:41">
      <c r="B773" s="4" t="s">
        <v>1473</v>
      </c>
      <c r="C773" s="4" t="s">
        <v>1146</v>
      </c>
      <c r="D773" s="4" t="s">
        <v>873</v>
      </c>
      <c r="E773" s="91">
        <v>45926</v>
      </c>
      <c r="F773" s="4" t="s">
        <v>873</v>
      </c>
      <c r="G773" s="91">
        <v>45938</v>
      </c>
      <c r="H773" t="s">
        <v>513</v>
      </c>
      <c r="J773">
        <v>-479</v>
      </c>
      <c r="K773">
        <v>356</v>
      </c>
      <c r="L773">
        <v>25650</v>
      </c>
      <c r="V773" s="37">
        <v>12</v>
      </c>
      <c r="W773" s="37">
        <v>572</v>
      </c>
      <c r="X773" s="37">
        <v>23893</v>
      </c>
      <c r="AA773">
        <v>586</v>
      </c>
      <c r="AB773">
        <v>1820</v>
      </c>
      <c r="AC773">
        <v>23448</v>
      </c>
      <c r="AM773" s="37">
        <v>-593</v>
      </c>
      <c r="AN773" s="37">
        <v>1417</v>
      </c>
      <c r="AO773" s="37">
        <v>24281</v>
      </c>
    </row>
    <row r="774" spans="2:41">
      <c r="B774" s="4" t="s">
        <v>1474</v>
      </c>
      <c r="C774" s="4" t="s">
        <v>1143</v>
      </c>
      <c r="D774" s="4" t="s">
        <v>873</v>
      </c>
      <c r="E774" s="91">
        <v>45926</v>
      </c>
      <c r="H774" t="s">
        <v>513</v>
      </c>
      <c r="J774">
        <v>151</v>
      </c>
      <c r="K774">
        <v>2823</v>
      </c>
      <c r="L774">
        <v>25078</v>
      </c>
      <c r="AA774">
        <v>189</v>
      </c>
      <c r="AB774">
        <v>1547</v>
      </c>
      <c r="AC774">
        <v>24805</v>
      </c>
    </row>
    <row r="775" spans="2:41">
      <c r="B775" s="4" t="s">
        <v>1475</v>
      </c>
      <c r="C775" s="4" t="s">
        <v>1176</v>
      </c>
      <c r="D775" s="4" t="s">
        <v>873</v>
      </c>
      <c r="E775" s="91">
        <v>45926</v>
      </c>
      <c r="H775" t="s">
        <v>513</v>
      </c>
      <c r="J775">
        <v>239</v>
      </c>
      <c r="K775">
        <v>381</v>
      </c>
      <c r="L775">
        <v>24467</v>
      </c>
      <c r="AA775">
        <v>227</v>
      </c>
      <c r="AB775">
        <v>1976</v>
      </c>
      <c r="AC775">
        <v>24579</v>
      </c>
    </row>
    <row r="776" spans="2:41">
      <c r="B776" s="4" t="s">
        <v>1476</v>
      </c>
      <c r="C776" s="4" t="s">
        <v>1160</v>
      </c>
      <c r="D776" s="4" t="s">
        <v>873</v>
      </c>
      <c r="E776" s="91">
        <v>45939</v>
      </c>
      <c r="F776" s="4" t="s">
        <v>873</v>
      </c>
      <c r="G776" s="91">
        <v>45944</v>
      </c>
      <c r="H776" t="s">
        <v>513</v>
      </c>
      <c r="J776">
        <v>199</v>
      </c>
      <c r="K776">
        <v>34</v>
      </c>
      <c r="L776">
        <v>22062</v>
      </c>
      <c r="V776" s="37">
        <v>-95</v>
      </c>
      <c r="W776" s="37">
        <v>1433</v>
      </c>
      <c r="X776" s="37">
        <v>22479</v>
      </c>
      <c r="AA776">
        <v>665</v>
      </c>
      <c r="AB776">
        <v>1489</v>
      </c>
      <c r="AC776">
        <v>20998</v>
      </c>
      <c r="AM776" s="37">
        <v>714</v>
      </c>
      <c r="AN776" s="37">
        <v>477</v>
      </c>
      <c r="AO776" s="37">
        <v>21590</v>
      </c>
    </row>
    <row r="777" spans="2:41">
      <c r="B777" s="4" t="s">
        <v>1477</v>
      </c>
      <c r="C777" s="4" t="s">
        <v>1153</v>
      </c>
      <c r="D777" s="4" t="s">
        <v>873</v>
      </c>
      <c r="E777" s="91">
        <v>45939</v>
      </c>
      <c r="F777" s="4" t="s">
        <v>873</v>
      </c>
      <c r="G777" s="91">
        <v>45944</v>
      </c>
      <c r="H777" t="s">
        <v>513</v>
      </c>
      <c r="J777">
        <v>-330</v>
      </c>
      <c r="K777">
        <v>-782</v>
      </c>
      <c r="L777">
        <v>23107</v>
      </c>
      <c r="V777" s="37">
        <v>-507</v>
      </c>
      <c r="W777" s="37">
        <v>-113</v>
      </c>
      <c r="X777" s="37">
        <v>22160</v>
      </c>
      <c r="AA777">
        <v>369</v>
      </c>
      <c r="AB777">
        <v>1127</v>
      </c>
      <c r="AC777">
        <v>20322</v>
      </c>
      <c r="AM777" s="37">
        <v>709</v>
      </c>
      <c r="AN777" s="37">
        <v>-824</v>
      </c>
      <c r="AO777" s="37">
        <v>22027</v>
      </c>
    </row>
    <row r="778" spans="2:41">
      <c r="B778" s="4" t="s">
        <v>1478</v>
      </c>
      <c r="C778" s="4" t="s">
        <v>1206</v>
      </c>
      <c r="D778" s="4" t="s">
        <v>873</v>
      </c>
      <c r="E778" s="91">
        <v>45939</v>
      </c>
      <c r="F778" s="4" t="s">
        <v>873</v>
      </c>
      <c r="G778" s="91">
        <v>45944</v>
      </c>
      <c r="H778" t="s">
        <v>513</v>
      </c>
      <c r="J778">
        <v>492</v>
      </c>
      <c r="K778">
        <v>1344</v>
      </c>
      <c r="L778">
        <v>22609</v>
      </c>
      <c r="V778" s="37">
        <v>319</v>
      </c>
      <c r="W778" s="37">
        <v>2033</v>
      </c>
      <c r="X778" s="37">
        <v>22908</v>
      </c>
      <c r="AA778">
        <v>986</v>
      </c>
      <c r="AB778">
        <v>407</v>
      </c>
      <c r="AC778">
        <v>25980</v>
      </c>
      <c r="AM778" s="37">
        <v>342</v>
      </c>
      <c r="AN778" s="37">
        <v>-285</v>
      </c>
      <c r="AO778" s="37">
        <v>25369</v>
      </c>
    </row>
    <row r="779" spans="2:41">
      <c r="B779" s="4" t="s">
        <v>1479</v>
      </c>
      <c r="C779" s="4" t="s">
        <v>1171</v>
      </c>
      <c r="D779" s="4" t="s">
        <v>873</v>
      </c>
      <c r="E779" s="91">
        <v>45939</v>
      </c>
      <c r="F779" s="4" t="s">
        <v>873</v>
      </c>
      <c r="G779" s="91">
        <v>45944</v>
      </c>
      <c r="H779" t="s">
        <v>513</v>
      </c>
      <c r="J779">
        <v>-171</v>
      </c>
      <c r="K779">
        <v>282</v>
      </c>
      <c r="L779">
        <v>21428</v>
      </c>
      <c r="V779" s="37">
        <v>527</v>
      </c>
      <c r="W779" s="37">
        <v>129</v>
      </c>
      <c r="X779" s="37">
        <v>21655</v>
      </c>
      <c r="AA779">
        <v>165</v>
      </c>
      <c r="AB779">
        <v>812</v>
      </c>
      <c r="AC779">
        <v>21553</v>
      </c>
      <c r="AM779" s="37">
        <v>-891</v>
      </c>
      <c r="AN779" s="37">
        <v>426</v>
      </c>
      <c r="AO779" s="37">
        <v>22133</v>
      </c>
    </row>
    <row r="780" spans="2:41">
      <c r="B780" s="4" t="s">
        <v>1480</v>
      </c>
      <c r="C780" s="4" t="s">
        <v>1151</v>
      </c>
      <c r="D780" s="4" t="s">
        <v>873</v>
      </c>
      <c r="E780" s="91">
        <v>45939</v>
      </c>
      <c r="F780" s="4" t="s">
        <v>873</v>
      </c>
      <c r="G780" s="91">
        <v>45944</v>
      </c>
      <c r="H780" t="s">
        <v>513</v>
      </c>
      <c r="J780">
        <v>-578</v>
      </c>
      <c r="K780">
        <v>585</v>
      </c>
      <c r="L780">
        <v>25080</v>
      </c>
      <c r="V780" s="37">
        <v>-544</v>
      </c>
      <c r="W780" s="37">
        <v>475</v>
      </c>
      <c r="X780" s="37">
        <v>23170</v>
      </c>
      <c r="AA780">
        <v>-407</v>
      </c>
      <c r="AB780">
        <v>1076</v>
      </c>
      <c r="AC780">
        <v>22367</v>
      </c>
      <c r="AM780" s="37">
        <v>-947</v>
      </c>
      <c r="AN780" s="37">
        <v>473</v>
      </c>
      <c r="AO780" s="37">
        <v>21955</v>
      </c>
    </row>
    <row r="781" spans="2:41">
      <c r="B781" s="4" t="s">
        <v>1481</v>
      </c>
      <c r="C781" s="4" t="s">
        <v>1482</v>
      </c>
      <c r="D781" s="4" t="s">
        <v>873</v>
      </c>
      <c r="E781" s="91">
        <v>45939</v>
      </c>
      <c r="F781" s="4" t="s">
        <v>873</v>
      </c>
      <c r="G781" s="91">
        <v>45944</v>
      </c>
      <c r="H781" t="s">
        <v>513</v>
      </c>
      <c r="J781">
        <v>656</v>
      </c>
      <c r="K781">
        <v>-1316</v>
      </c>
      <c r="L781">
        <v>21930</v>
      </c>
      <c r="V781" s="37">
        <v>720</v>
      </c>
      <c r="W781" s="37">
        <v>-1094</v>
      </c>
      <c r="X781" s="37">
        <v>22092</v>
      </c>
      <c r="AA781">
        <v>1211</v>
      </c>
      <c r="AB781">
        <v>741</v>
      </c>
      <c r="AC781">
        <v>22108</v>
      </c>
      <c r="AM781" s="37">
        <v>921</v>
      </c>
      <c r="AN781" s="37">
        <v>62</v>
      </c>
      <c r="AO781" s="37">
        <v>21812</v>
      </c>
    </row>
    <row r="782" spans="2:41">
      <c r="B782" s="4" t="s">
        <v>1483</v>
      </c>
      <c r="C782" s="4" t="s">
        <v>1167</v>
      </c>
      <c r="D782" s="4" t="s">
        <v>873</v>
      </c>
      <c r="E782" s="91">
        <v>45939</v>
      </c>
      <c r="F782" s="4" t="s">
        <v>873</v>
      </c>
      <c r="G782" s="91">
        <v>45944</v>
      </c>
      <c r="H782" t="s">
        <v>513</v>
      </c>
      <c r="J782">
        <v>-6</v>
      </c>
      <c r="K782">
        <v>633</v>
      </c>
      <c r="L782">
        <v>22583</v>
      </c>
      <c r="V782" s="37">
        <v>412</v>
      </c>
      <c r="W782" s="37">
        <v>445</v>
      </c>
      <c r="X782" s="37">
        <v>21961</v>
      </c>
      <c r="AA782">
        <v>1339</v>
      </c>
      <c r="AB782">
        <v>922</v>
      </c>
      <c r="AC782">
        <v>23042</v>
      </c>
      <c r="AM782" s="37">
        <v>297</v>
      </c>
      <c r="AN782" s="37">
        <v>680</v>
      </c>
      <c r="AO782" s="37">
        <v>21652</v>
      </c>
    </row>
    <row r="783" spans="2:41">
      <c r="B783" s="4" t="s">
        <v>1484</v>
      </c>
      <c r="C783" s="4" t="s">
        <v>1485</v>
      </c>
      <c r="D783" s="4" t="s">
        <v>873</v>
      </c>
      <c r="E783" s="91">
        <v>45939</v>
      </c>
      <c r="F783" s="4" t="s">
        <v>873</v>
      </c>
      <c r="G783" s="91">
        <v>45944</v>
      </c>
      <c r="H783" t="s">
        <v>513</v>
      </c>
      <c r="J783">
        <v>1160</v>
      </c>
      <c r="K783">
        <v>-1022</v>
      </c>
      <c r="L783">
        <v>21683</v>
      </c>
      <c r="V783" s="37">
        <v>1742</v>
      </c>
      <c r="W783" s="37">
        <v>-713</v>
      </c>
      <c r="X783" s="37">
        <v>20558</v>
      </c>
      <c r="AA783">
        <v>997</v>
      </c>
      <c r="AB783">
        <v>1186</v>
      </c>
      <c r="AC783">
        <v>22263</v>
      </c>
      <c r="AM783" s="37">
        <v>-615</v>
      </c>
      <c r="AN783" s="37">
        <v>1272</v>
      </c>
      <c r="AO783" s="37">
        <v>21416</v>
      </c>
    </row>
    <row r="784" spans="2:41">
      <c r="B784" s="4" t="s">
        <v>1486</v>
      </c>
      <c r="C784" s="4" t="s">
        <v>1153</v>
      </c>
      <c r="D784" s="4" t="s">
        <v>873</v>
      </c>
      <c r="E784" s="91">
        <v>45939</v>
      </c>
      <c r="F784" s="4" t="s">
        <v>873</v>
      </c>
      <c r="G784" s="91">
        <v>45944</v>
      </c>
      <c r="H784" t="s">
        <v>513</v>
      </c>
      <c r="J784">
        <v>402</v>
      </c>
      <c r="K784">
        <v>561</v>
      </c>
      <c r="L784">
        <v>22214</v>
      </c>
      <c r="V784" s="37">
        <v>794</v>
      </c>
      <c r="W784" s="37">
        <v>199</v>
      </c>
      <c r="X784" s="37">
        <v>20562</v>
      </c>
      <c r="AA784">
        <v>414</v>
      </c>
      <c r="AB784">
        <v>1239</v>
      </c>
      <c r="AC784">
        <v>20609</v>
      </c>
      <c r="AM784" s="37">
        <v>853</v>
      </c>
      <c r="AN784" s="37">
        <v>749</v>
      </c>
      <c r="AO784" s="37">
        <v>22160</v>
      </c>
    </row>
    <row r="785" spans="2:41">
      <c r="B785" s="4" t="s">
        <v>1487</v>
      </c>
      <c r="C785" s="4" t="s">
        <v>1488</v>
      </c>
      <c r="D785" s="4" t="s">
        <v>873</v>
      </c>
      <c r="E785" s="91">
        <v>45939</v>
      </c>
      <c r="H785" t="s">
        <v>513</v>
      </c>
      <c r="J785">
        <v>330</v>
      </c>
      <c r="K785">
        <v>-671</v>
      </c>
      <c r="L785">
        <v>20381</v>
      </c>
      <c r="AA785">
        <v>1385</v>
      </c>
      <c r="AB785">
        <v>936</v>
      </c>
      <c r="AC785">
        <v>23125</v>
      </c>
    </row>
    <row r="786" spans="2:41">
      <c r="B786" s="4" t="s">
        <v>1489</v>
      </c>
      <c r="C786" s="4" t="s">
        <v>1490</v>
      </c>
      <c r="D786" s="4" t="s">
        <v>873</v>
      </c>
      <c r="E786" s="91">
        <v>45939</v>
      </c>
      <c r="F786" s="4" t="s">
        <v>873</v>
      </c>
      <c r="G786" s="91">
        <v>45944</v>
      </c>
      <c r="H786" t="s">
        <v>513</v>
      </c>
      <c r="J786">
        <v>345</v>
      </c>
      <c r="K786">
        <v>-1222</v>
      </c>
      <c r="L786">
        <v>20375</v>
      </c>
      <c r="V786" s="37">
        <v>665</v>
      </c>
      <c r="W786" s="37">
        <v>-360</v>
      </c>
      <c r="X786" s="37">
        <v>20054</v>
      </c>
      <c r="AA786">
        <v>1675</v>
      </c>
      <c r="AB786">
        <v>348</v>
      </c>
      <c r="AC786">
        <v>21725</v>
      </c>
      <c r="AM786" s="37">
        <v>1370</v>
      </c>
      <c r="AN786" s="37">
        <v>-149</v>
      </c>
      <c r="AO786" s="37">
        <v>21793</v>
      </c>
    </row>
    <row r="787" spans="2:41">
      <c r="B787" s="4" t="s">
        <v>1491</v>
      </c>
      <c r="C787" s="4" t="s">
        <v>1176</v>
      </c>
      <c r="D787" s="4" t="s">
        <v>873</v>
      </c>
      <c r="E787" s="91">
        <v>45939</v>
      </c>
      <c r="F787" s="4" t="s">
        <v>873</v>
      </c>
      <c r="G787" s="91">
        <v>45944</v>
      </c>
      <c r="H787" t="s">
        <v>513</v>
      </c>
      <c r="J787">
        <v>883</v>
      </c>
      <c r="K787">
        <v>907</v>
      </c>
      <c r="L787">
        <v>24775</v>
      </c>
      <c r="V787" s="37">
        <v>787</v>
      </c>
      <c r="W787" s="37">
        <v>1468</v>
      </c>
      <c r="X787" s="37">
        <v>22442</v>
      </c>
      <c r="AA787">
        <v>1881</v>
      </c>
      <c r="AB787">
        <v>719</v>
      </c>
      <c r="AC787">
        <v>23697</v>
      </c>
      <c r="AM787" s="37">
        <v>829</v>
      </c>
      <c r="AN787" s="37">
        <v>-529</v>
      </c>
      <c r="AO787" s="37">
        <v>23497</v>
      </c>
    </row>
    <row r="788" spans="2:41">
      <c r="B788" s="4" t="s">
        <v>1492</v>
      </c>
      <c r="C788" s="4" t="s">
        <v>1493</v>
      </c>
      <c r="D788" s="4" t="s">
        <v>873</v>
      </c>
      <c r="E788" s="91">
        <v>45939</v>
      </c>
      <c r="F788" s="4" t="s">
        <v>873</v>
      </c>
      <c r="G788" s="91">
        <v>45944</v>
      </c>
      <c r="H788" t="s">
        <v>513</v>
      </c>
      <c r="J788">
        <v>593</v>
      </c>
      <c r="K788">
        <v>1402</v>
      </c>
      <c r="L788">
        <v>21361</v>
      </c>
      <c r="V788" s="37">
        <v>1448</v>
      </c>
      <c r="W788" s="37">
        <v>1262</v>
      </c>
      <c r="X788" s="37">
        <v>19035</v>
      </c>
      <c r="AA788">
        <v>-246</v>
      </c>
      <c r="AB788">
        <v>1275</v>
      </c>
      <c r="AC788">
        <v>20761</v>
      </c>
      <c r="AM788" s="37">
        <v>-683</v>
      </c>
      <c r="AN788" s="37">
        <v>386</v>
      </c>
      <c r="AO788" s="37">
        <v>20523</v>
      </c>
    </row>
    <row r="789" spans="2:41">
      <c r="B789" s="4" t="s">
        <v>1494</v>
      </c>
      <c r="C789" s="4" t="s">
        <v>1155</v>
      </c>
      <c r="D789" s="4" t="s">
        <v>873</v>
      </c>
      <c r="E789" s="91">
        <v>45939</v>
      </c>
      <c r="F789" s="4" t="s">
        <v>873</v>
      </c>
      <c r="G789" s="91">
        <v>45944</v>
      </c>
      <c r="H789" t="s">
        <v>513</v>
      </c>
      <c r="J789">
        <v>531</v>
      </c>
      <c r="K789">
        <v>978</v>
      </c>
      <c r="L789">
        <v>20557</v>
      </c>
      <c r="V789" s="37">
        <v>125</v>
      </c>
      <c r="W789" s="37">
        <v>1356</v>
      </c>
      <c r="X789" s="37">
        <v>20365</v>
      </c>
      <c r="AA789">
        <v>1285</v>
      </c>
      <c r="AB789">
        <v>88</v>
      </c>
      <c r="AC789">
        <v>20452</v>
      </c>
      <c r="AM789" s="37">
        <v>-932</v>
      </c>
      <c r="AN789" s="37">
        <v>-702</v>
      </c>
      <c r="AO789" s="37">
        <v>20487</v>
      </c>
    </row>
  </sheetData>
  <autoFilter ref="A1:AY477" xr:uid="{093A9DF9-EBC8-40E7-BF42-3FF593BE144A}"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hiddenButton="1" showButton="0"/>
    <filterColumn colId="19" showButton="0"/>
    <filterColumn colId="20" hiddenButton="1" showButton="0"/>
    <filterColumn colId="21" showButton="0"/>
    <filterColumn colId="22" showButton="0"/>
  </autoFilter>
  <mergeCells count="10">
    <mergeCell ref="I1:X1"/>
    <mergeCell ref="AM2:AO2"/>
    <mergeCell ref="AD2:AF2"/>
    <mergeCell ref="M2:O2"/>
    <mergeCell ref="J2:L2"/>
    <mergeCell ref="V2:X2"/>
    <mergeCell ref="AJ2:AL2"/>
    <mergeCell ref="S2:U2"/>
    <mergeCell ref="AA2:AC2"/>
    <mergeCell ref="AA1:AO1"/>
  </mergeCells>
  <phoneticPr fontId="1" type="noConversion"/>
  <pageMargins left="0.7" right="0.7" top="0.75" bottom="0.75" header="0.3" footer="0.3"/>
  <pageSetup orientation="portrait" r:id="rId1"/>
  <ignoredErrors>
    <ignoredError sqref="AV68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8E2CD-AC88-4376-853B-9BFBE64A8DBF}">
  <dimension ref="A1:W78"/>
  <sheetViews>
    <sheetView topLeftCell="D26" workbookViewId="0">
      <selection activeCell="H4" sqref="H4:K4"/>
    </sheetView>
  </sheetViews>
  <sheetFormatPr defaultRowHeight="15"/>
  <cols>
    <col min="1" max="1" width="13.5703125" style="62" customWidth="1"/>
    <col min="7" max="7" width="13.28515625" bestFit="1" customWidth="1"/>
    <col min="13" max="13" width="13.28515625" bestFit="1" customWidth="1"/>
    <col min="19" max="19" width="12.140625" bestFit="1" customWidth="1"/>
  </cols>
  <sheetData>
    <row r="1" spans="1:23">
      <c r="A1" s="62" t="s">
        <v>1495</v>
      </c>
      <c r="G1" t="s">
        <v>1496</v>
      </c>
      <c r="M1" t="s">
        <v>1497</v>
      </c>
      <c r="S1" t="s">
        <v>1498</v>
      </c>
    </row>
    <row r="2" spans="1:23">
      <c r="A2" s="62" t="s">
        <v>1499</v>
      </c>
      <c r="B2" t="s">
        <v>598</v>
      </c>
      <c r="C2" t="s">
        <v>596</v>
      </c>
      <c r="D2" t="s">
        <v>600</v>
      </c>
      <c r="E2" t="s">
        <v>602</v>
      </c>
      <c r="G2" t="s">
        <v>1499</v>
      </c>
      <c r="H2" t="s">
        <v>598</v>
      </c>
      <c r="I2" t="s">
        <v>596</v>
      </c>
      <c r="J2" t="s">
        <v>600</v>
      </c>
      <c r="K2" t="s">
        <v>602</v>
      </c>
      <c r="M2" t="s">
        <v>1499</v>
      </c>
      <c r="N2" t="s">
        <v>600</v>
      </c>
      <c r="O2" t="s">
        <v>602</v>
      </c>
      <c r="P2" t="s">
        <v>598</v>
      </c>
      <c r="Q2" t="s">
        <v>596</v>
      </c>
      <c r="S2" t="s">
        <v>1500</v>
      </c>
      <c r="T2" t="s">
        <v>865</v>
      </c>
      <c r="U2" t="s">
        <v>1501</v>
      </c>
      <c r="V2" t="s">
        <v>875</v>
      </c>
      <c r="W2" t="s">
        <v>917</v>
      </c>
    </row>
    <row r="3" spans="1:23">
      <c r="A3" s="62" t="s">
        <v>1502</v>
      </c>
      <c r="B3" t="s">
        <v>860</v>
      </c>
      <c r="C3" t="s">
        <v>857</v>
      </c>
      <c r="D3" t="s">
        <v>858</v>
      </c>
      <c r="E3" t="s">
        <v>853</v>
      </c>
      <c r="G3" t="s">
        <v>773</v>
      </c>
      <c r="H3" t="s">
        <v>776</v>
      </c>
      <c r="I3" t="s">
        <v>775</v>
      </c>
      <c r="J3" t="s">
        <v>774</v>
      </c>
      <c r="K3" t="s">
        <v>772</v>
      </c>
      <c r="M3" t="s">
        <v>1503</v>
      </c>
      <c r="N3" t="s">
        <v>928</v>
      </c>
      <c r="O3" t="s">
        <v>983</v>
      </c>
      <c r="P3" t="s">
        <v>924</v>
      </c>
      <c r="Q3" t="s">
        <v>925</v>
      </c>
      <c r="S3" t="s">
        <v>1504</v>
      </c>
      <c r="T3" t="s">
        <v>876</v>
      </c>
      <c r="U3" t="s">
        <v>907</v>
      </c>
      <c r="V3" t="s">
        <v>878</v>
      </c>
      <c r="W3" t="s">
        <v>1505</v>
      </c>
    </row>
    <row r="4" spans="1:23">
      <c r="A4" s="62" t="s">
        <v>1506</v>
      </c>
      <c r="B4" t="s">
        <v>832</v>
      </c>
      <c r="C4" t="s">
        <v>896</v>
      </c>
      <c r="D4" t="s">
        <v>839</v>
      </c>
      <c r="E4" t="s">
        <v>897</v>
      </c>
      <c r="G4" s="62" t="s">
        <v>755</v>
      </c>
      <c r="H4" t="s">
        <v>722</v>
      </c>
      <c r="I4" t="s">
        <v>769</v>
      </c>
      <c r="J4" t="s">
        <v>756</v>
      </c>
      <c r="K4" t="s">
        <v>754</v>
      </c>
      <c r="M4" t="s">
        <v>1507</v>
      </c>
      <c r="N4" t="s">
        <v>749</v>
      </c>
      <c r="O4" t="s">
        <v>752</v>
      </c>
      <c r="P4" t="s">
        <v>751</v>
      </c>
      <c r="Q4" t="s">
        <v>750</v>
      </c>
      <c r="S4" s="62" t="s">
        <v>1508</v>
      </c>
      <c r="T4" t="s">
        <v>1316</v>
      </c>
      <c r="U4" t="s">
        <v>1286</v>
      </c>
    </row>
    <row r="5" spans="1:23">
      <c r="A5" s="62" t="s">
        <v>1509</v>
      </c>
      <c r="B5" t="s">
        <v>849</v>
      </c>
      <c r="C5" t="s">
        <v>859</v>
      </c>
      <c r="D5" t="s">
        <v>894</v>
      </c>
      <c r="E5" t="s">
        <v>850</v>
      </c>
      <c r="G5" s="62" t="s">
        <v>778</v>
      </c>
      <c r="H5" t="s">
        <v>777</v>
      </c>
      <c r="I5" t="s">
        <v>780</v>
      </c>
      <c r="J5" t="s">
        <v>781</v>
      </c>
      <c r="K5" t="s">
        <v>779</v>
      </c>
      <c r="M5" t="s">
        <v>1510</v>
      </c>
      <c r="N5" t="s">
        <v>746</v>
      </c>
      <c r="O5" t="s">
        <v>747</v>
      </c>
      <c r="P5" t="s">
        <v>744</v>
      </c>
      <c r="Q5" t="s">
        <v>745</v>
      </c>
    </row>
    <row r="6" spans="1:23">
      <c r="A6" s="62" t="s">
        <v>1511</v>
      </c>
      <c r="B6" t="s">
        <v>807</v>
      </c>
      <c r="C6" t="s">
        <v>790</v>
      </c>
      <c r="D6" t="s">
        <v>791</v>
      </c>
      <c r="E6" t="s">
        <v>797</v>
      </c>
      <c r="G6" s="62" t="s">
        <v>727</v>
      </c>
      <c r="H6" t="s">
        <v>784</v>
      </c>
      <c r="I6" t="s">
        <v>1512</v>
      </c>
      <c r="J6" t="s">
        <v>726</v>
      </c>
      <c r="K6" t="s">
        <v>761</v>
      </c>
      <c r="M6" t="s">
        <v>1513</v>
      </c>
      <c r="N6" t="s">
        <v>764</v>
      </c>
      <c r="O6" t="s">
        <v>771</v>
      </c>
      <c r="P6" t="s">
        <v>753</v>
      </c>
      <c r="Q6" t="s">
        <v>770</v>
      </c>
    </row>
    <row r="7" spans="1:23">
      <c r="A7" s="62" t="s">
        <v>1514</v>
      </c>
      <c r="B7" t="s">
        <v>843</v>
      </c>
      <c r="C7" t="s">
        <v>845</v>
      </c>
      <c r="D7" t="s">
        <v>848</v>
      </c>
      <c r="E7" t="s">
        <v>847</v>
      </c>
      <c r="G7" s="62" t="s">
        <v>758</v>
      </c>
      <c r="H7" t="s">
        <v>757</v>
      </c>
      <c r="I7" t="s">
        <v>760</v>
      </c>
      <c r="J7" t="s">
        <v>767</v>
      </c>
      <c r="K7" t="s">
        <v>768</v>
      </c>
      <c r="M7" s="62" t="s">
        <v>1515</v>
      </c>
      <c r="N7" t="s">
        <v>967</v>
      </c>
      <c r="O7" t="s">
        <v>933</v>
      </c>
      <c r="P7" t="s">
        <v>944</v>
      </c>
      <c r="Q7" t="s">
        <v>965</v>
      </c>
    </row>
    <row r="8" spans="1:23">
      <c r="A8" s="62" t="s">
        <v>1516</v>
      </c>
      <c r="B8" t="s">
        <v>852</v>
      </c>
      <c r="C8" t="s">
        <v>905</v>
      </c>
      <c r="D8" t="s">
        <v>899</v>
      </c>
      <c r="E8" t="s">
        <v>901</v>
      </c>
      <c r="G8" s="62" t="s">
        <v>783</v>
      </c>
      <c r="H8" t="s">
        <v>786</v>
      </c>
      <c r="I8" t="s">
        <v>787</v>
      </c>
      <c r="J8" t="s">
        <v>782</v>
      </c>
      <c r="K8" t="s">
        <v>789</v>
      </c>
      <c r="M8" s="62" t="s">
        <v>1517</v>
      </c>
      <c r="N8" t="s">
        <v>987</v>
      </c>
      <c r="O8" t="s">
        <v>983</v>
      </c>
      <c r="P8" t="s">
        <v>991</v>
      </c>
      <c r="Q8" t="s">
        <v>1518</v>
      </c>
    </row>
    <row r="9" spans="1:23">
      <c r="A9" s="62" t="s">
        <v>1519</v>
      </c>
      <c r="B9" t="s">
        <v>835</v>
      </c>
      <c r="C9" t="s">
        <v>834</v>
      </c>
      <c r="D9" t="s">
        <v>854</v>
      </c>
      <c r="E9" t="s">
        <v>830</v>
      </c>
      <c r="G9" s="62" t="s">
        <v>703</v>
      </c>
      <c r="H9" t="s">
        <v>951</v>
      </c>
      <c r="I9" t="s">
        <v>947</v>
      </c>
      <c r="J9" t="s">
        <v>930</v>
      </c>
      <c r="K9" t="s">
        <v>923</v>
      </c>
      <c r="M9" s="62" t="s">
        <v>1520</v>
      </c>
      <c r="N9" t="s">
        <v>1521</v>
      </c>
      <c r="O9" t="s">
        <v>1522</v>
      </c>
      <c r="P9" t="s">
        <v>1523</v>
      </c>
      <c r="Q9" t="s">
        <v>1524</v>
      </c>
    </row>
    <row r="10" spans="1:23">
      <c r="A10" s="62" t="s">
        <v>1525</v>
      </c>
      <c r="B10" t="s">
        <v>827</v>
      </c>
      <c r="C10" t="s">
        <v>826</v>
      </c>
      <c r="D10" t="s">
        <v>837</v>
      </c>
      <c r="E10" t="s">
        <v>833</v>
      </c>
      <c r="G10" s="62" t="s">
        <v>684</v>
      </c>
      <c r="H10" t="s">
        <v>803</v>
      </c>
      <c r="I10" t="s">
        <v>802</v>
      </c>
      <c r="J10" t="s">
        <v>788</v>
      </c>
      <c r="K10" t="s">
        <v>785</v>
      </c>
      <c r="M10" s="62" t="s">
        <v>1526</v>
      </c>
      <c r="N10" t="s">
        <v>1008</v>
      </c>
      <c r="O10" t="s">
        <v>1015</v>
      </c>
      <c r="P10" t="s">
        <v>1013</v>
      </c>
      <c r="Q10" t="s">
        <v>1017</v>
      </c>
    </row>
    <row r="11" spans="1:23">
      <c r="A11" s="62" t="s">
        <v>1527</v>
      </c>
      <c r="B11" t="s">
        <v>836</v>
      </c>
      <c r="C11" t="s">
        <v>817</v>
      </c>
      <c r="D11" t="s">
        <v>838</v>
      </c>
      <c r="E11" t="s">
        <v>815</v>
      </c>
      <c r="G11" s="62" t="s">
        <v>1528</v>
      </c>
      <c r="H11" t="s">
        <v>743</v>
      </c>
      <c r="I11" t="s">
        <v>742</v>
      </c>
      <c r="J11" t="s">
        <v>741</v>
      </c>
      <c r="K11" t="s">
        <v>740</v>
      </c>
      <c r="M11" s="62" t="s">
        <v>1529</v>
      </c>
      <c r="N11" t="s">
        <v>1021</v>
      </c>
      <c r="O11" t="s">
        <v>1010</v>
      </c>
      <c r="P11" t="s">
        <v>1020</v>
      </c>
      <c r="Q11" t="s">
        <v>1023</v>
      </c>
    </row>
    <row r="12" spans="1:23">
      <c r="A12" s="62" t="s">
        <v>1530</v>
      </c>
      <c r="B12" t="s">
        <v>816</v>
      </c>
      <c r="C12" t="s">
        <v>936</v>
      </c>
      <c r="D12" t="s">
        <v>829</v>
      </c>
      <c r="E12" t="s">
        <v>819</v>
      </c>
      <c r="G12" s="62" t="s">
        <v>1531</v>
      </c>
      <c r="H12" t="s">
        <v>810</v>
      </c>
      <c r="I12" t="s">
        <v>808</v>
      </c>
      <c r="J12" t="s">
        <v>812</v>
      </c>
      <c r="K12" t="s">
        <v>811</v>
      </c>
      <c r="M12" s="62" t="s">
        <v>1532</v>
      </c>
      <c r="N12" t="s">
        <v>1041</v>
      </c>
      <c r="O12" t="s">
        <v>1036</v>
      </c>
      <c r="P12" t="s">
        <v>1040</v>
      </c>
      <c r="Q12" t="s">
        <v>1039</v>
      </c>
    </row>
    <row r="13" spans="1:23">
      <c r="A13" s="62" t="s">
        <v>1533</v>
      </c>
      <c r="B13" t="s">
        <v>874</v>
      </c>
      <c r="C13" t="s">
        <v>871</v>
      </c>
      <c r="D13" t="s">
        <v>868</v>
      </c>
      <c r="E13" t="s">
        <v>866</v>
      </c>
      <c r="G13" s="62" t="s">
        <v>1534</v>
      </c>
      <c r="H13" t="s">
        <v>943</v>
      </c>
      <c r="I13" t="s">
        <v>932</v>
      </c>
      <c r="J13" t="s">
        <v>944</v>
      </c>
      <c r="K13" t="s">
        <v>929</v>
      </c>
      <c r="M13" s="62" t="s">
        <v>1535</v>
      </c>
      <c r="N13" t="s">
        <v>1046</v>
      </c>
      <c r="O13" t="s">
        <v>1045</v>
      </c>
      <c r="P13" t="s">
        <v>1077</v>
      </c>
      <c r="Q13" t="s">
        <v>1072</v>
      </c>
    </row>
    <row r="14" spans="1:23">
      <c r="A14" s="62" t="s">
        <v>1536</v>
      </c>
      <c r="B14" t="s">
        <v>869</v>
      </c>
      <c r="C14" t="s">
        <v>870</v>
      </c>
      <c r="D14" t="s">
        <v>842</v>
      </c>
      <c r="E14" t="s">
        <v>863</v>
      </c>
      <c r="G14" s="62" t="s">
        <v>1537</v>
      </c>
      <c r="H14" t="s">
        <v>955</v>
      </c>
      <c r="I14" t="s">
        <v>956</v>
      </c>
      <c r="J14" t="s">
        <v>958</v>
      </c>
      <c r="K14" t="s">
        <v>953</v>
      </c>
      <c r="M14" s="62" t="s">
        <v>1538</v>
      </c>
      <c r="N14" t="s">
        <v>1065</v>
      </c>
      <c r="O14" t="s">
        <v>1070</v>
      </c>
      <c r="P14" t="s">
        <v>1088</v>
      </c>
      <c r="Q14" t="s">
        <v>1067</v>
      </c>
    </row>
    <row r="15" spans="1:23">
      <c r="A15" s="62" t="s">
        <v>1539</v>
      </c>
      <c r="B15" t="s">
        <v>822</v>
      </c>
      <c r="C15" t="s">
        <v>828</v>
      </c>
      <c r="D15" t="s">
        <v>823</v>
      </c>
      <c r="E15" t="s">
        <v>831</v>
      </c>
      <c r="G15" s="62" t="s">
        <v>1540</v>
      </c>
      <c r="H15" t="s">
        <v>964</v>
      </c>
      <c r="I15" t="s">
        <v>962</v>
      </c>
      <c r="J15" t="s">
        <v>961</v>
      </c>
      <c r="K15" t="s">
        <v>960</v>
      </c>
      <c r="M15" s="62" t="s">
        <v>1541</v>
      </c>
      <c r="N15" t="s">
        <v>1542</v>
      </c>
      <c r="O15" t="s">
        <v>1113</v>
      </c>
      <c r="P15" t="s">
        <v>1117</v>
      </c>
      <c r="Q15" t="s">
        <v>1109</v>
      </c>
    </row>
    <row r="16" spans="1:23">
      <c r="A16" s="62" t="s">
        <v>1543</v>
      </c>
      <c r="B16" t="s">
        <v>844</v>
      </c>
      <c r="C16" t="s">
        <v>851</v>
      </c>
      <c r="D16" t="s">
        <v>846</v>
      </c>
      <c r="E16" t="s">
        <v>1544</v>
      </c>
      <c r="G16" s="62" t="s">
        <v>1545</v>
      </c>
      <c r="H16" t="s">
        <v>984</v>
      </c>
      <c r="I16" t="s">
        <v>966</v>
      </c>
      <c r="J16" t="s">
        <v>929</v>
      </c>
      <c r="K16" t="s">
        <v>846</v>
      </c>
      <c r="M16" s="62" t="s">
        <v>1546</v>
      </c>
      <c r="N16" t="s">
        <v>1148</v>
      </c>
      <c r="O16" t="s">
        <v>1150</v>
      </c>
      <c r="P16" t="s">
        <v>1547</v>
      </c>
      <c r="Q16" t="s">
        <v>1548</v>
      </c>
    </row>
    <row r="17" spans="1:18">
      <c r="A17" s="62" t="s">
        <v>1549</v>
      </c>
      <c r="B17" t="s">
        <v>928</v>
      </c>
      <c r="C17" t="s">
        <v>888</v>
      </c>
      <c r="D17" t="s">
        <v>924</v>
      </c>
      <c r="E17" t="s">
        <v>925</v>
      </c>
      <c r="G17" s="62" t="s">
        <v>1550</v>
      </c>
      <c r="H17" t="s">
        <v>970</v>
      </c>
      <c r="I17" t="s">
        <v>971</v>
      </c>
      <c r="J17" t="s">
        <v>974</v>
      </c>
      <c r="K17" t="s">
        <v>975</v>
      </c>
      <c r="M17" s="62" t="s">
        <v>1551</v>
      </c>
      <c r="N17" t="s">
        <v>1552</v>
      </c>
      <c r="O17" t="s">
        <v>1106</v>
      </c>
      <c r="P17" t="s">
        <v>1112</v>
      </c>
      <c r="Q17" t="s">
        <v>1134</v>
      </c>
    </row>
    <row r="18" spans="1:18">
      <c r="A18" s="62" t="s">
        <v>1553</v>
      </c>
      <c r="B18" t="s">
        <v>893</v>
      </c>
      <c r="C18" t="s">
        <v>908</v>
      </c>
      <c r="D18" t="s">
        <v>912</v>
      </c>
      <c r="E18" t="s">
        <v>914</v>
      </c>
      <c r="G18" s="62" t="s">
        <v>1554</v>
      </c>
      <c r="H18" t="s">
        <v>972</v>
      </c>
      <c r="I18" t="s">
        <v>986</v>
      </c>
      <c r="J18" t="s">
        <v>980</v>
      </c>
      <c r="K18" t="s">
        <v>963</v>
      </c>
      <c r="M18" s="62" t="s">
        <v>1555</v>
      </c>
      <c r="N18" t="s">
        <v>1133</v>
      </c>
      <c r="O18" t="s">
        <v>1154</v>
      </c>
      <c r="P18" t="s">
        <v>1174</v>
      </c>
      <c r="Q18" t="s">
        <v>1118</v>
      </c>
    </row>
    <row r="19" spans="1:18">
      <c r="A19" s="62" t="s">
        <v>1556</v>
      </c>
      <c r="B19" t="s">
        <v>892</v>
      </c>
      <c r="C19" t="s">
        <v>872</v>
      </c>
      <c r="D19" t="s">
        <v>867</v>
      </c>
      <c r="E19" t="s">
        <v>877</v>
      </c>
      <c r="G19" s="62" t="s">
        <v>1557</v>
      </c>
      <c r="H19" t="s">
        <v>954</v>
      </c>
      <c r="I19" t="s">
        <v>977</v>
      </c>
      <c r="J19" t="s">
        <v>894</v>
      </c>
      <c r="K19" t="s">
        <v>942</v>
      </c>
      <c r="M19" s="62" t="s">
        <v>1558</v>
      </c>
      <c r="N19" t="s">
        <v>1185</v>
      </c>
      <c r="O19" t="s">
        <v>1189</v>
      </c>
      <c r="P19" t="s">
        <v>1182</v>
      </c>
      <c r="Q19" t="s">
        <v>1188</v>
      </c>
    </row>
    <row r="20" spans="1:18">
      <c r="A20" s="62" t="s">
        <v>1559</v>
      </c>
      <c r="B20" t="s">
        <v>910</v>
      </c>
      <c r="C20" t="s">
        <v>885</v>
      </c>
      <c r="D20" t="s">
        <v>927</v>
      </c>
      <c r="E20" t="s">
        <v>921</v>
      </c>
      <c r="G20" s="62" t="s">
        <v>1560</v>
      </c>
      <c r="H20" t="s">
        <v>981</v>
      </c>
      <c r="I20" t="s">
        <v>976</v>
      </c>
      <c r="J20" t="s">
        <v>979</v>
      </c>
      <c r="K20" t="s">
        <v>957</v>
      </c>
      <c r="M20" s="62" t="s">
        <v>1561</v>
      </c>
      <c r="N20" t="s">
        <v>1101</v>
      </c>
      <c r="O20" t="s">
        <v>1110</v>
      </c>
      <c r="P20" t="s">
        <v>1562</v>
      </c>
      <c r="Q20" t="s">
        <v>1102</v>
      </c>
    </row>
    <row r="21" spans="1:18">
      <c r="A21" s="62" t="s">
        <v>1563</v>
      </c>
      <c r="B21" t="s">
        <v>1564</v>
      </c>
      <c r="C21" t="s">
        <v>890</v>
      </c>
      <c r="D21" t="s">
        <v>886</v>
      </c>
      <c r="E21" t="s">
        <v>887</v>
      </c>
      <c r="G21" s="62" t="s">
        <v>1565</v>
      </c>
      <c r="H21" t="s">
        <v>1033</v>
      </c>
      <c r="I21" t="s">
        <v>1024</v>
      </c>
      <c r="J21" t="s">
        <v>1029</v>
      </c>
      <c r="K21" t="s">
        <v>1027</v>
      </c>
      <c r="M21" s="62" t="s">
        <v>1566</v>
      </c>
      <c r="N21" t="s">
        <v>1219</v>
      </c>
      <c r="O21" t="s">
        <v>1178</v>
      </c>
      <c r="P21" t="s">
        <v>1220</v>
      </c>
      <c r="Q21" t="s">
        <v>1567</v>
      </c>
    </row>
    <row r="22" spans="1:18">
      <c r="A22" s="62" t="s">
        <v>1568</v>
      </c>
      <c r="B22" t="s">
        <v>911</v>
      </c>
      <c r="C22" t="s">
        <v>880</v>
      </c>
      <c r="D22" t="s">
        <v>883</v>
      </c>
      <c r="E22" t="s">
        <v>915</v>
      </c>
      <c r="G22" s="62" t="s">
        <v>1569</v>
      </c>
      <c r="H22" t="s">
        <v>1030</v>
      </c>
      <c r="I22" t="s">
        <v>939</v>
      </c>
      <c r="J22" t="s">
        <v>1028</v>
      </c>
      <c r="K22" t="s">
        <v>1035</v>
      </c>
      <c r="M22" s="62" t="s">
        <v>1570</v>
      </c>
      <c r="N22" t="s">
        <v>1175</v>
      </c>
      <c r="O22" t="s">
        <v>1177</v>
      </c>
      <c r="P22" t="s">
        <v>1180</v>
      </c>
      <c r="Q22" t="s">
        <v>1183</v>
      </c>
    </row>
    <row r="23" spans="1:18">
      <c r="A23" s="62" t="s">
        <v>1571</v>
      </c>
      <c r="B23" t="s">
        <v>926</v>
      </c>
      <c r="C23" t="s">
        <v>922</v>
      </c>
      <c r="D23" t="s">
        <v>916</v>
      </c>
      <c r="E23" t="s">
        <v>919</v>
      </c>
      <c r="G23" s="62" t="s">
        <v>1572</v>
      </c>
      <c r="H23" t="s">
        <v>1064</v>
      </c>
      <c r="I23" t="s">
        <v>1048</v>
      </c>
      <c r="J23" t="s">
        <v>1055</v>
      </c>
      <c r="K23" t="s">
        <v>1059</v>
      </c>
      <c r="M23" s="62" t="s">
        <v>1573</v>
      </c>
      <c r="N23" t="s">
        <v>1352</v>
      </c>
      <c r="O23" t="s">
        <v>1295</v>
      </c>
      <c r="P23" t="s">
        <v>1312</v>
      </c>
      <c r="Q23" t="s">
        <v>1276</v>
      </c>
    </row>
    <row r="24" spans="1:18">
      <c r="A24" s="62" t="s">
        <v>1574</v>
      </c>
      <c r="B24" t="s">
        <v>891</v>
      </c>
      <c r="C24" t="s">
        <v>884</v>
      </c>
      <c r="D24" t="s">
        <v>913</v>
      </c>
      <c r="E24" t="s">
        <v>879</v>
      </c>
      <c r="G24" s="62" t="s">
        <v>1575</v>
      </c>
      <c r="H24" t="s">
        <v>1050</v>
      </c>
      <c r="I24" s="2" t="s">
        <v>1053</v>
      </c>
      <c r="J24" t="s">
        <v>1063</v>
      </c>
      <c r="K24" t="s">
        <v>1052</v>
      </c>
      <c r="M24" s="62" t="s">
        <v>1576</v>
      </c>
      <c r="N24" t="s">
        <v>1293</v>
      </c>
      <c r="O24" t="s">
        <v>1317</v>
      </c>
      <c r="P24" t="s">
        <v>1280</v>
      </c>
      <c r="Q24" t="s">
        <v>1298</v>
      </c>
    </row>
    <row r="25" spans="1:18">
      <c r="A25" s="62" t="s">
        <v>1577</v>
      </c>
      <c r="B25" t="s">
        <v>952</v>
      </c>
      <c r="C25" t="s">
        <v>945</v>
      </c>
      <c r="D25" t="s">
        <v>934</v>
      </c>
      <c r="E25" t="s">
        <v>949</v>
      </c>
      <c r="G25" s="62" t="s">
        <v>1578</v>
      </c>
      <c r="H25" t="s">
        <v>1082</v>
      </c>
      <c r="I25" t="s">
        <v>1079</v>
      </c>
      <c r="J25" t="s">
        <v>1078</v>
      </c>
      <c r="K25" t="s">
        <v>1066</v>
      </c>
      <c r="M25" s="62" t="s">
        <v>1579</v>
      </c>
      <c r="N25" t="s">
        <v>1328</v>
      </c>
      <c r="O25" t="s">
        <v>1291</v>
      </c>
      <c r="P25" t="s">
        <v>1282</v>
      </c>
      <c r="Q25" t="s">
        <v>1329</v>
      </c>
      <c r="R25" t="s">
        <v>1580</v>
      </c>
    </row>
    <row r="26" spans="1:18">
      <c r="A26" s="62" t="s">
        <v>1581</v>
      </c>
      <c r="B26" t="s">
        <v>1083</v>
      </c>
      <c r="C26" t="s">
        <v>1073</v>
      </c>
      <c r="D26" t="s">
        <v>1084</v>
      </c>
      <c r="E26" t="s">
        <v>1582</v>
      </c>
      <c r="G26" s="62" t="s">
        <v>1583</v>
      </c>
      <c r="H26" t="s">
        <v>1013</v>
      </c>
      <c r="I26" t="s">
        <v>1017</v>
      </c>
      <c r="J26" t="s">
        <v>1015</v>
      </c>
      <c r="K26" t="s">
        <v>1008</v>
      </c>
      <c r="M26" s="62" t="s">
        <v>1584</v>
      </c>
      <c r="N26" t="s">
        <v>1040</v>
      </c>
      <c r="O26" t="s">
        <v>1036</v>
      </c>
      <c r="P26" t="s">
        <v>1039</v>
      </c>
      <c r="Q26" t="s">
        <v>1041</v>
      </c>
      <c r="R26" t="s">
        <v>1585</v>
      </c>
    </row>
    <row r="27" spans="1:18">
      <c r="A27" s="62" t="s">
        <v>1586</v>
      </c>
      <c r="B27" t="s">
        <v>937</v>
      </c>
      <c r="C27" t="s">
        <v>978</v>
      </c>
      <c r="D27" t="s">
        <v>940</v>
      </c>
      <c r="E27" t="s">
        <v>968</v>
      </c>
      <c r="G27" s="62" t="s">
        <v>1587</v>
      </c>
      <c r="H27" t="s">
        <v>1095</v>
      </c>
      <c r="I27" t="s">
        <v>1094</v>
      </c>
      <c r="J27" t="s">
        <v>1096</v>
      </c>
      <c r="K27" t="s">
        <v>1090</v>
      </c>
      <c r="M27" s="62" t="s">
        <v>1588</v>
      </c>
      <c r="N27" t="s">
        <v>1363</v>
      </c>
      <c r="O27" t="s">
        <v>1364</v>
      </c>
      <c r="P27" t="s">
        <v>1369</v>
      </c>
      <c r="Q27" t="s">
        <v>1360</v>
      </c>
      <c r="R27" t="s">
        <v>1589</v>
      </c>
    </row>
    <row r="28" spans="1:18">
      <c r="A28" s="62" t="s">
        <v>1590</v>
      </c>
      <c r="B28" t="s">
        <v>1591</v>
      </c>
      <c r="C28" t="s">
        <v>1592</v>
      </c>
      <c r="D28" t="s">
        <v>1593</v>
      </c>
      <c r="E28" t="s">
        <v>1594</v>
      </c>
      <c r="G28" s="62" t="s">
        <v>1595</v>
      </c>
      <c r="H28" t="s">
        <v>1045</v>
      </c>
      <c r="I28" t="s">
        <v>1077</v>
      </c>
      <c r="J28" t="s">
        <v>1072</v>
      </c>
      <c r="K28" t="s">
        <v>1046</v>
      </c>
      <c r="M28" s="62" t="s">
        <v>1596</v>
      </c>
    </row>
    <row r="29" spans="1:18">
      <c r="A29" s="62" t="s">
        <v>1597</v>
      </c>
      <c r="B29" t="s">
        <v>1089</v>
      </c>
      <c r="C29" t="s">
        <v>1043</v>
      </c>
      <c r="D29" t="s">
        <v>1076</v>
      </c>
      <c r="E29" t="s">
        <v>1080</v>
      </c>
      <c r="G29" s="62" t="s">
        <v>1598</v>
      </c>
      <c r="H29" t="s">
        <v>1164</v>
      </c>
      <c r="I29" t="s">
        <v>1172</v>
      </c>
      <c r="J29" t="s">
        <v>1599</v>
      </c>
      <c r="K29" t="s">
        <v>1173</v>
      </c>
      <c r="M29" s="62"/>
    </row>
    <row r="30" spans="1:18">
      <c r="A30" s="62" t="s">
        <v>1600</v>
      </c>
      <c r="B30" t="s">
        <v>1123</v>
      </c>
      <c r="C30" t="s">
        <v>1128</v>
      </c>
      <c r="D30" t="s">
        <v>1193</v>
      </c>
      <c r="E30" t="s">
        <v>1107</v>
      </c>
      <c r="G30" s="62" t="s">
        <v>1601</v>
      </c>
      <c r="H30" t="s">
        <v>1121</v>
      </c>
      <c r="I30" t="s">
        <v>1602</v>
      </c>
      <c r="J30" t="s">
        <v>1126</v>
      </c>
      <c r="K30" t="s">
        <v>1145</v>
      </c>
      <c r="M30" s="62"/>
    </row>
    <row r="31" spans="1:18">
      <c r="A31" s="62" t="s">
        <v>1603</v>
      </c>
      <c r="B31" t="s">
        <v>1166</v>
      </c>
      <c r="C31" t="s">
        <v>1170</v>
      </c>
      <c r="D31" t="s">
        <v>1161</v>
      </c>
      <c r="E31" t="s">
        <v>1149</v>
      </c>
      <c r="G31" s="62" t="s">
        <v>1604</v>
      </c>
      <c r="H31" t="s">
        <v>1119</v>
      </c>
      <c r="I31" t="s">
        <v>1144</v>
      </c>
      <c r="J31" t="s">
        <v>1139</v>
      </c>
      <c r="K31" t="s">
        <v>1168</v>
      </c>
      <c r="M31" s="62"/>
    </row>
    <row r="32" spans="1:18">
      <c r="A32" s="62" t="s">
        <v>1605</v>
      </c>
      <c r="B32" t="s">
        <v>1163</v>
      </c>
      <c r="C32" t="s">
        <v>1158</v>
      </c>
      <c r="D32" t="s">
        <v>1147</v>
      </c>
      <c r="E32" t="s">
        <v>1163</v>
      </c>
      <c r="G32" s="62" t="s">
        <v>1606</v>
      </c>
      <c r="H32" t="s">
        <v>1607</v>
      </c>
      <c r="I32" t="s">
        <v>1075</v>
      </c>
      <c r="J32" t="s">
        <v>1074</v>
      </c>
      <c r="K32" t="s">
        <v>1159</v>
      </c>
      <c r="M32" s="62"/>
    </row>
    <row r="33" spans="1:13">
      <c r="A33" s="62" t="s">
        <v>1608</v>
      </c>
      <c r="B33" t="s">
        <v>1217</v>
      </c>
      <c r="C33" t="s">
        <v>1201</v>
      </c>
      <c r="D33" t="s">
        <v>1221</v>
      </c>
      <c r="E33" t="s">
        <v>1226</v>
      </c>
      <c r="G33" s="62" t="s">
        <v>1609</v>
      </c>
      <c r="H33" t="s">
        <v>1152</v>
      </c>
      <c r="I33" t="s">
        <v>1187</v>
      </c>
      <c r="J33" t="s">
        <v>1191</v>
      </c>
      <c r="K33" t="s">
        <v>1179</v>
      </c>
      <c r="M33" s="62"/>
    </row>
    <row r="34" spans="1:13">
      <c r="A34" s="62" t="s">
        <v>1610</v>
      </c>
      <c r="B34" t="s">
        <v>1203</v>
      </c>
      <c r="C34" t="s">
        <v>1225</v>
      </c>
      <c r="D34" t="s">
        <v>1213</v>
      </c>
      <c r="E34" t="s">
        <v>1240</v>
      </c>
      <c r="G34" s="62" t="s">
        <v>1611</v>
      </c>
      <c r="H34" t="s">
        <v>1249</v>
      </c>
      <c r="I34" t="s">
        <v>1253</v>
      </c>
      <c r="J34" t="s">
        <v>1251</v>
      </c>
      <c r="K34" t="s">
        <v>1255</v>
      </c>
      <c r="M34" s="62"/>
    </row>
    <row r="35" spans="1:13">
      <c r="A35" s="62" t="s">
        <v>1612</v>
      </c>
      <c r="B35" t="s">
        <v>1196</v>
      </c>
      <c r="C35" t="s">
        <v>1197</v>
      </c>
      <c r="D35" t="s">
        <v>1192</v>
      </c>
      <c r="E35" t="s">
        <v>1198</v>
      </c>
      <c r="G35" s="62" t="s">
        <v>1613</v>
      </c>
      <c r="H35" t="s">
        <v>1204</v>
      </c>
      <c r="I35" t="s">
        <v>1205</v>
      </c>
      <c r="J35" t="s">
        <v>1223</v>
      </c>
      <c r="K35" t="s">
        <v>1186</v>
      </c>
      <c r="M35" s="62"/>
    </row>
    <row r="36" spans="1:13">
      <c r="A36" s="62" t="s">
        <v>1614</v>
      </c>
      <c r="B36" t="s">
        <v>1238</v>
      </c>
      <c r="C36" t="s">
        <v>1230</v>
      </c>
      <c r="D36" t="s">
        <v>1236</v>
      </c>
      <c r="E36" t="s">
        <v>1229</v>
      </c>
      <c r="G36" s="62" t="s">
        <v>1615</v>
      </c>
      <c r="H36" t="s">
        <v>1212</v>
      </c>
      <c r="I36" t="s">
        <v>1607</v>
      </c>
      <c r="J36" t="s">
        <v>1237</v>
      </c>
      <c r="K36" t="s">
        <v>1239</v>
      </c>
      <c r="L36" t="s">
        <v>1616</v>
      </c>
      <c r="M36" s="62"/>
    </row>
    <row r="37" spans="1:13">
      <c r="A37" s="62" t="s">
        <v>1617</v>
      </c>
      <c r="B37" t="s">
        <v>1235</v>
      </c>
      <c r="C37" t="s">
        <v>1231</v>
      </c>
      <c r="D37" t="s">
        <v>1233</v>
      </c>
      <c r="E37" t="s">
        <v>1181</v>
      </c>
      <c r="G37" s="62" t="s">
        <v>1618</v>
      </c>
      <c r="H37" t="s">
        <v>1261</v>
      </c>
      <c r="I37" t="s">
        <v>1260</v>
      </c>
      <c r="J37" t="s">
        <v>1619</v>
      </c>
      <c r="K37" t="s">
        <v>1620</v>
      </c>
      <c r="L37" t="s">
        <v>1621</v>
      </c>
      <c r="M37" s="62"/>
    </row>
    <row r="38" spans="1:13">
      <c r="A38" s="62" t="s">
        <v>1622</v>
      </c>
      <c r="G38" s="62" t="s">
        <v>1623</v>
      </c>
      <c r="H38" t="s">
        <v>1275</v>
      </c>
      <c r="I38" t="s">
        <v>1271</v>
      </c>
      <c r="J38" t="s">
        <v>1624</v>
      </c>
      <c r="K38" t="s">
        <v>1279</v>
      </c>
      <c r="L38" t="s">
        <v>1621</v>
      </c>
      <c r="M38" s="62"/>
    </row>
    <row r="39" spans="1:13">
      <c r="A39" s="62" t="s">
        <v>1625</v>
      </c>
      <c r="G39" s="62" t="s">
        <v>1626</v>
      </c>
      <c r="H39" s="159">
        <v>0.94</v>
      </c>
      <c r="I39" t="s">
        <v>1278</v>
      </c>
      <c r="J39" t="s">
        <v>1266</v>
      </c>
      <c r="K39" t="s">
        <v>1244</v>
      </c>
      <c r="L39" t="s">
        <v>1621</v>
      </c>
      <c r="M39" s="62"/>
    </row>
    <row r="40" spans="1:13">
      <c r="A40" s="62" t="s">
        <v>1627</v>
      </c>
      <c r="G40" s="62" t="s">
        <v>1628</v>
      </c>
      <c r="H40" t="s">
        <v>1257</v>
      </c>
      <c r="I40" t="s">
        <v>1267</v>
      </c>
      <c r="J40" t="s">
        <v>1320</v>
      </c>
      <c r="K40" t="s">
        <v>1258</v>
      </c>
      <c r="L40" t="s">
        <v>1621</v>
      </c>
      <c r="M40" s="62"/>
    </row>
    <row r="41" spans="1:13">
      <c r="A41" s="62" t="s">
        <v>1629</v>
      </c>
      <c r="G41" s="62" t="s">
        <v>1630</v>
      </c>
      <c r="H41" t="s">
        <v>1306</v>
      </c>
      <c r="I41" t="s">
        <v>1315</v>
      </c>
      <c r="J41" t="s">
        <v>1285</v>
      </c>
      <c r="K41" t="s">
        <v>1308</v>
      </c>
      <c r="L41" t="s">
        <v>1621</v>
      </c>
      <c r="M41" s="62"/>
    </row>
    <row r="42" spans="1:13">
      <c r="G42" s="62" t="s">
        <v>1631</v>
      </c>
      <c r="H42" t="s">
        <v>1332</v>
      </c>
      <c r="I42" t="s">
        <v>1299</v>
      </c>
      <c r="J42" t="s">
        <v>1322</v>
      </c>
      <c r="K42" t="s">
        <v>1290</v>
      </c>
      <c r="L42" t="s">
        <v>1621</v>
      </c>
      <c r="M42" s="62"/>
    </row>
    <row r="43" spans="1:13">
      <c r="G43" s="62" t="s">
        <v>1632</v>
      </c>
      <c r="H43" t="s">
        <v>1290</v>
      </c>
      <c r="I43" t="s">
        <v>1322</v>
      </c>
      <c r="J43" t="s">
        <v>1299</v>
      </c>
      <c r="K43" t="s">
        <v>1332</v>
      </c>
      <c r="L43" t="s">
        <v>1621</v>
      </c>
      <c r="M43" s="62"/>
    </row>
    <row r="44" spans="1:13">
      <c r="G44" s="62"/>
      <c r="M44" s="62"/>
    </row>
    <row r="45" spans="1:13">
      <c r="G45" s="62"/>
      <c r="M45" s="62"/>
    </row>
    <row r="46" spans="1:13">
      <c r="G46" s="62"/>
      <c r="M46" s="62"/>
    </row>
    <row r="47" spans="1:13">
      <c r="G47" s="62"/>
      <c r="M47" s="62"/>
    </row>
    <row r="48" spans="1:13">
      <c r="G48" s="62"/>
      <c r="M48" s="62"/>
    </row>
    <row r="49" spans="7:13">
      <c r="G49" s="62"/>
      <c r="M49" s="62"/>
    </row>
    <row r="50" spans="7:13">
      <c r="G50" s="62"/>
      <c r="M50" s="62"/>
    </row>
    <row r="51" spans="7:13">
      <c r="G51" s="62"/>
      <c r="M51" s="62"/>
    </row>
    <row r="52" spans="7:13">
      <c r="G52" s="62"/>
      <c r="M52" s="62"/>
    </row>
    <row r="53" spans="7:13">
      <c r="G53" s="62"/>
      <c r="M53" s="62"/>
    </row>
    <row r="54" spans="7:13">
      <c r="G54" s="62"/>
      <c r="M54" s="62"/>
    </row>
    <row r="55" spans="7:13">
      <c r="G55" s="62"/>
      <c r="M55" s="62"/>
    </row>
    <row r="56" spans="7:13">
      <c r="G56" s="62"/>
      <c r="M56" s="62"/>
    </row>
    <row r="57" spans="7:13">
      <c r="G57" s="62"/>
      <c r="M57" s="62"/>
    </row>
    <row r="58" spans="7:13">
      <c r="G58" s="62"/>
      <c r="M58" s="62"/>
    </row>
    <row r="59" spans="7:13">
      <c r="G59" s="62"/>
      <c r="M59" s="62"/>
    </row>
    <row r="60" spans="7:13">
      <c r="G60" s="62"/>
      <c r="M60" s="62"/>
    </row>
    <row r="61" spans="7:13">
      <c r="G61" s="62"/>
      <c r="M61" s="62"/>
    </row>
    <row r="62" spans="7:13">
      <c r="G62" s="62"/>
      <c r="M62" s="62"/>
    </row>
    <row r="63" spans="7:13">
      <c r="G63" s="62"/>
      <c r="M63" s="62"/>
    </row>
    <row r="64" spans="7:13">
      <c r="G64" s="62"/>
      <c r="M64" s="62"/>
    </row>
    <row r="65" spans="7:13">
      <c r="G65" s="62"/>
      <c r="M65" s="62"/>
    </row>
    <row r="66" spans="7:13">
      <c r="G66" s="62"/>
      <c r="M66" s="62"/>
    </row>
    <row r="67" spans="7:13">
      <c r="G67" s="62"/>
      <c r="M67" s="62"/>
    </row>
    <row r="68" spans="7:13">
      <c r="G68" s="62"/>
      <c r="M68" s="62"/>
    </row>
    <row r="69" spans="7:13">
      <c r="G69" s="62"/>
      <c r="M69" s="62"/>
    </row>
    <row r="70" spans="7:13">
      <c r="G70" s="62"/>
      <c r="M70" s="62"/>
    </row>
    <row r="71" spans="7:13">
      <c r="G71" s="62"/>
      <c r="M71" s="62"/>
    </row>
    <row r="72" spans="7:13">
      <c r="G72" s="62"/>
      <c r="M72" s="62"/>
    </row>
    <row r="73" spans="7:13">
      <c r="G73" s="62"/>
      <c r="M73" s="62"/>
    </row>
    <row r="74" spans="7:13">
      <c r="G74" s="62"/>
      <c r="M74" s="62"/>
    </row>
    <row r="75" spans="7:13">
      <c r="G75" s="62"/>
      <c r="M75" s="62"/>
    </row>
    <row r="76" spans="7:13">
      <c r="G76" s="62"/>
      <c r="M76" s="62"/>
    </row>
    <row r="77" spans="7:13">
      <c r="G77" s="62"/>
    </row>
    <row r="78" spans="7:13">
      <c r="G78" s="6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9446E-2267-40DD-BBBC-3B4D9841900C}">
  <dimension ref="A1:C6"/>
  <sheetViews>
    <sheetView workbookViewId="0">
      <selection activeCell="C6" sqref="C6"/>
    </sheetView>
  </sheetViews>
  <sheetFormatPr defaultRowHeight="15"/>
  <cols>
    <col min="2" max="2" width="12.42578125" bestFit="1" customWidth="1"/>
    <col min="3" max="3" width="36.7109375" customWidth="1"/>
  </cols>
  <sheetData>
    <row r="1" spans="1:3">
      <c r="A1" t="s">
        <v>1633</v>
      </c>
      <c r="B1" t="s">
        <v>1634</v>
      </c>
      <c r="C1" t="s">
        <v>17</v>
      </c>
    </row>
    <row r="2" spans="1:3">
      <c r="A2" t="s">
        <v>955</v>
      </c>
      <c r="B2" t="s">
        <v>358</v>
      </c>
      <c r="C2" t="s">
        <v>1635</v>
      </c>
    </row>
    <row r="3" spans="1:3">
      <c r="A3" t="s">
        <v>956</v>
      </c>
      <c r="B3" t="s">
        <v>358</v>
      </c>
      <c r="C3" s="25" t="s">
        <v>1636</v>
      </c>
    </row>
    <row r="4" spans="1:3">
      <c r="A4" t="s">
        <v>958</v>
      </c>
      <c r="B4" t="s">
        <v>358</v>
      </c>
      <c r="C4" s="25" t="s">
        <v>1636</v>
      </c>
    </row>
    <row r="5" spans="1:3">
      <c r="A5" t="s">
        <v>953</v>
      </c>
      <c r="B5" t="s">
        <v>358</v>
      </c>
      <c r="C5" s="25" t="s">
        <v>1636</v>
      </c>
    </row>
    <row r="6" spans="1:3">
      <c r="C6" s="2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9B045-1DBA-4BD8-BAA0-14541AE570F6}">
  <dimension ref="A1:M178"/>
  <sheetViews>
    <sheetView tabSelected="1" topLeftCell="A158" workbookViewId="0">
      <selection activeCell="F179" sqref="F179"/>
    </sheetView>
  </sheetViews>
  <sheetFormatPr defaultRowHeight="15"/>
  <cols>
    <col min="2" max="2" width="8.7109375" bestFit="1" customWidth="1"/>
    <col min="3" max="3" width="19" bestFit="1" customWidth="1"/>
    <col min="4" max="4" width="21.140625" bestFit="1" customWidth="1"/>
    <col min="5" max="5" width="22" bestFit="1" customWidth="1"/>
    <col min="6" max="6" width="73.7109375" bestFit="1" customWidth="1"/>
    <col min="8" max="8" width="15.42578125" bestFit="1" customWidth="1"/>
  </cols>
  <sheetData>
    <row r="1" spans="1:13">
      <c r="A1" t="s">
        <v>1637</v>
      </c>
      <c r="B1" t="s">
        <v>1638</v>
      </c>
      <c r="C1" t="s">
        <v>1639</v>
      </c>
      <c r="D1" t="s">
        <v>1640</v>
      </c>
      <c r="E1" t="s">
        <v>1641</v>
      </c>
      <c r="F1" t="s">
        <v>17</v>
      </c>
    </row>
    <row r="2" spans="1:13">
      <c r="A2" t="s">
        <v>539</v>
      </c>
      <c r="B2" t="str">
        <f>IF(ISNUMBER(SEARCH("P",A2)), "Prusa", IF(ISNUMBER(SEARCH("Z",A2)), "Z Morph", IF(ISNUMBER(SEARCH("E",A2)), "Elegoo")))</f>
        <v>Prusa</v>
      </c>
      <c r="C2" s="4">
        <v>0.1</v>
      </c>
      <c r="D2" s="4" t="s">
        <v>1642</v>
      </c>
      <c r="E2" s="4" t="s">
        <v>1643</v>
      </c>
      <c r="H2" s="99" t="s">
        <v>1644</v>
      </c>
      <c r="I2" s="99"/>
      <c r="J2" s="99"/>
      <c r="K2" s="99"/>
    </row>
    <row r="3" spans="1:13">
      <c r="A3" t="s">
        <v>542</v>
      </c>
      <c r="B3" t="str">
        <f t="shared" ref="B3:B27" si="0">IF(ISNUMBER(SEARCH("P",A3)), "Prusa", IF(ISNUMBER(SEARCH("Z",A3)), "Z Morph", IF(ISNUMBER(SEARCH("E",A3)), "Elegoo")))</f>
        <v>Prusa</v>
      </c>
      <c r="C3" s="4">
        <v>0.1</v>
      </c>
      <c r="D3" s="4" t="s">
        <v>1642</v>
      </c>
      <c r="E3" s="4" t="s">
        <v>1643</v>
      </c>
      <c r="H3" s="99" t="s">
        <v>1645</v>
      </c>
      <c r="I3" s="99" t="s">
        <v>1646</v>
      </c>
      <c r="J3" s="99" t="s">
        <v>1647</v>
      </c>
      <c r="K3" s="99" t="s">
        <v>1648</v>
      </c>
      <c r="L3" t="s">
        <v>1649</v>
      </c>
      <c r="M3" t="s">
        <v>1650</v>
      </c>
    </row>
    <row r="4" spans="1:13">
      <c r="A4" t="s">
        <v>51</v>
      </c>
      <c r="B4" t="str">
        <f t="shared" si="0"/>
        <v>Prusa</v>
      </c>
      <c r="C4" s="4">
        <v>0.1</v>
      </c>
      <c r="D4" s="4" t="s">
        <v>1642</v>
      </c>
      <c r="E4" s="4" t="s">
        <v>1643</v>
      </c>
      <c r="H4" s="99">
        <v>57</v>
      </c>
      <c r="I4" s="99">
        <v>57.5</v>
      </c>
      <c r="J4" s="99">
        <v>56</v>
      </c>
      <c r="K4" s="99">
        <v>56.5</v>
      </c>
      <c r="L4">
        <f t="shared" ref="L4:L20" si="1">AVERAGE(I4:K4)</f>
        <v>56.666666666666664</v>
      </c>
      <c r="M4">
        <f t="shared" ref="M4:M20" si="2">STDEV(I4:K4)</f>
        <v>0.76376261582597338</v>
      </c>
    </row>
    <row r="5" spans="1:13">
      <c r="A5" t="s">
        <v>545</v>
      </c>
      <c r="B5" t="str">
        <f t="shared" si="0"/>
        <v>Prusa</v>
      </c>
      <c r="C5" s="4">
        <v>0.1</v>
      </c>
      <c r="D5" s="4" t="s">
        <v>1642</v>
      </c>
      <c r="E5" s="4" t="s">
        <v>1643</v>
      </c>
      <c r="H5" s="99">
        <v>58</v>
      </c>
      <c r="I5" s="99">
        <v>56</v>
      </c>
      <c r="J5" s="99">
        <v>56.5</v>
      </c>
      <c r="K5" s="99">
        <v>58</v>
      </c>
      <c r="L5">
        <f t="shared" si="1"/>
        <v>56.833333333333336</v>
      </c>
      <c r="M5">
        <f t="shared" si="2"/>
        <v>1.0408329997330665</v>
      </c>
    </row>
    <row r="6" spans="1:13">
      <c r="A6" t="s">
        <v>562</v>
      </c>
      <c r="B6" t="str">
        <f t="shared" si="0"/>
        <v>Prusa</v>
      </c>
      <c r="C6" s="4">
        <v>0.1</v>
      </c>
      <c r="D6" s="4" t="s">
        <v>1642</v>
      </c>
      <c r="E6" s="4" t="s">
        <v>1643</v>
      </c>
      <c r="H6" s="99">
        <v>59</v>
      </c>
      <c r="I6" s="99">
        <v>56.5</v>
      </c>
      <c r="J6" s="99">
        <v>56</v>
      </c>
      <c r="K6" s="99">
        <v>56.5</v>
      </c>
      <c r="L6">
        <f t="shared" si="1"/>
        <v>56.333333333333336</v>
      </c>
      <c r="M6">
        <f t="shared" si="2"/>
        <v>0.28867513459481287</v>
      </c>
    </row>
    <row r="7" spans="1:13">
      <c r="A7" t="s">
        <v>557</v>
      </c>
      <c r="B7" t="str">
        <f t="shared" si="0"/>
        <v>Prusa</v>
      </c>
      <c r="C7" s="4">
        <v>0.1</v>
      </c>
      <c r="D7" s="4" t="s">
        <v>1642</v>
      </c>
      <c r="E7" s="4" t="s">
        <v>1643</v>
      </c>
      <c r="H7" s="99">
        <v>60</v>
      </c>
      <c r="I7" s="99">
        <v>56</v>
      </c>
      <c r="J7" s="99">
        <v>56.5</v>
      </c>
      <c r="K7" s="99">
        <v>56</v>
      </c>
      <c r="L7">
        <f t="shared" si="1"/>
        <v>56.166666666666664</v>
      </c>
      <c r="M7">
        <f t="shared" si="2"/>
        <v>0.28867513459481287</v>
      </c>
    </row>
    <row r="8" spans="1:13">
      <c r="A8" t="s">
        <v>1651</v>
      </c>
      <c r="B8" t="str">
        <f t="shared" si="0"/>
        <v>Z Morph</v>
      </c>
      <c r="C8" s="4">
        <v>0.1</v>
      </c>
      <c r="D8" s="4" t="s">
        <v>1642</v>
      </c>
      <c r="E8" s="4" t="s">
        <v>1643</v>
      </c>
      <c r="F8" t="s">
        <v>1652</v>
      </c>
      <c r="H8" s="99">
        <v>61</v>
      </c>
      <c r="I8" s="99">
        <v>55.5</v>
      </c>
      <c r="J8" s="99">
        <v>56</v>
      </c>
      <c r="K8" s="99">
        <v>55.5</v>
      </c>
      <c r="L8">
        <f t="shared" si="1"/>
        <v>55.666666666666664</v>
      </c>
      <c r="M8">
        <f t="shared" si="2"/>
        <v>0.28867513459481287</v>
      </c>
    </row>
    <row r="9" spans="1:13">
      <c r="A9" t="s">
        <v>552</v>
      </c>
      <c r="B9" t="str">
        <f t="shared" si="0"/>
        <v>Z Morph</v>
      </c>
      <c r="C9" s="4">
        <v>0.1</v>
      </c>
      <c r="D9" s="4" t="s">
        <v>1642</v>
      </c>
      <c r="E9" s="4" t="s">
        <v>1643</v>
      </c>
      <c r="F9" t="s">
        <v>1652</v>
      </c>
      <c r="H9" s="99">
        <v>62</v>
      </c>
      <c r="I9" s="99">
        <v>57</v>
      </c>
      <c r="J9" s="99">
        <v>57</v>
      </c>
      <c r="K9" s="99">
        <v>57</v>
      </c>
      <c r="L9">
        <f t="shared" si="1"/>
        <v>57</v>
      </c>
      <c r="M9">
        <f t="shared" si="2"/>
        <v>0</v>
      </c>
    </row>
    <row r="10" spans="1:13">
      <c r="A10" t="s">
        <v>565</v>
      </c>
      <c r="B10" t="str">
        <f t="shared" si="0"/>
        <v>Prusa</v>
      </c>
      <c r="C10" s="4">
        <v>0.1</v>
      </c>
      <c r="D10" s="4" t="s">
        <v>1642</v>
      </c>
      <c r="E10" s="4" t="s">
        <v>1643</v>
      </c>
      <c r="F10" t="s">
        <v>1653</v>
      </c>
      <c r="H10" s="99">
        <v>63</v>
      </c>
      <c r="I10" s="99">
        <v>56.5</v>
      </c>
      <c r="J10" s="99">
        <v>56</v>
      </c>
      <c r="K10" s="99">
        <v>55.5</v>
      </c>
      <c r="L10">
        <f t="shared" si="1"/>
        <v>56</v>
      </c>
      <c r="M10">
        <f t="shared" si="2"/>
        <v>0.5</v>
      </c>
    </row>
    <row r="11" spans="1:13">
      <c r="A11" t="s">
        <v>555</v>
      </c>
      <c r="B11" t="s">
        <v>1654</v>
      </c>
      <c r="C11" s="4">
        <v>0.1</v>
      </c>
      <c r="D11" s="4" t="s">
        <v>1642</v>
      </c>
      <c r="E11" s="4" t="s">
        <v>1643</v>
      </c>
      <c r="H11" s="99">
        <v>64</v>
      </c>
      <c r="I11" s="99">
        <v>56.5</v>
      </c>
      <c r="J11" s="99">
        <v>56</v>
      </c>
      <c r="K11" s="99">
        <v>56</v>
      </c>
      <c r="L11">
        <f t="shared" si="1"/>
        <v>56.166666666666664</v>
      </c>
      <c r="M11">
        <f t="shared" si="2"/>
        <v>0.28867513459481287</v>
      </c>
    </row>
    <row r="12" spans="1:13">
      <c r="A12" t="s">
        <v>1655</v>
      </c>
      <c r="B12" t="str">
        <f t="shared" si="0"/>
        <v>Prusa</v>
      </c>
      <c r="C12" s="4">
        <v>0.1</v>
      </c>
      <c r="D12" s="4" t="s">
        <v>1642</v>
      </c>
      <c r="E12" s="4" t="s">
        <v>1643</v>
      </c>
      <c r="H12" s="99">
        <v>65</v>
      </c>
      <c r="I12" s="99">
        <v>54.5</v>
      </c>
      <c r="J12" s="99">
        <v>56</v>
      </c>
      <c r="K12" s="99">
        <v>56.5</v>
      </c>
      <c r="L12">
        <f t="shared" si="1"/>
        <v>55.666666666666664</v>
      </c>
      <c r="M12">
        <f t="shared" si="2"/>
        <v>1.0408329997330665</v>
      </c>
    </row>
    <row r="13" spans="1:13">
      <c r="A13" t="s">
        <v>1656</v>
      </c>
      <c r="B13" t="str">
        <f t="shared" si="0"/>
        <v>Prusa</v>
      </c>
      <c r="C13" s="4">
        <v>0.1</v>
      </c>
      <c r="D13" s="4" t="s">
        <v>1642</v>
      </c>
      <c r="E13" s="4" t="s">
        <v>1643</v>
      </c>
      <c r="H13" s="99">
        <v>66</v>
      </c>
      <c r="I13" s="99">
        <v>55.5</v>
      </c>
      <c r="J13" s="99">
        <v>56</v>
      </c>
      <c r="K13" s="99">
        <v>54</v>
      </c>
      <c r="L13">
        <f t="shared" si="1"/>
        <v>55.166666666666664</v>
      </c>
      <c r="M13">
        <f t="shared" si="2"/>
        <v>1.0408329997330665</v>
      </c>
    </row>
    <row r="14" spans="1:13">
      <c r="A14" t="s">
        <v>1657</v>
      </c>
      <c r="B14" t="str">
        <f t="shared" si="0"/>
        <v>Prusa</v>
      </c>
      <c r="C14" s="4">
        <v>0.1</v>
      </c>
      <c r="D14" s="4" t="s">
        <v>1642</v>
      </c>
      <c r="E14" s="4" t="s">
        <v>1643</v>
      </c>
      <c r="H14" s="99">
        <v>67</v>
      </c>
      <c r="I14" s="99">
        <v>55</v>
      </c>
      <c r="J14" s="99">
        <v>55</v>
      </c>
      <c r="K14" s="99">
        <v>56</v>
      </c>
      <c r="L14">
        <f t="shared" si="1"/>
        <v>55.333333333333336</v>
      </c>
      <c r="M14">
        <f t="shared" si="2"/>
        <v>0.57735026918962584</v>
      </c>
    </row>
    <row r="15" spans="1:13">
      <c r="A15" t="s">
        <v>1658</v>
      </c>
      <c r="B15" t="str">
        <f t="shared" si="0"/>
        <v>Prusa</v>
      </c>
      <c r="C15" s="4">
        <v>0.1</v>
      </c>
      <c r="D15" s="4" t="s">
        <v>1642</v>
      </c>
      <c r="E15" s="4" t="s">
        <v>1643</v>
      </c>
      <c r="H15" s="99">
        <v>68</v>
      </c>
      <c r="I15" s="99">
        <v>56.5</v>
      </c>
      <c r="J15" s="99">
        <v>56.5</v>
      </c>
      <c r="K15" s="99">
        <v>56.5</v>
      </c>
      <c r="L15">
        <f t="shared" si="1"/>
        <v>56.5</v>
      </c>
      <c r="M15">
        <f t="shared" si="2"/>
        <v>0</v>
      </c>
    </row>
    <row r="16" spans="1:13">
      <c r="A16" t="s">
        <v>1659</v>
      </c>
      <c r="B16" t="str">
        <f t="shared" si="0"/>
        <v>Prusa</v>
      </c>
      <c r="C16" s="4">
        <v>0.1</v>
      </c>
      <c r="D16" s="4" t="s">
        <v>1642</v>
      </c>
      <c r="E16" s="4" t="s">
        <v>1643</v>
      </c>
      <c r="H16" s="99">
        <v>69</v>
      </c>
      <c r="I16" s="99">
        <v>55</v>
      </c>
      <c r="J16" s="99">
        <v>54</v>
      </c>
      <c r="K16" s="99">
        <v>56</v>
      </c>
      <c r="L16">
        <f t="shared" si="1"/>
        <v>55</v>
      </c>
      <c r="M16">
        <f t="shared" si="2"/>
        <v>1</v>
      </c>
    </row>
    <row r="17" spans="1:13">
      <c r="A17" t="s">
        <v>1660</v>
      </c>
      <c r="B17" t="str">
        <f t="shared" si="0"/>
        <v>Prusa</v>
      </c>
      <c r="C17" s="4">
        <v>0.1</v>
      </c>
      <c r="D17" s="4" t="s">
        <v>1642</v>
      </c>
      <c r="E17" s="4" t="s">
        <v>1643</v>
      </c>
      <c r="H17" s="99" t="s">
        <v>1661</v>
      </c>
      <c r="I17" s="99">
        <v>56</v>
      </c>
      <c r="J17" s="99">
        <v>56.5</v>
      </c>
      <c r="K17" s="99">
        <v>57</v>
      </c>
      <c r="L17">
        <f t="shared" si="1"/>
        <v>56.5</v>
      </c>
      <c r="M17">
        <f t="shared" si="2"/>
        <v>0.5</v>
      </c>
    </row>
    <row r="18" spans="1:13">
      <c r="A18" t="s">
        <v>1662</v>
      </c>
      <c r="B18" t="str">
        <f t="shared" si="0"/>
        <v>Prusa</v>
      </c>
      <c r="C18" s="4">
        <v>0.1</v>
      </c>
      <c r="D18" s="4" t="s">
        <v>1642</v>
      </c>
      <c r="E18" s="4" t="s">
        <v>1643</v>
      </c>
      <c r="H18" s="99" t="s">
        <v>1663</v>
      </c>
      <c r="I18" s="99">
        <v>54</v>
      </c>
      <c r="J18" s="99">
        <v>54</v>
      </c>
      <c r="K18" s="99">
        <v>56</v>
      </c>
      <c r="L18">
        <f t="shared" si="1"/>
        <v>54.666666666666664</v>
      </c>
      <c r="M18">
        <f t="shared" si="2"/>
        <v>1.1547005383792517</v>
      </c>
    </row>
    <row r="19" spans="1:13">
      <c r="A19" t="s">
        <v>1664</v>
      </c>
      <c r="B19" t="str">
        <f t="shared" si="0"/>
        <v>Prusa</v>
      </c>
      <c r="C19" s="4">
        <v>0.1</v>
      </c>
      <c r="D19" s="4" t="s">
        <v>1642</v>
      </c>
      <c r="E19" s="4" t="s">
        <v>1643</v>
      </c>
      <c r="H19" s="99" t="s">
        <v>1665</v>
      </c>
      <c r="I19" s="99">
        <v>56</v>
      </c>
      <c r="J19" s="99">
        <v>56.5</v>
      </c>
      <c r="K19" s="99">
        <v>55.5</v>
      </c>
      <c r="L19">
        <f t="shared" si="1"/>
        <v>56</v>
      </c>
      <c r="M19">
        <f t="shared" si="2"/>
        <v>0.5</v>
      </c>
    </row>
    <row r="20" spans="1:13">
      <c r="A20" t="s">
        <v>941</v>
      </c>
      <c r="B20" t="str">
        <f t="shared" si="0"/>
        <v>Elegoo</v>
      </c>
      <c r="C20" s="4">
        <v>0.1</v>
      </c>
      <c r="D20" s="4" t="s">
        <v>1642</v>
      </c>
      <c r="E20" s="4" t="s">
        <v>1643</v>
      </c>
      <c r="H20" s="99">
        <v>71</v>
      </c>
      <c r="I20" s="99">
        <v>55</v>
      </c>
      <c r="J20" s="99">
        <v>56</v>
      </c>
      <c r="K20" s="99">
        <v>53</v>
      </c>
      <c r="L20">
        <f t="shared" si="1"/>
        <v>54.666666666666664</v>
      </c>
      <c r="M20">
        <f t="shared" si="2"/>
        <v>1.5275252316519465</v>
      </c>
    </row>
    <row r="21" spans="1:13">
      <c r="A21" t="s">
        <v>941</v>
      </c>
      <c r="B21" t="str">
        <f t="shared" si="0"/>
        <v>Elegoo</v>
      </c>
      <c r="C21" s="4">
        <v>0.1</v>
      </c>
      <c r="D21" s="4" t="s">
        <v>1642</v>
      </c>
      <c r="E21" s="4" t="s">
        <v>1643</v>
      </c>
      <c r="H21" s="99"/>
      <c r="I21" s="99"/>
      <c r="J21" s="99"/>
      <c r="K21" s="99"/>
    </row>
    <row r="22" spans="1:13">
      <c r="A22" t="s">
        <v>935</v>
      </c>
      <c r="B22" t="str">
        <f t="shared" si="0"/>
        <v>Elegoo</v>
      </c>
      <c r="C22" s="4">
        <v>0.1</v>
      </c>
      <c r="D22" s="4" t="s">
        <v>1642</v>
      </c>
      <c r="E22" s="4" t="s">
        <v>1643</v>
      </c>
      <c r="H22" s="99"/>
      <c r="I22" s="99"/>
      <c r="J22" s="99"/>
      <c r="K22" s="99"/>
    </row>
    <row r="23" spans="1:13">
      <c r="A23" t="s">
        <v>988</v>
      </c>
      <c r="B23" t="str">
        <f t="shared" si="0"/>
        <v>Elegoo</v>
      </c>
      <c r="C23" s="4">
        <v>0.1</v>
      </c>
      <c r="D23" s="4" t="s">
        <v>1642</v>
      </c>
      <c r="E23" s="4" t="s">
        <v>1643</v>
      </c>
      <c r="H23" s="99"/>
      <c r="I23" s="99"/>
      <c r="J23" s="99"/>
      <c r="K23" s="99"/>
    </row>
    <row r="24" spans="1:13">
      <c r="A24" t="s">
        <v>982</v>
      </c>
      <c r="B24" t="str">
        <f t="shared" si="0"/>
        <v>Elegoo</v>
      </c>
      <c r="C24" s="4">
        <v>0.1</v>
      </c>
      <c r="D24" s="4" t="s">
        <v>1642</v>
      </c>
      <c r="E24" s="4" t="s">
        <v>1643</v>
      </c>
      <c r="H24" s="99"/>
      <c r="I24" s="99"/>
      <c r="J24" s="99"/>
      <c r="K24" s="99"/>
    </row>
    <row r="25" spans="1:13">
      <c r="A25" t="s">
        <v>948</v>
      </c>
      <c r="B25" t="str">
        <f t="shared" si="0"/>
        <v>Elegoo</v>
      </c>
      <c r="C25" s="4">
        <v>0.1</v>
      </c>
      <c r="D25" s="4" t="s">
        <v>1642</v>
      </c>
      <c r="E25" s="4" t="s">
        <v>1643</v>
      </c>
      <c r="H25" s="99"/>
      <c r="I25" s="99"/>
      <c r="J25" s="99"/>
      <c r="K25" s="99"/>
    </row>
    <row r="26" spans="1:13">
      <c r="A26" t="s">
        <v>969</v>
      </c>
      <c r="B26" t="str">
        <f t="shared" si="0"/>
        <v>Elegoo</v>
      </c>
      <c r="C26" s="4">
        <v>0.1</v>
      </c>
      <c r="D26" s="4" t="s">
        <v>1642</v>
      </c>
      <c r="E26" s="4" t="s">
        <v>1643</v>
      </c>
      <c r="H26" s="99"/>
      <c r="I26" s="99"/>
      <c r="J26" s="99"/>
      <c r="K26" s="99"/>
    </row>
    <row r="27" spans="1:13">
      <c r="A27" t="s">
        <v>950</v>
      </c>
      <c r="B27" t="str">
        <f t="shared" si="0"/>
        <v>Elegoo</v>
      </c>
      <c r="C27" s="4">
        <v>0.1</v>
      </c>
      <c r="D27" s="4" t="s">
        <v>1642</v>
      </c>
      <c r="E27" s="4" t="s">
        <v>1643</v>
      </c>
      <c r="H27" s="99"/>
      <c r="I27" s="99"/>
      <c r="J27" s="99"/>
      <c r="K27" s="99"/>
    </row>
    <row r="28" spans="1:13">
      <c r="A28" t="s">
        <v>993</v>
      </c>
      <c r="B28" t="s">
        <v>1666</v>
      </c>
      <c r="F28" t="s">
        <v>1667</v>
      </c>
      <c r="H28" s="99"/>
      <c r="I28" s="99"/>
      <c r="J28" s="99"/>
      <c r="K28" s="99"/>
    </row>
    <row r="29" spans="1:13">
      <c r="A29" t="s">
        <v>999</v>
      </c>
      <c r="B29" t="s">
        <v>1666</v>
      </c>
      <c r="F29" t="s">
        <v>1667</v>
      </c>
      <c r="H29" s="99"/>
      <c r="I29" s="99"/>
      <c r="J29" s="99"/>
      <c r="K29" s="99"/>
    </row>
    <row r="30" spans="1:13">
      <c r="A30" t="s">
        <v>995</v>
      </c>
      <c r="B30" t="s">
        <v>1666</v>
      </c>
      <c r="F30" t="s">
        <v>1667</v>
      </c>
      <c r="H30" s="99"/>
      <c r="I30" s="99"/>
      <c r="J30" s="99"/>
      <c r="K30" s="99"/>
    </row>
    <row r="31" spans="1:13">
      <c r="A31" t="s">
        <v>997</v>
      </c>
      <c r="B31" t="s">
        <v>1666</v>
      </c>
      <c r="F31" t="s">
        <v>1667</v>
      </c>
    </row>
    <row r="32" spans="1:13">
      <c r="A32" t="s">
        <v>1003</v>
      </c>
      <c r="B32" t="s">
        <v>1666</v>
      </c>
      <c r="F32" t="s">
        <v>1667</v>
      </c>
    </row>
    <row r="33" spans="1:6">
      <c r="A33" t="s">
        <v>1007</v>
      </c>
      <c r="B33" t="s">
        <v>1666</v>
      </c>
      <c r="F33" t="s">
        <v>1667</v>
      </c>
    </row>
    <row r="34" spans="1:6">
      <c r="A34" t="s">
        <v>1005</v>
      </c>
      <c r="B34" t="s">
        <v>1666</v>
      </c>
      <c r="F34" t="s">
        <v>1667</v>
      </c>
    </row>
    <row r="35" spans="1:6">
      <c r="A35" t="s">
        <v>1001</v>
      </c>
      <c r="B35" t="s">
        <v>1666</v>
      </c>
      <c r="F35" t="s">
        <v>1667</v>
      </c>
    </row>
    <row r="36" spans="1:6">
      <c r="A36" t="s">
        <v>1026</v>
      </c>
      <c r="B36" t="s">
        <v>1666</v>
      </c>
      <c r="F36" t="s">
        <v>1667</v>
      </c>
    </row>
    <row r="37" spans="1:6">
      <c r="A37" t="s">
        <v>1127</v>
      </c>
      <c r="B37" t="s">
        <v>1666</v>
      </c>
      <c r="F37" t="s">
        <v>1667</v>
      </c>
    </row>
    <row r="38" spans="1:6">
      <c r="A38" t="s">
        <v>1668</v>
      </c>
      <c r="B38" t="s">
        <v>1666</v>
      </c>
      <c r="F38" t="s">
        <v>1667</v>
      </c>
    </row>
    <row r="39" spans="1:6">
      <c r="A39" t="s">
        <v>1016</v>
      </c>
      <c r="B39" t="s">
        <v>1666</v>
      </c>
      <c r="F39" t="s">
        <v>1667</v>
      </c>
    </row>
    <row r="40" spans="1:6">
      <c r="A40" t="s">
        <v>1669</v>
      </c>
      <c r="B40" t="s">
        <v>1666</v>
      </c>
      <c r="F40" t="s">
        <v>1667</v>
      </c>
    </row>
    <row r="41" spans="1:6">
      <c r="A41" t="s">
        <v>1018</v>
      </c>
      <c r="B41" t="s">
        <v>1666</v>
      </c>
      <c r="F41" t="s">
        <v>1667</v>
      </c>
    </row>
    <row r="42" spans="1:6">
      <c r="A42" t="s">
        <v>1124</v>
      </c>
      <c r="B42" t="s">
        <v>1666</v>
      </c>
      <c r="F42" t="s">
        <v>1667</v>
      </c>
    </row>
    <row r="43" spans="1:6">
      <c r="A43" t="s">
        <v>1670</v>
      </c>
      <c r="B43" t="s">
        <v>1666</v>
      </c>
      <c r="F43" t="s">
        <v>1667</v>
      </c>
    </row>
    <row r="44" spans="1:6">
      <c r="A44" t="s">
        <v>1129</v>
      </c>
      <c r="B44" t="s">
        <v>1666</v>
      </c>
      <c r="F44" t="s">
        <v>1667</v>
      </c>
    </row>
    <row r="45" spans="1:6">
      <c r="A45" t="s">
        <v>1009</v>
      </c>
      <c r="B45" t="s">
        <v>1666</v>
      </c>
      <c r="F45" t="s">
        <v>1667</v>
      </c>
    </row>
    <row r="46" spans="1:6">
      <c r="A46" t="s">
        <v>1671</v>
      </c>
      <c r="B46" t="s">
        <v>1666</v>
      </c>
      <c r="F46" t="s">
        <v>1667</v>
      </c>
    </row>
    <row r="47" spans="1:6">
      <c r="A47" t="s">
        <v>1672</v>
      </c>
      <c r="B47" t="s">
        <v>1666</v>
      </c>
      <c r="F47" t="s">
        <v>1667</v>
      </c>
    </row>
    <row r="48" spans="1:6">
      <c r="A48" t="s">
        <v>1108</v>
      </c>
      <c r="B48" t="s">
        <v>1666</v>
      </c>
      <c r="F48" t="s">
        <v>1667</v>
      </c>
    </row>
    <row r="49" spans="1:6">
      <c r="A49" t="s">
        <v>1014</v>
      </c>
      <c r="B49" t="s">
        <v>1666</v>
      </c>
      <c r="F49" t="s">
        <v>1667</v>
      </c>
    </row>
    <row r="50" spans="1:6">
      <c r="A50" t="s">
        <v>1047</v>
      </c>
      <c r="B50" t="s">
        <v>1666</v>
      </c>
      <c r="F50" t="s">
        <v>1667</v>
      </c>
    </row>
    <row r="51" spans="1:6">
      <c r="A51" t="s">
        <v>1022</v>
      </c>
      <c r="B51" t="s">
        <v>1666</v>
      </c>
      <c r="F51" t="s">
        <v>1667</v>
      </c>
    </row>
    <row r="52" spans="1:6">
      <c r="A52" t="s">
        <v>1673</v>
      </c>
      <c r="B52" t="s">
        <v>1666</v>
      </c>
      <c r="F52" t="s">
        <v>1667</v>
      </c>
    </row>
    <row r="53" spans="1:6">
      <c r="A53" t="s">
        <v>1042</v>
      </c>
      <c r="B53" t="s">
        <v>1666</v>
      </c>
      <c r="F53" t="s">
        <v>1667</v>
      </c>
    </row>
    <row r="54" spans="1:6">
      <c r="A54" t="s">
        <v>1674</v>
      </c>
      <c r="B54" t="s">
        <v>1666</v>
      </c>
      <c r="F54" t="s">
        <v>1667</v>
      </c>
    </row>
    <row r="55" spans="1:6">
      <c r="A55" t="s">
        <v>1675</v>
      </c>
      <c r="B55" t="s">
        <v>1666</v>
      </c>
      <c r="F55" t="s">
        <v>1667</v>
      </c>
    </row>
    <row r="56" spans="1:6">
      <c r="A56" t="s">
        <v>1056</v>
      </c>
      <c r="B56" t="s">
        <v>1666</v>
      </c>
      <c r="F56" t="s">
        <v>1667</v>
      </c>
    </row>
    <row r="57" spans="1:6">
      <c r="A57" t="s">
        <v>1086</v>
      </c>
      <c r="B57" t="s">
        <v>1666</v>
      </c>
      <c r="F57" t="s">
        <v>1667</v>
      </c>
    </row>
    <row r="58" spans="1:6">
      <c r="A58" t="s">
        <v>1044</v>
      </c>
      <c r="B58" t="s">
        <v>1666</v>
      </c>
      <c r="F58" t="s">
        <v>1667</v>
      </c>
    </row>
    <row r="59" spans="1:6">
      <c r="A59" t="s">
        <v>1031</v>
      </c>
      <c r="B59" t="s">
        <v>1666</v>
      </c>
      <c r="F59" t="s">
        <v>1667</v>
      </c>
    </row>
    <row r="60" spans="1:6">
      <c r="A60" t="s">
        <v>1060</v>
      </c>
      <c r="B60" t="s">
        <v>1666</v>
      </c>
      <c r="F60" t="s">
        <v>1667</v>
      </c>
    </row>
    <row r="61" spans="1:6">
      <c r="A61" t="s">
        <v>1034</v>
      </c>
      <c r="B61" t="s">
        <v>1666</v>
      </c>
      <c r="F61" t="s">
        <v>1667</v>
      </c>
    </row>
    <row r="62" spans="1:6">
      <c r="A62" t="s">
        <v>1071</v>
      </c>
      <c r="B62" t="s">
        <v>1666</v>
      </c>
      <c r="F62" t="s">
        <v>1667</v>
      </c>
    </row>
    <row r="63" spans="1:6">
      <c r="A63" t="s">
        <v>1011</v>
      </c>
      <c r="B63" t="s">
        <v>1666</v>
      </c>
      <c r="F63" t="s">
        <v>1667</v>
      </c>
    </row>
    <row r="64" spans="1:6">
      <c r="A64" t="s">
        <v>1676</v>
      </c>
      <c r="B64" t="s">
        <v>1666</v>
      </c>
      <c r="F64" t="s">
        <v>1667</v>
      </c>
    </row>
    <row r="65" spans="1:6">
      <c r="A65" t="s">
        <v>1677</v>
      </c>
      <c r="B65" t="s">
        <v>1666</v>
      </c>
      <c r="F65" t="s">
        <v>1667</v>
      </c>
    </row>
    <row r="66" spans="1:6">
      <c r="A66" t="s">
        <v>1678</v>
      </c>
      <c r="B66" t="s">
        <v>1666</v>
      </c>
      <c r="F66" t="s">
        <v>1667</v>
      </c>
    </row>
    <row r="67" spans="1:6">
      <c r="A67" t="s">
        <v>1679</v>
      </c>
      <c r="B67" t="s">
        <v>1666</v>
      </c>
      <c r="F67" t="s">
        <v>1667</v>
      </c>
    </row>
    <row r="68" spans="1:6">
      <c r="A68" t="s">
        <v>1680</v>
      </c>
      <c r="B68" t="s">
        <v>1666</v>
      </c>
      <c r="F68" t="s">
        <v>1667</v>
      </c>
    </row>
    <row r="69" spans="1:6">
      <c r="A69" t="s">
        <v>1681</v>
      </c>
      <c r="B69" t="s">
        <v>1666</v>
      </c>
      <c r="F69" t="s">
        <v>1667</v>
      </c>
    </row>
    <row r="70" spans="1:6">
      <c r="A70" t="s">
        <v>1682</v>
      </c>
      <c r="B70" t="s">
        <v>1666</v>
      </c>
      <c r="F70" t="s">
        <v>1667</v>
      </c>
    </row>
    <row r="71" spans="1:6">
      <c r="A71" t="s">
        <v>1683</v>
      </c>
      <c r="B71" t="s">
        <v>1666</v>
      </c>
      <c r="D71" t="s">
        <v>1684</v>
      </c>
      <c r="F71" t="s">
        <v>1667</v>
      </c>
    </row>
    <row r="72" spans="1:6">
      <c r="A72" t="s">
        <v>1685</v>
      </c>
      <c r="B72" t="s">
        <v>1666</v>
      </c>
      <c r="F72" t="s">
        <v>1667</v>
      </c>
    </row>
    <row r="73" spans="1:6">
      <c r="A73" t="s">
        <v>1686</v>
      </c>
      <c r="B73" t="s">
        <v>1666</v>
      </c>
      <c r="F73" t="s">
        <v>1667</v>
      </c>
    </row>
    <row r="74" spans="1:6">
      <c r="A74" t="s">
        <v>1687</v>
      </c>
      <c r="B74" t="s">
        <v>1666</v>
      </c>
      <c r="F74" t="s">
        <v>1667</v>
      </c>
    </row>
    <row r="75" spans="1:6">
      <c r="A75" t="s">
        <v>1688</v>
      </c>
      <c r="B75" t="s">
        <v>1666</v>
      </c>
      <c r="F75" t="s">
        <v>1667</v>
      </c>
    </row>
    <row r="77" spans="1:6">
      <c r="A77" t="s">
        <v>1689</v>
      </c>
      <c r="B77" t="s">
        <v>1690</v>
      </c>
      <c r="F77" t="s">
        <v>1691</v>
      </c>
    </row>
    <row r="78" spans="1:6">
      <c r="A78" t="s">
        <v>1692</v>
      </c>
      <c r="B78" t="s">
        <v>1690</v>
      </c>
      <c r="F78" t="s">
        <v>1691</v>
      </c>
    </row>
    <row r="79" spans="1:6">
      <c r="A79" t="s">
        <v>1693</v>
      </c>
      <c r="B79" t="s">
        <v>1690</v>
      </c>
      <c r="F79" t="s">
        <v>1691</v>
      </c>
    </row>
    <row r="80" spans="1:6">
      <c r="A80" t="s">
        <v>1694</v>
      </c>
      <c r="B80" t="s">
        <v>1690</v>
      </c>
      <c r="F80" t="s">
        <v>1691</v>
      </c>
    </row>
    <row r="81" spans="1:6">
      <c r="A81" t="s">
        <v>1695</v>
      </c>
      <c r="B81" t="s">
        <v>1690</v>
      </c>
      <c r="F81" t="s">
        <v>1691</v>
      </c>
    </row>
    <row r="82" spans="1:6">
      <c r="A82" t="s">
        <v>1696</v>
      </c>
      <c r="B82" t="s">
        <v>1690</v>
      </c>
      <c r="F82" t="s">
        <v>1691</v>
      </c>
    </row>
    <row r="83" spans="1:6">
      <c r="A83" t="s">
        <v>1697</v>
      </c>
      <c r="B83" t="s">
        <v>1690</v>
      </c>
      <c r="F83" t="s">
        <v>1691</v>
      </c>
    </row>
    <row r="84" spans="1:6">
      <c r="A84" t="s">
        <v>1698</v>
      </c>
      <c r="B84" t="s">
        <v>1690</v>
      </c>
      <c r="F84" t="s">
        <v>1691</v>
      </c>
    </row>
    <row r="86" spans="1:6">
      <c r="A86" t="s">
        <v>1699</v>
      </c>
      <c r="B86" t="s">
        <v>1700</v>
      </c>
      <c r="F86" t="s">
        <v>1701</v>
      </c>
    </row>
    <row r="87" spans="1:6">
      <c r="A87" t="s">
        <v>1702</v>
      </c>
      <c r="B87" t="s">
        <v>1700</v>
      </c>
    </row>
    <row r="88" spans="1:6">
      <c r="A88" t="s">
        <v>1054</v>
      </c>
      <c r="B88" t="s">
        <v>1700</v>
      </c>
    </row>
    <row r="89" spans="1:6">
      <c r="A89" t="s">
        <v>1703</v>
      </c>
      <c r="B89" t="s">
        <v>1700</v>
      </c>
    </row>
    <row r="90" spans="1:6">
      <c r="A90" t="s">
        <v>1704</v>
      </c>
      <c r="B90" t="s">
        <v>1700</v>
      </c>
    </row>
    <row r="91" spans="1:6">
      <c r="A91" t="s">
        <v>1705</v>
      </c>
      <c r="B91" t="s">
        <v>1700</v>
      </c>
    </row>
    <row r="92" spans="1:6">
      <c r="A92" t="s">
        <v>1706</v>
      </c>
      <c r="B92" t="s">
        <v>1700</v>
      </c>
    </row>
    <row r="93" spans="1:6">
      <c r="A93" t="s">
        <v>1051</v>
      </c>
      <c r="B93" t="s">
        <v>1700</v>
      </c>
    </row>
    <row r="94" spans="1:6">
      <c r="A94" t="s">
        <v>1707</v>
      </c>
      <c r="B94" t="s">
        <v>1700</v>
      </c>
    </row>
    <row r="96" spans="1:6">
      <c r="A96" t="s">
        <v>1708</v>
      </c>
      <c r="B96" t="s">
        <v>1709</v>
      </c>
      <c r="F96" t="s">
        <v>1710</v>
      </c>
    </row>
    <row r="97" spans="1:6">
      <c r="A97" t="s">
        <v>1711</v>
      </c>
      <c r="B97" t="s">
        <v>1709</v>
      </c>
      <c r="F97" t="s">
        <v>1710</v>
      </c>
    </row>
    <row r="98" spans="1:6">
      <c r="A98" t="s">
        <v>1712</v>
      </c>
      <c r="B98" t="s">
        <v>1709</v>
      </c>
      <c r="F98" t="s">
        <v>1710</v>
      </c>
    </row>
    <row r="99" spans="1:6">
      <c r="A99" t="s">
        <v>1713</v>
      </c>
      <c r="B99" t="s">
        <v>1709</v>
      </c>
      <c r="F99" t="s">
        <v>1710</v>
      </c>
    </row>
    <row r="100" spans="1:6">
      <c r="A100" t="s">
        <v>1714</v>
      </c>
      <c r="B100" t="s">
        <v>1709</v>
      </c>
      <c r="F100" t="s">
        <v>1710</v>
      </c>
    </row>
    <row r="101" spans="1:6">
      <c r="A101" t="s">
        <v>1715</v>
      </c>
      <c r="B101" t="s">
        <v>1709</v>
      </c>
      <c r="F101" t="s">
        <v>1710</v>
      </c>
    </row>
    <row r="102" spans="1:6">
      <c r="A102" t="s">
        <v>1716</v>
      </c>
      <c r="B102" t="s">
        <v>1709</v>
      </c>
      <c r="F102" t="s">
        <v>1710</v>
      </c>
    </row>
    <row r="103" spans="1:6">
      <c r="A103" t="s">
        <v>1717</v>
      </c>
      <c r="B103" t="s">
        <v>1709</v>
      </c>
      <c r="F103" t="s">
        <v>1710</v>
      </c>
    </row>
    <row r="105" spans="1:6">
      <c r="A105" t="s">
        <v>1718</v>
      </c>
      <c r="B105" t="s">
        <v>1709</v>
      </c>
      <c r="F105" t="s">
        <v>1701</v>
      </c>
    </row>
    <row r="106" spans="1:6">
      <c r="A106" t="s">
        <v>1719</v>
      </c>
      <c r="B106" t="s">
        <v>1709</v>
      </c>
      <c r="F106" t="s">
        <v>1701</v>
      </c>
    </row>
    <row r="107" spans="1:6">
      <c r="A107" t="s">
        <v>1720</v>
      </c>
      <c r="B107" t="s">
        <v>1709</v>
      </c>
      <c r="F107" t="s">
        <v>1701</v>
      </c>
    </row>
    <row r="108" spans="1:6">
      <c r="A108" t="s">
        <v>1098</v>
      </c>
      <c r="B108" t="s">
        <v>1709</v>
      </c>
      <c r="F108" t="s">
        <v>1701</v>
      </c>
    </row>
    <row r="109" spans="1:6">
      <c r="A109" t="s">
        <v>1721</v>
      </c>
      <c r="B109" t="s">
        <v>1709</v>
      </c>
      <c r="F109" t="s">
        <v>1701</v>
      </c>
    </row>
    <row r="110" spans="1:6">
      <c r="A110" t="s">
        <v>1722</v>
      </c>
      <c r="B110" t="s">
        <v>1709</v>
      </c>
      <c r="F110" t="s">
        <v>1701</v>
      </c>
    </row>
    <row r="111" spans="1:6">
      <c r="A111" t="s">
        <v>1723</v>
      </c>
      <c r="B111" t="s">
        <v>1709</v>
      </c>
      <c r="F111" t="s">
        <v>1701</v>
      </c>
    </row>
    <row r="112" spans="1:6">
      <c r="A112" t="s">
        <v>1724</v>
      </c>
      <c r="B112" t="s">
        <v>1709</v>
      </c>
      <c r="F112" t="s">
        <v>1701</v>
      </c>
    </row>
    <row r="114" spans="1:6">
      <c r="A114" t="s">
        <v>1725</v>
      </c>
      <c r="B114" t="s">
        <v>1726</v>
      </c>
      <c r="F114" t="s">
        <v>1727</v>
      </c>
    </row>
    <row r="115" spans="1:6">
      <c r="A115" t="s">
        <v>1728</v>
      </c>
      <c r="B115" t="s">
        <v>1726</v>
      </c>
      <c r="F115" t="s">
        <v>1727</v>
      </c>
    </row>
    <row r="116" spans="1:6">
      <c r="A116" t="s">
        <v>1729</v>
      </c>
      <c r="B116" t="s">
        <v>1726</v>
      </c>
      <c r="F116" t="s">
        <v>1727</v>
      </c>
    </row>
    <row r="117" spans="1:6">
      <c r="A117" t="s">
        <v>1730</v>
      </c>
      <c r="B117" t="s">
        <v>1726</v>
      </c>
      <c r="F117" t="s">
        <v>1727</v>
      </c>
    </row>
    <row r="118" spans="1:6">
      <c r="A118" t="s">
        <v>1731</v>
      </c>
      <c r="B118" t="s">
        <v>1726</v>
      </c>
      <c r="F118" t="s">
        <v>1727</v>
      </c>
    </row>
    <row r="119" spans="1:6">
      <c r="A119" t="s">
        <v>1732</v>
      </c>
      <c r="B119" t="s">
        <v>1726</v>
      </c>
      <c r="F119" t="s">
        <v>1727</v>
      </c>
    </row>
    <row r="120" spans="1:6">
      <c r="A120" t="s">
        <v>1733</v>
      </c>
      <c r="B120" t="s">
        <v>1726</v>
      </c>
      <c r="F120" t="s">
        <v>1727</v>
      </c>
    </row>
    <row r="121" spans="1:6">
      <c r="A121" t="s">
        <v>1734</v>
      </c>
      <c r="B121" t="s">
        <v>1726</v>
      </c>
      <c r="F121" t="s">
        <v>1727</v>
      </c>
    </row>
    <row r="122" spans="1:6">
      <c r="A122" t="s">
        <v>1735</v>
      </c>
      <c r="B122" t="s">
        <v>1690</v>
      </c>
      <c r="F122" t="s">
        <v>1727</v>
      </c>
    </row>
    <row r="123" spans="1:6">
      <c r="A123" t="s">
        <v>1736</v>
      </c>
      <c r="B123" t="s">
        <v>1690</v>
      </c>
      <c r="F123" t="s">
        <v>1727</v>
      </c>
    </row>
    <row r="124" spans="1:6">
      <c r="A124" t="s">
        <v>1737</v>
      </c>
      <c r="B124" t="s">
        <v>1690</v>
      </c>
      <c r="F124" t="s">
        <v>1727</v>
      </c>
    </row>
    <row r="125" spans="1:6">
      <c r="A125" t="s">
        <v>1738</v>
      </c>
      <c r="B125" t="s">
        <v>1690</v>
      </c>
      <c r="F125" t="s">
        <v>1727</v>
      </c>
    </row>
    <row r="128" spans="1:6">
      <c r="A128" t="s">
        <v>1138</v>
      </c>
      <c r="B128" t="s">
        <v>1739</v>
      </c>
      <c r="F128" t="s">
        <v>1740</v>
      </c>
    </row>
    <row r="129" spans="1:6">
      <c r="A129" t="s">
        <v>1111</v>
      </c>
      <c r="B129" t="s">
        <v>1739</v>
      </c>
      <c r="F129" t="s">
        <v>1740</v>
      </c>
    </row>
    <row r="130" spans="1:6">
      <c r="A130" t="s">
        <v>1122</v>
      </c>
      <c r="B130" t="s">
        <v>1739</v>
      </c>
      <c r="F130" t="s">
        <v>1740</v>
      </c>
    </row>
    <row r="131" spans="1:6">
      <c r="A131" t="s">
        <v>1115</v>
      </c>
      <c r="B131" t="s">
        <v>1739</v>
      </c>
      <c r="F131" t="s">
        <v>1740</v>
      </c>
    </row>
    <row r="132" spans="1:6">
      <c r="A132" t="s">
        <v>1120</v>
      </c>
      <c r="B132" t="s">
        <v>1739</v>
      </c>
      <c r="F132" t="s">
        <v>1740</v>
      </c>
    </row>
    <row r="133" spans="1:6">
      <c r="A133" t="s">
        <v>1155</v>
      </c>
      <c r="B133" t="s">
        <v>1739</v>
      </c>
      <c r="F133" t="s">
        <v>1740</v>
      </c>
    </row>
    <row r="134" spans="1:6">
      <c r="A134" t="s">
        <v>1162</v>
      </c>
      <c r="B134" t="s">
        <v>1739</v>
      </c>
      <c r="F134" t="s">
        <v>1740</v>
      </c>
    </row>
    <row r="135" spans="1:6">
      <c r="A135" t="s">
        <v>1190</v>
      </c>
      <c r="B135" t="s">
        <v>1739</v>
      </c>
      <c r="F135" t="s">
        <v>1740</v>
      </c>
    </row>
    <row r="136" spans="1:6">
      <c r="A136" t="s">
        <v>1184</v>
      </c>
      <c r="B136" t="s">
        <v>1739</v>
      </c>
      <c r="F136" t="s">
        <v>1740</v>
      </c>
    </row>
    <row r="137" spans="1:6">
      <c r="A137" t="s">
        <v>1224</v>
      </c>
      <c r="B137" t="s">
        <v>1739</v>
      </c>
      <c r="F137" t="s">
        <v>1740</v>
      </c>
    </row>
    <row r="138" spans="1:6">
      <c r="A138" t="s">
        <v>1232</v>
      </c>
      <c r="B138" t="s">
        <v>1739</v>
      </c>
      <c r="F138" t="s">
        <v>1740</v>
      </c>
    </row>
    <row r="139" spans="1:6">
      <c r="A139" t="s">
        <v>1209</v>
      </c>
      <c r="B139" t="s">
        <v>1739</v>
      </c>
      <c r="F139" t="s">
        <v>1740</v>
      </c>
    </row>
    <row r="141" spans="1:6">
      <c r="A141" t="s">
        <v>1176</v>
      </c>
      <c r="B141" t="s">
        <v>1739</v>
      </c>
      <c r="F141" t="s">
        <v>1741</v>
      </c>
    </row>
    <row r="142" spans="1:6">
      <c r="A142" t="s">
        <v>1151</v>
      </c>
      <c r="B142" t="s">
        <v>1739</v>
      </c>
      <c r="F142" t="s">
        <v>1741</v>
      </c>
    </row>
    <row r="143" spans="1:6">
      <c r="A143" t="s">
        <v>1153</v>
      </c>
      <c r="B143" t="s">
        <v>1739</v>
      </c>
      <c r="F143" t="s">
        <v>1741</v>
      </c>
    </row>
    <row r="144" spans="1:6">
      <c r="A144" t="s">
        <v>1157</v>
      </c>
      <c r="B144" t="s">
        <v>1739</v>
      </c>
      <c r="F144" t="s">
        <v>1741</v>
      </c>
    </row>
    <row r="145" spans="1:6">
      <c r="A145" t="s">
        <v>1160</v>
      </c>
      <c r="B145" t="s">
        <v>1739</v>
      </c>
      <c r="F145" t="s">
        <v>1741</v>
      </c>
    </row>
    <row r="146" spans="1:6">
      <c r="A146" t="s">
        <v>1167</v>
      </c>
      <c r="B146" t="s">
        <v>1739</v>
      </c>
      <c r="F146" t="s">
        <v>1741</v>
      </c>
    </row>
    <row r="147" spans="1:6">
      <c r="A147" t="s">
        <v>1146</v>
      </c>
      <c r="B147" t="s">
        <v>1739</v>
      </c>
      <c r="F147" t="s">
        <v>1741</v>
      </c>
    </row>
    <row r="148" spans="1:6">
      <c r="A148" t="s">
        <v>1171</v>
      </c>
      <c r="B148" t="s">
        <v>1739</v>
      </c>
      <c r="F148" t="s">
        <v>1741</v>
      </c>
    </row>
    <row r="149" spans="1:6">
      <c r="A149" t="s">
        <v>1206</v>
      </c>
      <c r="B149" t="s">
        <v>1739</v>
      </c>
      <c r="F149" t="s">
        <v>1741</v>
      </c>
    </row>
    <row r="150" spans="1:6">
      <c r="A150" t="s">
        <v>1165</v>
      </c>
      <c r="B150" t="s">
        <v>1739</v>
      </c>
      <c r="F150" t="s">
        <v>1741</v>
      </c>
    </row>
    <row r="151" spans="1:6">
      <c r="A151" t="s">
        <v>1143</v>
      </c>
      <c r="B151" t="s">
        <v>1739</v>
      </c>
      <c r="F151" t="s">
        <v>1741</v>
      </c>
    </row>
    <row r="152" spans="1:6">
      <c r="A152" t="s">
        <v>1228</v>
      </c>
      <c r="B152" t="s">
        <v>1739</v>
      </c>
      <c r="F152" t="s">
        <v>1741</v>
      </c>
    </row>
    <row r="154" spans="1:6">
      <c r="A154" t="s">
        <v>1742</v>
      </c>
      <c r="B154" t="s">
        <v>1739</v>
      </c>
      <c r="F154" t="s">
        <v>1740</v>
      </c>
    </row>
    <row r="155" spans="1:6">
      <c r="A155" t="s">
        <v>1743</v>
      </c>
      <c r="B155" t="s">
        <v>1739</v>
      </c>
      <c r="F155" t="s">
        <v>1740</v>
      </c>
    </row>
    <row r="156" spans="1:6">
      <c r="A156" t="s">
        <v>1485</v>
      </c>
      <c r="B156" t="s">
        <v>1739</v>
      </c>
      <c r="F156" t="s">
        <v>1740</v>
      </c>
    </row>
    <row r="157" spans="1:6">
      <c r="A157" t="s">
        <v>1744</v>
      </c>
      <c r="B157" t="s">
        <v>1739</v>
      </c>
      <c r="F157" t="s">
        <v>1740</v>
      </c>
    </row>
    <row r="158" spans="1:6">
      <c r="A158" t="s">
        <v>1745</v>
      </c>
      <c r="B158" t="s">
        <v>1739</v>
      </c>
      <c r="F158" t="s">
        <v>1740</v>
      </c>
    </row>
    <row r="159" spans="1:6">
      <c r="A159" t="s">
        <v>1493</v>
      </c>
      <c r="B159" t="s">
        <v>1739</v>
      </c>
      <c r="F159" t="s">
        <v>1740</v>
      </c>
    </row>
    <row r="160" spans="1:6">
      <c r="A160" t="s">
        <v>1488</v>
      </c>
      <c r="B160" t="s">
        <v>1739</v>
      </c>
      <c r="F160" t="s">
        <v>1740</v>
      </c>
    </row>
    <row r="161" spans="1:6">
      <c r="A161" t="s">
        <v>1746</v>
      </c>
      <c r="B161" t="s">
        <v>1739</v>
      </c>
      <c r="F161" t="s">
        <v>1740</v>
      </c>
    </row>
    <row r="162" spans="1:6">
      <c r="A162" t="s">
        <v>1490</v>
      </c>
      <c r="B162" t="s">
        <v>1739</v>
      </c>
      <c r="F162" t="s">
        <v>1740</v>
      </c>
    </row>
    <row r="163" spans="1:6">
      <c r="A163" t="s">
        <v>1482</v>
      </c>
      <c r="B163" t="s">
        <v>1739</v>
      </c>
      <c r="F163" t="s">
        <v>1740</v>
      </c>
    </row>
    <row r="164" spans="1:6">
      <c r="A164" t="s">
        <v>1747</v>
      </c>
      <c r="B164" t="s">
        <v>1739</v>
      </c>
      <c r="F164" t="s">
        <v>1740</v>
      </c>
    </row>
    <row r="165" spans="1:6">
      <c r="A165" t="s">
        <v>1748</v>
      </c>
      <c r="B165" t="s">
        <v>1739</v>
      </c>
      <c r="F165" t="s">
        <v>1740</v>
      </c>
    </row>
    <row r="167" spans="1:6">
      <c r="A167" t="s">
        <v>1427</v>
      </c>
      <c r="B167" t="s">
        <v>1739</v>
      </c>
      <c r="F167" t="s">
        <v>1740</v>
      </c>
    </row>
    <row r="168" spans="1:6">
      <c r="A168" t="s">
        <v>1410</v>
      </c>
      <c r="B168" t="s">
        <v>1739</v>
      </c>
      <c r="F168" t="s">
        <v>1740</v>
      </c>
    </row>
    <row r="169" spans="1:6">
      <c r="A169" t="s">
        <v>1412</v>
      </c>
      <c r="B169" t="s">
        <v>1739</v>
      </c>
      <c r="F169" t="s">
        <v>1740</v>
      </c>
    </row>
    <row r="170" spans="1:6">
      <c r="A170" t="s">
        <v>1425</v>
      </c>
      <c r="B170" t="s">
        <v>1739</v>
      </c>
      <c r="F170" t="s">
        <v>1740</v>
      </c>
    </row>
    <row r="171" spans="1:6">
      <c r="A171" t="s">
        <v>1414</v>
      </c>
      <c r="B171" t="s">
        <v>1739</v>
      </c>
      <c r="F171" t="s">
        <v>1740</v>
      </c>
    </row>
    <row r="172" spans="1:6">
      <c r="A172" t="s">
        <v>1418</v>
      </c>
      <c r="B172" t="s">
        <v>1739</v>
      </c>
      <c r="F172" t="s">
        <v>1740</v>
      </c>
    </row>
    <row r="173" spans="1:6">
      <c r="A173" t="s">
        <v>1420</v>
      </c>
      <c r="B173" t="s">
        <v>1739</v>
      </c>
      <c r="F173" t="s">
        <v>1740</v>
      </c>
    </row>
    <row r="174" spans="1:6">
      <c r="A174" t="s">
        <v>1749</v>
      </c>
      <c r="B174" t="s">
        <v>1739</v>
      </c>
      <c r="F174" t="s">
        <v>1740</v>
      </c>
    </row>
    <row r="176" spans="1:6">
      <c r="A176" t="s">
        <v>1750</v>
      </c>
      <c r="B176" t="s">
        <v>1739</v>
      </c>
      <c r="F176" t="s">
        <v>1751</v>
      </c>
    </row>
    <row r="178" spans="1:6">
      <c r="A178" t="s">
        <v>1752</v>
      </c>
      <c r="B178" t="s">
        <v>1739</v>
      </c>
      <c r="F178" t="s">
        <v>1753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2C3BB-4BC7-4B7B-A8DD-83379E9B002B}">
  <dimension ref="A1:BV145"/>
  <sheetViews>
    <sheetView topLeftCell="A106" workbookViewId="0">
      <selection activeCell="I119" sqref="I119"/>
    </sheetView>
  </sheetViews>
  <sheetFormatPr defaultRowHeight="15"/>
  <cols>
    <col min="1" max="1" width="15" bestFit="1" customWidth="1"/>
    <col min="2" max="2" width="22.140625" bestFit="1" customWidth="1"/>
    <col min="3" max="4" width="12.7109375" bestFit="1" customWidth="1"/>
    <col min="5" max="5" width="13.28515625" bestFit="1" customWidth="1"/>
    <col min="6" max="6" width="13.42578125" bestFit="1" customWidth="1"/>
    <col min="7" max="7" width="13.140625" customWidth="1"/>
    <col min="8" max="8" width="7" style="8" bestFit="1" customWidth="1"/>
    <col min="9" max="9" width="7.5703125" bestFit="1" customWidth="1"/>
    <col min="10" max="11" width="7.42578125" bestFit="1" customWidth="1"/>
    <col min="12" max="12" width="8" bestFit="1" customWidth="1"/>
    <col min="13" max="13" width="7" bestFit="1" customWidth="1"/>
    <col min="14" max="14" width="7" style="8" bestFit="1" customWidth="1"/>
    <col min="15" max="15" width="7.5703125" bestFit="1" customWidth="1"/>
    <col min="16" max="17" width="7.42578125" bestFit="1" customWidth="1"/>
    <col min="18" max="19" width="7" bestFit="1" customWidth="1"/>
    <col min="20" max="20" width="7" style="8" bestFit="1" customWidth="1"/>
    <col min="21" max="21" width="7.5703125" bestFit="1" customWidth="1"/>
    <col min="22" max="23" width="7.42578125" bestFit="1" customWidth="1"/>
    <col min="24" max="25" width="7" bestFit="1" customWidth="1"/>
    <col min="26" max="26" width="7" style="8" bestFit="1" customWidth="1"/>
    <col min="27" max="27" width="7.5703125" bestFit="1" customWidth="1"/>
    <col min="28" max="29" width="7.42578125" bestFit="1" customWidth="1"/>
    <col min="30" max="31" width="7" bestFit="1" customWidth="1"/>
    <col min="32" max="32" width="7" style="8" bestFit="1" customWidth="1"/>
    <col min="33" max="33" width="8.42578125" bestFit="1" customWidth="1"/>
    <col min="34" max="35" width="7.42578125" bestFit="1" customWidth="1"/>
    <col min="36" max="37" width="7" bestFit="1" customWidth="1"/>
    <col min="38" max="38" width="7" style="8" bestFit="1" customWidth="1"/>
    <col min="39" max="39" width="7.5703125" bestFit="1" customWidth="1"/>
    <col min="40" max="41" width="7.42578125" bestFit="1" customWidth="1"/>
    <col min="42" max="43" width="7" bestFit="1" customWidth="1"/>
    <col min="44" max="44" width="7" style="8" bestFit="1" customWidth="1"/>
    <col min="45" max="45" width="7.5703125" bestFit="1" customWidth="1"/>
    <col min="46" max="47" width="7.42578125" bestFit="1" customWidth="1"/>
    <col min="48" max="49" width="7" bestFit="1" customWidth="1"/>
    <col min="50" max="50" width="7" style="8" bestFit="1" customWidth="1"/>
    <col min="56" max="56" width="9.140625" style="8"/>
    <col min="62" max="62" width="9.140625" style="8"/>
    <col min="68" max="68" width="9.140625" style="8"/>
  </cols>
  <sheetData>
    <row r="1" spans="1:68">
      <c r="C1" s="175" t="s">
        <v>1754</v>
      </c>
      <c r="D1" s="176"/>
      <c r="E1" s="176"/>
      <c r="F1" s="176"/>
      <c r="G1" s="176"/>
      <c r="H1" s="176"/>
      <c r="I1" s="175" t="s">
        <v>1755</v>
      </c>
      <c r="J1" s="176"/>
      <c r="K1" s="176"/>
      <c r="L1" s="176"/>
      <c r="M1" s="176"/>
      <c r="N1" s="176"/>
      <c r="O1" s="175" t="s">
        <v>1756</v>
      </c>
      <c r="P1" s="176"/>
      <c r="Q1" s="176"/>
      <c r="R1" s="176"/>
      <c r="S1" s="176"/>
      <c r="T1" s="176"/>
      <c r="U1" s="175" t="s">
        <v>1757</v>
      </c>
      <c r="V1" s="176"/>
      <c r="W1" s="176"/>
      <c r="X1" s="176"/>
      <c r="Y1" s="176"/>
      <c r="Z1" s="176"/>
      <c r="AA1" s="175" t="s">
        <v>1758</v>
      </c>
      <c r="AB1" s="176"/>
      <c r="AC1" s="176"/>
      <c r="AD1" s="176"/>
      <c r="AE1" s="176"/>
      <c r="AF1" s="176"/>
      <c r="AG1" s="175" t="s">
        <v>1759</v>
      </c>
      <c r="AH1" s="176"/>
      <c r="AI1" s="176"/>
      <c r="AJ1" s="176"/>
      <c r="AK1" s="176"/>
      <c r="AL1" s="176"/>
      <c r="AM1" s="175" t="s">
        <v>1760</v>
      </c>
      <c r="AN1" s="176"/>
      <c r="AO1" s="176"/>
      <c r="AP1" s="176"/>
      <c r="AQ1" s="176"/>
      <c r="AR1" s="176"/>
      <c r="AS1" s="175" t="s">
        <v>1761</v>
      </c>
      <c r="AT1" s="176"/>
      <c r="AU1" s="176"/>
      <c r="AV1" s="176"/>
      <c r="AW1" s="176"/>
      <c r="AX1" s="177"/>
    </row>
    <row r="2" spans="1:68" s="94" customFormat="1">
      <c r="A2" s="94" t="s">
        <v>1762</v>
      </c>
      <c r="B2" s="94" t="s">
        <v>1763</v>
      </c>
      <c r="C2" s="94" t="s">
        <v>516</v>
      </c>
      <c r="D2" s="94" t="s">
        <v>517</v>
      </c>
      <c r="E2" s="94" t="s">
        <v>518</v>
      </c>
      <c r="F2" s="94" t="s">
        <v>526</v>
      </c>
      <c r="G2" s="94" t="s">
        <v>527</v>
      </c>
      <c r="H2" s="95" t="s">
        <v>528</v>
      </c>
      <c r="I2" s="94" t="s">
        <v>516</v>
      </c>
      <c r="J2" s="94" t="s">
        <v>517</v>
      </c>
      <c r="K2" s="94" t="s">
        <v>518</v>
      </c>
      <c r="L2" s="94" t="s">
        <v>526</v>
      </c>
      <c r="M2" s="94" t="s">
        <v>527</v>
      </c>
      <c r="N2" s="95" t="s">
        <v>528</v>
      </c>
      <c r="O2" s="94" t="s">
        <v>516</v>
      </c>
      <c r="P2" s="94" t="s">
        <v>517</v>
      </c>
      <c r="Q2" s="94" t="s">
        <v>518</v>
      </c>
      <c r="R2" s="94" t="s">
        <v>526</v>
      </c>
      <c r="S2" s="94" t="s">
        <v>527</v>
      </c>
      <c r="T2" s="95" t="s">
        <v>528</v>
      </c>
      <c r="U2" s="94" t="s">
        <v>516</v>
      </c>
      <c r="V2" s="94" t="s">
        <v>517</v>
      </c>
      <c r="W2" s="94" t="s">
        <v>518</v>
      </c>
      <c r="X2" s="94" t="s">
        <v>526</v>
      </c>
      <c r="Y2" s="94" t="s">
        <v>527</v>
      </c>
      <c r="Z2" s="95" t="s">
        <v>528</v>
      </c>
      <c r="AA2" s="94" t="s">
        <v>516</v>
      </c>
      <c r="AB2" s="94" t="s">
        <v>517</v>
      </c>
      <c r="AC2" s="94" t="s">
        <v>518</v>
      </c>
      <c r="AD2" s="94" t="s">
        <v>526</v>
      </c>
      <c r="AE2" s="94" t="s">
        <v>527</v>
      </c>
      <c r="AF2" s="95" t="s">
        <v>528</v>
      </c>
      <c r="AG2" s="94" t="s">
        <v>516</v>
      </c>
      <c r="AH2" s="94" t="s">
        <v>517</v>
      </c>
      <c r="AI2" s="94" t="s">
        <v>518</v>
      </c>
      <c r="AJ2" s="94" t="s">
        <v>526</v>
      </c>
      <c r="AK2" s="94" t="s">
        <v>527</v>
      </c>
      <c r="AL2" s="95" t="s">
        <v>528</v>
      </c>
      <c r="AM2" s="94" t="s">
        <v>516</v>
      </c>
      <c r="AN2" s="94" t="s">
        <v>517</v>
      </c>
      <c r="AO2" s="94" t="s">
        <v>518</v>
      </c>
      <c r="AP2" s="94" t="s">
        <v>526</v>
      </c>
      <c r="AQ2" s="94" t="s">
        <v>527</v>
      </c>
      <c r="AR2" s="95" t="s">
        <v>528</v>
      </c>
      <c r="AS2" s="94" t="s">
        <v>516</v>
      </c>
      <c r="AT2" s="94" t="s">
        <v>517</v>
      </c>
      <c r="AU2" s="94" t="s">
        <v>518</v>
      </c>
      <c r="AV2" s="94" t="s">
        <v>526</v>
      </c>
      <c r="AW2" s="94" t="s">
        <v>527</v>
      </c>
      <c r="AX2" s="95" t="s">
        <v>528</v>
      </c>
      <c r="BD2" s="95"/>
      <c r="BJ2" s="95"/>
      <c r="BP2" s="95"/>
    </row>
    <row r="3" spans="1:68" ht="14.45" customHeight="1">
      <c r="A3" s="93">
        <v>1</v>
      </c>
      <c r="B3" s="93"/>
      <c r="C3" s="98">
        <v>2839</v>
      </c>
      <c r="D3" s="98">
        <v>2683</v>
      </c>
      <c r="E3">
        <v>22081</v>
      </c>
      <c r="F3">
        <v>-1105</v>
      </c>
      <c r="G3">
        <v>1440</v>
      </c>
      <c r="H3" s="8">
        <v>21255</v>
      </c>
      <c r="I3">
        <v>686</v>
      </c>
      <c r="J3" s="98">
        <v>4909</v>
      </c>
      <c r="K3">
        <v>22092</v>
      </c>
      <c r="L3">
        <v>215</v>
      </c>
      <c r="M3">
        <v>160</v>
      </c>
      <c r="N3" s="8">
        <v>23603</v>
      </c>
      <c r="O3">
        <v>786</v>
      </c>
      <c r="P3" s="98">
        <v>2864</v>
      </c>
      <c r="Q3">
        <v>23597</v>
      </c>
      <c r="R3">
        <v>695</v>
      </c>
      <c r="S3">
        <v>479</v>
      </c>
      <c r="T3" s="8">
        <v>23836</v>
      </c>
      <c r="U3">
        <v>1441</v>
      </c>
      <c r="V3" s="98">
        <v>3134</v>
      </c>
      <c r="W3">
        <v>23153</v>
      </c>
      <c r="X3">
        <v>648</v>
      </c>
      <c r="Y3">
        <v>825</v>
      </c>
      <c r="Z3" s="8">
        <v>23637</v>
      </c>
      <c r="AA3" s="98">
        <v>3663</v>
      </c>
      <c r="AB3" s="98">
        <v>3448</v>
      </c>
      <c r="AC3">
        <v>22557</v>
      </c>
      <c r="AD3" s="98">
        <v>2221</v>
      </c>
      <c r="AE3">
        <v>1730</v>
      </c>
      <c r="AF3" s="8">
        <v>23322</v>
      </c>
      <c r="AG3" s="96">
        <v>1260</v>
      </c>
      <c r="AH3" s="96">
        <v>776</v>
      </c>
      <c r="AI3" s="96">
        <v>24057</v>
      </c>
      <c r="AJ3" s="96">
        <v>-240</v>
      </c>
      <c r="AK3" s="96">
        <v>-1113</v>
      </c>
      <c r="AL3" s="97">
        <v>22362</v>
      </c>
      <c r="AM3" s="98">
        <v>2677</v>
      </c>
      <c r="AN3">
        <v>-555</v>
      </c>
      <c r="AO3">
        <v>20253</v>
      </c>
      <c r="AP3">
        <v>-330</v>
      </c>
      <c r="AQ3">
        <v>-1120</v>
      </c>
      <c r="AR3" s="8">
        <v>23016</v>
      </c>
      <c r="AS3" s="98">
        <v>2733</v>
      </c>
      <c r="AT3">
        <v>1860</v>
      </c>
      <c r="AU3">
        <v>22781</v>
      </c>
      <c r="AV3">
        <v>-585</v>
      </c>
      <c r="AW3">
        <v>99</v>
      </c>
      <c r="AX3" s="8">
        <v>23479</v>
      </c>
    </row>
    <row r="4" spans="1:68" ht="14.45" customHeight="1">
      <c r="A4" s="93">
        <v>2</v>
      </c>
      <c r="B4" s="93"/>
      <c r="C4" s="98">
        <v>2332</v>
      </c>
      <c r="D4">
        <v>1749</v>
      </c>
      <c r="E4">
        <v>22769</v>
      </c>
      <c r="F4">
        <v>-1497</v>
      </c>
      <c r="G4">
        <v>1847</v>
      </c>
      <c r="H4" s="8">
        <v>21570</v>
      </c>
      <c r="I4">
        <v>2032</v>
      </c>
      <c r="J4" s="98">
        <v>3069</v>
      </c>
      <c r="K4">
        <v>22936</v>
      </c>
      <c r="L4">
        <v>-421</v>
      </c>
      <c r="M4">
        <v>1303</v>
      </c>
      <c r="N4" s="8">
        <v>24080</v>
      </c>
      <c r="O4" s="96">
        <v>484</v>
      </c>
      <c r="P4" s="96">
        <v>1111</v>
      </c>
      <c r="Q4" s="96">
        <v>24391</v>
      </c>
      <c r="R4" s="96">
        <v>-1535</v>
      </c>
      <c r="S4" s="96">
        <v>1856</v>
      </c>
      <c r="T4" s="97">
        <v>23400</v>
      </c>
      <c r="U4" s="96">
        <v>-372</v>
      </c>
      <c r="V4" s="96">
        <v>1600</v>
      </c>
      <c r="W4" s="96">
        <v>23025</v>
      </c>
      <c r="X4" s="96">
        <v>-1555</v>
      </c>
      <c r="Y4" s="96">
        <v>1057</v>
      </c>
      <c r="Z4" s="97">
        <v>24027</v>
      </c>
      <c r="AA4" s="98">
        <v>4276</v>
      </c>
      <c r="AB4">
        <v>1382</v>
      </c>
      <c r="AC4">
        <v>22752</v>
      </c>
      <c r="AD4">
        <v>1107</v>
      </c>
      <c r="AE4" s="98">
        <v>2654</v>
      </c>
      <c r="AF4" s="8">
        <v>23887</v>
      </c>
      <c r="AG4" s="98">
        <v>2040</v>
      </c>
      <c r="AH4">
        <v>-1755</v>
      </c>
      <c r="AI4">
        <v>23152</v>
      </c>
      <c r="AJ4" s="98">
        <v>-2094</v>
      </c>
      <c r="AK4">
        <v>-49</v>
      </c>
      <c r="AL4" s="8">
        <v>22475</v>
      </c>
      <c r="AM4" s="98">
        <v>2600</v>
      </c>
      <c r="AN4">
        <v>-820</v>
      </c>
      <c r="AO4">
        <v>20411</v>
      </c>
      <c r="AP4">
        <v>-709</v>
      </c>
      <c r="AQ4">
        <v>21</v>
      </c>
      <c r="AR4" s="8">
        <v>23972</v>
      </c>
      <c r="AS4" s="98">
        <v>2727</v>
      </c>
      <c r="AT4">
        <v>1363</v>
      </c>
      <c r="AU4">
        <v>23076</v>
      </c>
      <c r="AV4">
        <v>-700</v>
      </c>
      <c r="AW4">
        <v>1498</v>
      </c>
      <c r="AX4" s="8">
        <v>23292</v>
      </c>
    </row>
    <row r="5" spans="1:68" ht="14.45" customHeight="1">
      <c r="A5" s="93">
        <v>3</v>
      </c>
      <c r="B5" s="93"/>
      <c r="C5" s="98">
        <v>2103</v>
      </c>
      <c r="D5" s="98">
        <v>3541</v>
      </c>
      <c r="E5">
        <v>20480</v>
      </c>
      <c r="F5">
        <v>-335</v>
      </c>
      <c r="G5">
        <v>1831</v>
      </c>
      <c r="H5" s="8">
        <v>20745</v>
      </c>
      <c r="I5">
        <v>1263</v>
      </c>
      <c r="J5" s="98">
        <v>3891</v>
      </c>
      <c r="K5">
        <v>20315</v>
      </c>
      <c r="L5">
        <v>-673</v>
      </c>
      <c r="M5">
        <v>1829</v>
      </c>
      <c r="N5" s="8">
        <v>22898</v>
      </c>
      <c r="O5">
        <v>334</v>
      </c>
      <c r="P5" s="98">
        <v>3934</v>
      </c>
      <c r="Q5">
        <v>22745</v>
      </c>
      <c r="R5">
        <v>-11</v>
      </c>
      <c r="S5" s="98">
        <v>2353</v>
      </c>
      <c r="T5" s="8">
        <v>22725</v>
      </c>
      <c r="U5" s="98">
        <v>2188</v>
      </c>
      <c r="V5" s="98">
        <v>2983</v>
      </c>
      <c r="W5">
        <v>22343</v>
      </c>
      <c r="X5">
        <v>-500</v>
      </c>
      <c r="Y5" s="98">
        <v>2776</v>
      </c>
      <c r="Z5" s="8">
        <v>22503</v>
      </c>
      <c r="AA5" s="98">
        <v>2482</v>
      </c>
      <c r="AB5" s="98">
        <v>3396</v>
      </c>
      <c r="AC5">
        <v>21253</v>
      </c>
      <c r="AD5">
        <v>1372</v>
      </c>
      <c r="AE5" s="98">
        <v>2340</v>
      </c>
      <c r="AF5" s="8">
        <v>22924</v>
      </c>
      <c r="AG5" s="98">
        <v>2220</v>
      </c>
      <c r="AH5">
        <v>-288</v>
      </c>
      <c r="AI5">
        <v>23355</v>
      </c>
      <c r="AJ5" s="98">
        <v>-2042</v>
      </c>
      <c r="AK5">
        <v>798</v>
      </c>
      <c r="AL5" s="8">
        <v>21417</v>
      </c>
      <c r="AM5" s="98">
        <v>2370</v>
      </c>
      <c r="AN5">
        <v>1286</v>
      </c>
      <c r="AO5">
        <v>20413</v>
      </c>
      <c r="AP5">
        <v>4</v>
      </c>
      <c r="AQ5">
        <v>526</v>
      </c>
      <c r="AR5" s="8">
        <v>22078</v>
      </c>
      <c r="AS5" s="98">
        <v>2978</v>
      </c>
      <c r="AT5" s="98">
        <v>2122</v>
      </c>
      <c r="AU5">
        <v>21470</v>
      </c>
      <c r="AV5">
        <v>-1571</v>
      </c>
      <c r="AW5">
        <v>1838</v>
      </c>
      <c r="AX5" s="8">
        <v>22727</v>
      </c>
    </row>
    <row r="6" spans="1:68" ht="14.45" customHeight="1">
      <c r="A6" s="93">
        <v>4</v>
      </c>
      <c r="B6" s="93"/>
      <c r="C6" s="98">
        <v>2404</v>
      </c>
      <c r="D6" s="98">
        <v>4207</v>
      </c>
      <c r="E6">
        <v>21314</v>
      </c>
      <c r="F6">
        <v>-1145</v>
      </c>
      <c r="G6" s="98">
        <v>2145</v>
      </c>
      <c r="H6" s="8">
        <v>21711</v>
      </c>
      <c r="I6">
        <v>1934</v>
      </c>
      <c r="J6" s="98">
        <v>3080</v>
      </c>
      <c r="K6">
        <v>22570</v>
      </c>
      <c r="L6">
        <v>-1285</v>
      </c>
      <c r="M6">
        <v>-52</v>
      </c>
      <c r="N6" s="8">
        <v>24291</v>
      </c>
      <c r="O6">
        <v>1099</v>
      </c>
      <c r="P6" s="98">
        <v>2939</v>
      </c>
      <c r="Q6">
        <v>23381</v>
      </c>
      <c r="R6">
        <v>-670</v>
      </c>
      <c r="S6">
        <v>1756</v>
      </c>
      <c r="T6" s="8">
        <v>24027</v>
      </c>
      <c r="U6">
        <v>1248</v>
      </c>
      <c r="V6">
        <v>1544</v>
      </c>
      <c r="W6">
        <v>23439</v>
      </c>
      <c r="X6" s="98">
        <v>-2415</v>
      </c>
      <c r="Y6">
        <v>1242</v>
      </c>
      <c r="Z6" s="8">
        <v>23535</v>
      </c>
      <c r="AA6" s="98">
        <v>2588</v>
      </c>
      <c r="AB6" s="98">
        <v>3659</v>
      </c>
      <c r="AC6">
        <v>22780</v>
      </c>
      <c r="AD6">
        <v>1345</v>
      </c>
      <c r="AE6">
        <v>1037</v>
      </c>
      <c r="AF6" s="8">
        <v>24505</v>
      </c>
      <c r="AG6" s="96">
        <v>1286</v>
      </c>
      <c r="AH6" s="96">
        <v>-220</v>
      </c>
      <c r="AI6" s="96">
        <v>22612</v>
      </c>
      <c r="AJ6" s="96">
        <v>-1566</v>
      </c>
      <c r="AK6" s="96">
        <v>-1797</v>
      </c>
      <c r="AL6" s="97">
        <v>22649</v>
      </c>
      <c r="AM6" s="98">
        <v>2514</v>
      </c>
      <c r="AN6">
        <v>709</v>
      </c>
      <c r="AO6">
        <v>20498</v>
      </c>
      <c r="AP6">
        <v>-834</v>
      </c>
      <c r="AQ6">
        <v>-321</v>
      </c>
      <c r="AR6" s="8">
        <v>23475</v>
      </c>
      <c r="AS6" s="98">
        <v>2581</v>
      </c>
      <c r="AT6" s="98">
        <v>3178</v>
      </c>
      <c r="AU6">
        <v>22098</v>
      </c>
      <c r="AV6">
        <v>95</v>
      </c>
      <c r="AW6">
        <v>827</v>
      </c>
      <c r="AX6" s="8">
        <v>24070</v>
      </c>
    </row>
    <row r="7" spans="1:68" ht="14.45" customHeight="1">
      <c r="A7" s="93">
        <v>5</v>
      </c>
      <c r="B7" s="93"/>
      <c r="C7" s="98">
        <v>2678</v>
      </c>
      <c r="D7" s="98">
        <v>4643</v>
      </c>
      <c r="E7">
        <v>20466</v>
      </c>
      <c r="F7">
        <v>-407</v>
      </c>
      <c r="G7" s="98">
        <v>3702</v>
      </c>
      <c r="H7" s="8">
        <v>21228</v>
      </c>
      <c r="I7">
        <v>883</v>
      </c>
      <c r="J7" s="98">
        <v>4157</v>
      </c>
      <c r="K7">
        <v>21625</v>
      </c>
      <c r="L7">
        <v>-1067</v>
      </c>
      <c r="M7">
        <v>1635</v>
      </c>
      <c r="N7" s="8">
        <v>24013</v>
      </c>
      <c r="O7">
        <v>1284</v>
      </c>
      <c r="P7">
        <v>1809</v>
      </c>
      <c r="Q7">
        <v>21976</v>
      </c>
      <c r="R7">
        <v>-610</v>
      </c>
      <c r="S7" s="98">
        <v>2221</v>
      </c>
      <c r="T7" s="8">
        <v>24095</v>
      </c>
      <c r="U7">
        <v>1032</v>
      </c>
      <c r="V7" s="98">
        <v>2586</v>
      </c>
      <c r="W7">
        <v>22368</v>
      </c>
      <c r="X7">
        <v>-1655</v>
      </c>
      <c r="Y7" s="98">
        <v>3078</v>
      </c>
      <c r="Z7" s="8">
        <v>23707</v>
      </c>
      <c r="AA7" s="98">
        <v>2945</v>
      </c>
      <c r="AB7" s="98">
        <v>3726</v>
      </c>
      <c r="AC7">
        <v>21875</v>
      </c>
      <c r="AD7" s="98">
        <v>2677</v>
      </c>
      <c r="AE7">
        <v>1741</v>
      </c>
      <c r="AF7" s="8">
        <v>24034</v>
      </c>
      <c r="AG7" s="96">
        <v>1636</v>
      </c>
      <c r="AH7" s="96">
        <v>395</v>
      </c>
      <c r="AI7" s="96">
        <v>22041</v>
      </c>
      <c r="AJ7" s="96">
        <v>-1852</v>
      </c>
      <c r="AK7" s="96">
        <v>1058</v>
      </c>
      <c r="AL7" s="97">
        <v>22658</v>
      </c>
      <c r="AM7" s="96">
        <v>1360</v>
      </c>
      <c r="AN7" s="96">
        <v>1309</v>
      </c>
      <c r="AO7" s="96">
        <v>19682</v>
      </c>
      <c r="AP7" s="96">
        <v>-1439</v>
      </c>
      <c r="AQ7" s="96">
        <v>1295</v>
      </c>
      <c r="AR7" s="97">
        <v>23415</v>
      </c>
      <c r="AS7" s="98">
        <v>2111</v>
      </c>
      <c r="AT7" s="98">
        <v>4055</v>
      </c>
      <c r="AU7">
        <v>21712</v>
      </c>
      <c r="AV7">
        <v>-109</v>
      </c>
      <c r="AW7">
        <v>1862</v>
      </c>
      <c r="AX7" s="8">
        <v>24085</v>
      </c>
    </row>
    <row r="8" spans="1:68" ht="14.45" customHeight="1">
      <c r="A8" s="93">
        <v>6</v>
      </c>
      <c r="B8" s="93"/>
      <c r="C8">
        <v>64</v>
      </c>
      <c r="D8" s="98">
        <v>5305</v>
      </c>
      <c r="E8">
        <v>20883</v>
      </c>
      <c r="F8">
        <v>-1320</v>
      </c>
      <c r="G8" s="98">
        <v>2415</v>
      </c>
      <c r="H8" s="8">
        <v>20550</v>
      </c>
      <c r="I8">
        <v>-392</v>
      </c>
      <c r="J8" s="98">
        <v>5356</v>
      </c>
      <c r="K8">
        <v>21208</v>
      </c>
      <c r="L8">
        <v>-805</v>
      </c>
      <c r="M8">
        <v>1317</v>
      </c>
      <c r="N8" s="8">
        <v>23453</v>
      </c>
      <c r="O8">
        <v>322</v>
      </c>
      <c r="P8" s="98">
        <v>3875</v>
      </c>
      <c r="Q8">
        <v>22651</v>
      </c>
      <c r="R8">
        <v>-702</v>
      </c>
      <c r="S8" s="98">
        <v>3162</v>
      </c>
      <c r="T8" s="8">
        <v>22187</v>
      </c>
      <c r="U8">
        <v>1107</v>
      </c>
      <c r="V8">
        <v>1742</v>
      </c>
      <c r="W8">
        <v>22492</v>
      </c>
      <c r="X8">
        <v>-1699</v>
      </c>
      <c r="Y8" s="98">
        <v>2431</v>
      </c>
      <c r="Z8" s="8">
        <v>22906</v>
      </c>
      <c r="AA8" s="98">
        <v>2590</v>
      </c>
      <c r="AB8" s="98">
        <v>3694</v>
      </c>
      <c r="AC8">
        <v>22059</v>
      </c>
      <c r="AD8">
        <v>848</v>
      </c>
      <c r="AE8" s="98">
        <v>3166</v>
      </c>
      <c r="AF8" s="8">
        <v>23156</v>
      </c>
      <c r="AG8" s="96">
        <v>-218</v>
      </c>
      <c r="AH8" s="96">
        <v>1286</v>
      </c>
      <c r="AI8" s="96">
        <v>23260</v>
      </c>
      <c r="AJ8" s="96">
        <v>-1950</v>
      </c>
      <c r="AK8" s="96">
        <v>-62</v>
      </c>
      <c r="AL8" s="97">
        <v>21891</v>
      </c>
      <c r="AM8" s="96">
        <v>1782</v>
      </c>
      <c r="AN8" s="96">
        <v>777</v>
      </c>
      <c r="AO8" s="96">
        <v>20062</v>
      </c>
      <c r="AP8" s="96">
        <v>-1383</v>
      </c>
      <c r="AQ8" s="96">
        <v>825</v>
      </c>
      <c r="AR8" s="97">
        <v>22827</v>
      </c>
      <c r="AS8" s="98">
        <v>1906</v>
      </c>
      <c r="AT8" s="98">
        <v>3300</v>
      </c>
      <c r="AU8">
        <v>22102</v>
      </c>
      <c r="AV8">
        <v>-976</v>
      </c>
      <c r="AW8" s="98">
        <v>2383</v>
      </c>
      <c r="AX8" s="8">
        <v>22779</v>
      </c>
    </row>
    <row r="9" spans="1:68">
      <c r="A9" s="93">
        <v>7</v>
      </c>
      <c r="B9" s="93"/>
      <c r="C9" s="98">
        <v>3358</v>
      </c>
      <c r="D9" s="98">
        <v>2658</v>
      </c>
      <c r="E9">
        <v>22053</v>
      </c>
      <c r="F9">
        <v>-184</v>
      </c>
      <c r="G9" s="98">
        <v>2451</v>
      </c>
      <c r="H9" s="8">
        <v>20978</v>
      </c>
      <c r="I9">
        <v>1373</v>
      </c>
      <c r="J9" s="98">
        <v>4293</v>
      </c>
      <c r="K9">
        <v>22433</v>
      </c>
      <c r="L9">
        <v>68</v>
      </c>
      <c r="M9">
        <v>1369</v>
      </c>
      <c r="N9" s="8">
        <v>23464</v>
      </c>
      <c r="O9">
        <v>1686</v>
      </c>
      <c r="P9">
        <v>1591</v>
      </c>
      <c r="Q9">
        <v>24044</v>
      </c>
      <c r="R9">
        <v>-786</v>
      </c>
      <c r="S9" s="98">
        <v>2396</v>
      </c>
      <c r="T9" s="8">
        <v>23156</v>
      </c>
      <c r="U9" s="98">
        <v>2172</v>
      </c>
      <c r="V9">
        <v>1161</v>
      </c>
      <c r="W9">
        <v>23011</v>
      </c>
      <c r="X9">
        <v>-553</v>
      </c>
      <c r="Y9" s="98">
        <v>2082</v>
      </c>
      <c r="Z9" s="8">
        <v>23180</v>
      </c>
      <c r="AA9" s="98">
        <v>4333</v>
      </c>
      <c r="AB9">
        <v>1670</v>
      </c>
      <c r="AC9">
        <v>22584</v>
      </c>
      <c r="AD9">
        <v>1146</v>
      </c>
      <c r="AE9" s="98">
        <v>2734</v>
      </c>
      <c r="AF9" s="8">
        <v>23538</v>
      </c>
      <c r="AG9" s="98">
        <v>2123</v>
      </c>
      <c r="AH9">
        <v>-352</v>
      </c>
      <c r="AI9">
        <v>24270</v>
      </c>
      <c r="AJ9">
        <v>-1420</v>
      </c>
      <c r="AK9">
        <v>224</v>
      </c>
      <c r="AL9" s="8">
        <v>22125</v>
      </c>
      <c r="AM9" s="98">
        <v>2825</v>
      </c>
      <c r="AN9">
        <v>-6</v>
      </c>
      <c r="AO9">
        <v>19997</v>
      </c>
      <c r="AP9">
        <v>-472</v>
      </c>
      <c r="AQ9">
        <v>717</v>
      </c>
      <c r="AR9" s="8">
        <v>23081</v>
      </c>
      <c r="AS9" s="98">
        <v>3278</v>
      </c>
      <c r="AT9">
        <v>1665</v>
      </c>
      <c r="AU9">
        <v>22561</v>
      </c>
      <c r="AV9">
        <v>-829</v>
      </c>
      <c r="AW9" s="98">
        <v>2438</v>
      </c>
      <c r="AX9" s="8">
        <v>22787</v>
      </c>
    </row>
    <row r="10" spans="1:68" ht="14.45" customHeight="1">
      <c r="A10" s="93">
        <v>8</v>
      </c>
      <c r="B10" s="93"/>
      <c r="C10">
        <v>1935</v>
      </c>
      <c r="D10" s="98">
        <v>2766</v>
      </c>
      <c r="E10">
        <v>22258</v>
      </c>
      <c r="F10">
        <v>-821</v>
      </c>
      <c r="G10" s="98">
        <v>2865</v>
      </c>
      <c r="H10" s="8">
        <v>21293</v>
      </c>
      <c r="I10">
        <v>970</v>
      </c>
      <c r="J10" s="98">
        <v>3336</v>
      </c>
      <c r="K10">
        <v>22914</v>
      </c>
      <c r="L10">
        <v>-200</v>
      </c>
      <c r="M10">
        <v>1911</v>
      </c>
      <c r="N10" s="8">
        <v>23736</v>
      </c>
      <c r="O10">
        <v>1257</v>
      </c>
      <c r="P10">
        <v>770</v>
      </c>
      <c r="Q10">
        <v>24437</v>
      </c>
      <c r="R10">
        <v>-1474</v>
      </c>
      <c r="S10" s="98">
        <v>3919</v>
      </c>
      <c r="T10" s="8">
        <v>23088</v>
      </c>
      <c r="U10">
        <v>1819</v>
      </c>
      <c r="V10">
        <v>1263</v>
      </c>
      <c r="W10">
        <v>23763</v>
      </c>
      <c r="X10">
        <v>-652</v>
      </c>
      <c r="Y10" s="98">
        <v>3271</v>
      </c>
      <c r="Z10" s="8">
        <v>23524</v>
      </c>
      <c r="AA10" s="98">
        <v>3323</v>
      </c>
      <c r="AB10" s="98">
        <v>2012</v>
      </c>
      <c r="AC10">
        <v>23541</v>
      </c>
      <c r="AD10" s="98">
        <v>2189</v>
      </c>
      <c r="AE10">
        <v>1806</v>
      </c>
      <c r="AF10" s="8">
        <v>23955</v>
      </c>
      <c r="AG10" s="96">
        <v>1626</v>
      </c>
      <c r="AH10" s="96">
        <v>-1301</v>
      </c>
      <c r="AI10" s="96">
        <v>23842</v>
      </c>
      <c r="AJ10" s="96">
        <v>-1660</v>
      </c>
      <c r="AK10" s="96">
        <v>877</v>
      </c>
      <c r="AL10" s="97">
        <v>22361</v>
      </c>
      <c r="AM10" s="98">
        <v>2568</v>
      </c>
      <c r="AN10">
        <v>-901</v>
      </c>
      <c r="AO10">
        <v>20333</v>
      </c>
      <c r="AP10">
        <v>-940</v>
      </c>
      <c r="AQ10">
        <v>1485</v>
      </c>
      <c r="AR10" s="8">
        <v>23511</v>
      </c>
      <c r="AS10" s="98">
        <v>3209</v>
      </c>
      <c r="AT10">
        <v>827</v>
      </c>
      <c r="AU10">
        <v>23059</v>
      </c>
      <c r="AV10">
        <v>-1045</v>
      </c>
      <c r="AW10" s="98">
        <v>2779</v>
      </c>
      <c r="AX10" s="8">
        <v>23562</v>
      </c>
    </row>
    <row r="11" spans="1:68" ht="14.45" customHeight="1">
      <c r="A11" s="93">
        <v>9</v>
      </c>
      <c r="B11" s="93"/>
      <c r="C11">
        <v>1502</v>
      </c>
      <c r="D11" s="98">
        <v>4095</v>
      </c>
      <c r="E11">
        <v>21330</v>
      </c>
      <c r="F11">
        <v>730</v>
      </c>
      <c r="G11">
        <v>1482</v>
      </c>
      <c r="H11" s="8">
        <v>21252</v>
      </c>
      <c r="I11">
        <v>1192</v>
      </c>
      <c r="J11" s="98">
        <v>3082</v>
      </c>
      <c r="K11">
        <v>22529</v>
      </c>
      <c r="L11">
        <v>-305</v>
      </c>
      <c r="M11">
        <v>468</v>
      </c>
      <c r="N11" s="8">
        <v>23278</v>
      </c>
      <c r="O11" s="96">
        <v>1378</v>
      </c>
      <c r="P11" s="96">
        <v>1195</v>
      </c>
      <c r="Q11" s="96">
        <v>23542</v>
      </c>
      <c r="R11" s="96">
        <v>-71</v>
      </c>
      <c r="S11" s="96">
        <v>1570</v>
      </c>
      <c r="T11" s="97">
        <v>23115</v>
      </c>
      <c r="U11" s="96">
        <v>1339</v>
      </c>
      <c r="V11" s="96">
        <v>1393</v>
      </c>
      <c r="W11" s="96">
        <v>22626</v>
      </c>
      <c r="X11" s="96">
        <v>-1008</v>
      </c>
      <c r="Y11" s="96">
        <v>1800</v>
      </c>
      <c r="Z11" s="97">
        <v>23170</v>
      </c>
      <c r="AA11" s="98">
        <v>3681</v>
      </c>
      <c r="AB11">
        <v>1887</v>
      </c>
      <c r="AC11">
        <v>22369</v>
      </c>
      <c r="AD11">
        <v>1199</v>
      </c>
      <c r="AE11" s="98">
        <v>2431</v>
      </c>
      <c r="AF11" s="8">
        <v>23088</v>
      </c>
      <c r="AG11" s="96">
        <v>801</v>
      </c>
      <c r="AH11" s="96">
        <v>-121</v>
      </c>
      <c r="AI11" s="96">
        <v>24622</v>
      </c>
      <c r="AJ11" s="96">
        <v>-403</v>
      </c>
      <c r="AK11" s="96">
        <v>-1287</v>
      </c>
      <c r="AL11" s="97">
        <v>22208</v>
      </c>
      <c r="AM11" s="96">
        <v>1711</v>
      </c>
      <c r="AN11" s="96">
        <v>907</v>
      </c>
      <c r="AO11" s="96">
        <v>20470</v>
      </c>
      <c r="AP11" s="96">
        <v>-361</v>
      </c>
      <c r="AQ11" s="96">
        <v>292</v>
      </c>
      <c r="AR11" s="97">
        <v>22986</v>
      </c>
      <c r="AS11" s="96">
        <v>1973</v>
      </c>
      <c r="AT11" s="96">
        <v>1379</v>
      </c>
      <c r="AU11" s="96">
        <v>21262</v>
      </c>
      <c r="AV11" s="96">
        <v>-140</v>
      </c>
      <c r="AW11" s="96">
        <v>445</v>
      </c>
      <c r="AX11" s="97">
        <v>23767</v>
      </c>
    </row>
    <row r="12" spans="1:68" ht="14.45" customHeight="1">
      <c r="A12" s="93">
        <v>10</v>
      </c>
      <c r="B12" s="93"/>
      <c r="C12">
        <v>1774</v>
      </c>
      <c r="D12" s="98">
        <v>4897</v>
      </c>
      <c r="E12">
        <v>20515</v>
      </c>
      <c r="F12">
        <v>-1089</v>
      </c>
      <c r="G12" s="98">
        <v>3272</v>
      </c>
      <c r="H12" s="8">
        <v>20275</v>
      </c>
      <c r="I12">
        <v>953</v>
      </c>
      <c r="J12" s="98">
        <v>4956</v>
      </c>
      <c r="K12">
        <v>20888</v>
      </c>
      <c r="L12">
        <v>83</v>
      </c>
      <c r="M12">
        <v>1549</v>
      </c>
      <c r="N12" s="8">
        <v>23187</v>
      </c>
      <c r="O12">
        <v>1539</v>
      </c>
      <c r="P12" s="98">
        <v>2290</v>
      </c>
      <c r="Q12">
        <v>22438</v>
      </c>
      <c r="R12">
        <v>-340</v>
      </c>
      <c r="S12" s="98">
        <v>2159</v>
      </c>
      <c r="T12" s="8">
        <v>23007</v>
      </c>
      <c r="U12">
        <v>943</v>
      </c>
      <c r="V12" s="98">
        <v>3075</v>
      </c>
      <c r="W12">
        <v>21365</v>
      </c>
      <c r="X12">
        <v>-208</v>
      </c>
      <c r="Y12" s="98">
        <v>2576</v>
      </c>
      <c r="Z12" s="8">
        <v>22903</v>
      </c>
      <c r="AA12" s="98">
        <v>2606</v>
      </c>
      <c r="AB12" s="98">
        <v>3774</v>
      </c>
      <c r="AC12">
        <v>21752</v>
      </c>
      <c r="AD12" s="98">
        <v>2070</v>
      </c>
      <c r="AE12" s="98">
        <v>2379</v>
      </c>
      <c r="AF12" s="8">
        <v>23063</v>
      </c>
      <c r="AG12" s="96">
        <v>977</v>
      </c>
      <c r="AH12" s="96">
        <v>577</v>
      </c>
      <c r="AI12" s="96">
        <v>21999</v>
      </c>
      <c r="AJ12" s="96">
        <v>-1334</v>
      </c>
      <c r="AK12" s="96">
        <v>187</v>
      </c>
      <c r="AL12" s="97">
        <v>21591</v>
      </c>
      <c r="AM12" s="96">
        <v>1637</v>
      </c>
      <c r="AN12" s="96">
        <v>1852</v>
      </c>
      <c r="AO12" s="96">
        <v>19833</v>
      </c>
      <c r="AP12" s="96">
        <v>-152</v>
      </c>
      <c r="AQ12" s="96">
        <v>873</v>
      </c>
      <c r="AR12" s="97">
        <v>22309</v>
      </c>
      <c r="AS12" s="98">
        <v>2216</v>
      </c>
      <c r="AT12" s="98">
        <v>2756</v>
      </c>
      <c r="AU12">
        <v>21028</v>
      </c>
      <c r="AV12">
        <v>-491</v>
      </c>
      <c r="AW12">
        <v>1883</v>
      </c>
      <c r="AX12" s="8">
        <v>22855</v>
      </c>
    </row>
    <row r="13" spans="1:68" ht="14.45" customHeight="1">
      <c r="A13" s="93">
        <v>11</v>
      </c>
      <c r="B13" s="93"/>
      <c r="C13">
        <v>1931</v>
      </c>
      <c r="D13" s="98">
        <v>3614</v>
      </c>
      <c r="E13">
        <v>21214</v>
      </c>
      <c r="F13">
        <v>-1490</v>
      </c>
      <c r="G13" s="98">
        <v>3295</v>
      </c>
      <c r="H13" s="8">
        <v>20038</v>
      </c>
      <c r="I13">
        <v>-90</v>
      </c>
      <c r="J13" s="98">
        <v>5223</v>
      </c>
      <c r="K13">
        <v>21245</v>
      </c>
      <c r="L13">
        <v>303</v>
      </c>
      <c r="M13">
        <v>1417</v>
      </c>
      <c r="N13" s="8">
        <v>22847</v>
      </c>
      <c r="O13">
        <v>491</v>
      </c>
      <c r="P13" s="98">
        <v>2567</v>
      </c>
      <c r="Q13">
        <v>23564</v>
      </c>
      <c r="R13">
        <v>155</v>
      </c>
      <c r="S13" s="98">
        <v>2069</v>
      </c>
      <c r="T13" s="8">
        <v>21726</v>
      </c>
      <c r="U13">
        <v>1090</v>
      </c>
      <c r="V13" s="98">
        <v>3358</v>
      </c>
      <c r="W13">
        <v>22199</v>
      </c>
      <c r="X13">
        <v>588</v>
      </c>
      <c r="Y13" s="98">
        <v>2343</v>
      </c>
      <c r="Z13" s="8">
        <v>22337</v>
      </c>
      <c r="AA13" s="98">
        <v>4085</v>
      </c>
      <c r="AB13" s="98">
        <v>3064</v>
      </c>
      <c r="AC13">
        <v>21571</v>
      </c>
      <c r="AD13">
        <v>1847</v>
      </c>
      <c r="AE13" s="98">
        <v>3567</v>
      </c>
      <c r="AF13" s="8">
        <v>22641</v>
      </c>
      <c r="AG13" s="96">
        <v>802</v>
      </c>
      <c r="AH13" s="96">
        <v>960</v>
      </c>
      <c r="AI13" s="96">
        <v>22716</v>
      </c>
      <c r="AJ13" s="96">
        <v>-404</v>
      </c>
      <c r="AK13" s="96">
        <v>497</v>
      </c>
      <c r="AL13" s="97">
        <v>21021</v>
      </c>
      <c r="AM13" s="96">
        <v>1887</v>
      </c>
      <c r="AN13" s="96">
        <v>782</v>
      </c>
      <c r="AO13" s="96">
        <v>20078</v>
      </c>
      <c r="AP13" s="96">
        <v>-378</v>
      </c>
      <c r="AQ13" s="96">
        <v>1121</v>
      </c>
      <c r="AR13" s="97">
        <v>22284</v>
      </c>
      <c r="AS13" s="98">
        <v>2267</v>
      </c>
      <c r="AT13" s="98">
        <v>2037</v>
      </c>
      <c r="AU13">
        <v>22557</v>
      </c>
      <c r="AV13">
        <v>-1032</v>
      </c>
      <c r="AW13">
        <v>1884</v>
      </c>
      <c r="AX13" s="8">
        <v>22404</v>
      </c>
    </row>
    <row r="14" spans="1:68" ht="14.45" customHeight="1">
      <c r="A14" s="93">
        <v>12</v>
      </c>
      <c r="B14" s="93"/>
      <c r="C14">
        <v>1667</v>
      </c>
      <c r="D14" s="98">
        <v>3456</v>
      </c>
      <c r="E14">
        <v>21624</v>
      </c>
      <c r="F14">
        <v>-587</v>
      </c>
      <c r="G14">
        <v>1844</v>
      </c>
      <c r="H14" s="8">
        <v>21095</v>
      </c>
      <c r="I14">
        <v>1853</v>
      </c>
      <c r="J14" s="98">
        <v>4492</v>
      </c>
      <c r="K14">
        <v>21862</v>
      </c>
      <c r="L14">
        <v>1216</v>
      </c>
      <c r="M14">
        <v>530</v>
      </c>
      <c r="N14" s="8">
        <v>22980</v>
      </c>
      <c r="O14">
        <v>1913</v>
      </c>
      <c r="P14" s="98">
        <v>2076</v>
      </c>
      <c r="Q14">
        <v>23541</v>
      </c>
      <c r="R14">
        <v>853</v>
      </c>
      <c r="S14">
        <v>1812</v>
      </c>
      <c r="T14" s="8">
        <v>22487</v>
      </c>
      <c r="U14" s="96">
        <v>1773</v>
      </c>
      <c r="V14" s="96">
        <v>1930</v>
      </c>
      <c r="W14" s="96">
        <v>23122</v>
      </c>
      <c r="X14" s="96">
        <v>-347</v>
      </c>
      <c r="Y14" s="96">
        <v>1750</v>
      </c>
      <c r="Z14" s="97">
        <v>23422</v>
      </c>
      <c r="AA14" s="98">
        <v>4318</v>
      </c>
      <c r="AB14">
        <v>1172</v>
      </c>
      <c r="AC14">
        <v>21540</v>
      </c>
      <c r="AD14">
        <v>1727</v>
      </c>
      <c r="AE14" s="98">
        <v>2122</v>
      </c>
      <c r="AF14" s="8">
        <v>23734</v>
      </c>
      <c r="AG14" s="98">
        <v>2441</v>
      </c>
      <c r="AH14">
        <v>950</v>
      </c>
      <c r="AI14">
        <v>24166</v>
      </c>
      <c r="AJ14">
        <v>247</v>
      </c>
      <c r="AK14">
        <v>172</v>
      </c>
      <c r="AL14" s="8">
        <v>21047</v>
      </c>
      <c r="AM14" s="98">
        <v>2761</v>
      </c>
      <c r="AN14">
        <v>-77</v>
      </c>
      <c r="AO14">
        <v>20106</v>
      </c>
      <c r="AP14">
        <v>561</v>
      </c>
      <c r="AQ14">
        <v>-234</v>
      </c>
      <c r="AR14" s="8">
        <v>22698</v>
      </c>
      <c r="AS14" s="98">
        <v>3701</v>
      </c>
      <c r="AT14" s="98">
        <v>2130</v>
      </c>
      <c r="AU14">
        <v>21985</v>
      </c>
      <c r="AV14">
        <v>981</v>
      </c>
      <c r="AW14">
        <v>1579</v>
      </c>
      <c r="AX14" s="8">
        <v>23244</v>
      </c>
    </row>
    <row r="15" spans="1:68">
      <c r="A15" s="93">
        <v>13</v>
      </c>
      <c r="B15" s="93"/>
    </row>
    <row r="16" spans="1:68" ht="14.45" customHeight="1">
      <c r="A16" s="93">
        <v>14</v>
      </c>
      <c r="B16" s="93"/>
      <c r="AA16">
        <f>AVERAGE(AA3:AA14)</f>
        <v>3407.5</v>
      </c>
      <c r="AB16">
        <f t="shared" ref="AB16:AF16" si="0">AVERAGE(AB3:AB14)</f>
        <v>2740.3333333333335</v>
      </c>
      <c r="AC16">
        <f t="shared" si="0"/>
        <v>22219.416666666668</v>
      </c>
      <c r="AD16">
        <f t="shared" si="0"/>
        <v>1645.6666666666667</v>
      </c>
      <c r="AE16">
        <f t="shared" si="0"/>
        <v>2308.9166666666665</v>
      </c>
      <c r="AF16">
        <f t="shared" si="0"/>
        <v>23487.25</v>
      </c>
      <c r="AG16">
        <f>AVERAGE(AG3:AG14)</f>
        <v>1416.1666666666667</v>
      </c>
      <c r="AH16">
        <f t="shared" ref="AH16:AI16" si="1">AVERAGE(AH3:AH14)</f>
        <v>75.583333333333329</v>
      </c>
      <c r="AI16">
        <f t="shared" si="1"/>
        <v>23341</v>
      </c>
      <c r="AJ16">
        <f>AVERAGE(AJ3:AJ14)</f>
        <v>-1226.5</v>
      </c>
      <c r="AK16">
        <f t="shared" ref="AK16:AL16" si="2">AVERAGE(AK3:AK14)</f>
        <v>-41.25</v>
      </c>
      <c r="AL16">
        <f t="shared" si="2"/>
        <v>21983.75</v>
      </c>
      <c r="AM16">
        <f>AVERAGE(AM3:AM14)</f>
        <v>2224.3333333333335</v>
      </c>
      <c r="AN16">
        <f t="shared" ref="AN16:AO16" si="3">AVERAGE(AN3:AN14)</f>
        <v>438.58333333333331</v>
      </c>
      <c r="AO16">
        <f t="shared" si="3"/>
        <v>20178</v>
      </c>
      <c r="AP16">
        <f>AVERAGE(AP3:AP14)</f>
        <v>-536.08333333333337</v>
      </c>
      <c r="AQ16">
        <f t="shared" ref="AQ16" si="4">AVERAGE(AQ3:AQ14)</f>
        <v>456.66666666666669</v>
      </c>
      <c r="AR16">
        <f>AVERAGE(AR3:AR14)</f>
        <v>22971</v>
      </c>
      <c r="AS16">
        <f t="shared" ref="AS16:AX16" si="5">AVERAGE(AS3:AS14)</f>
        <v>2640</v>
      </c>
      <c r="AT16">
        <f t="shared" si="5"/>
        <v>2222.6666666666665</v>
      </c>
      <c r="AU16">
        <f t="shared" si="5"/>
        <v>22140.916666666668</v>
      </c>
      <c r="AV16">
        <f t="shared" si="5"/>
        <v>-533.5</v>
      </c>
      <c r="AW16">
        <f t="shared" si="5"/>
        <v>1626.25</v>
      </c>
      <c r="AX16">
        <f t="shared" si="5"/>
        <v>23254.25</v>
      </c>
    </row>
    <row r="17" spans="1:44" ht="14.45" customHeight="1">
      <c r="A17" s="93"/>
      <c r="B17" s="93"/>
      <c r="AG17">
        <f>MAX(AG3:AG14)-MIN(AG3:AG14)</f>
        <v>2659</v>
      </c>
      <c r="AH17">
        <f t="shared" ref="AH17:AL17" si="6">MAX(AH3:AH14)-MIN(AH3:AH14)</f>
        <v>3041</v>
      </c>
      <c r="AI17">
        <f t="shared" si="6"/>
        <v>2623</v>
      </c>
      <c r="AJ17">
        <f t="shared" si="6"/>
        <v>2341</v>
      </c>
      <c r="AK17">
        <f t="shared" si="6"/>
        <v>2855</v>
      </c>
      <c r="AL17">
        <f t="shared" si="6"/>
        <v>1637</v>
      </c>
    </row>
    <row r="18" spans="1:44" ht="14.45" customHeight="1">
      <c r="A18" s="93"/>
      <c r="B18" s="173" t="s">
        <v>1764</v>
      </c>
      <c r="C18" s="173"/>
      <c r="D18" s="173"/>
      <c r="E18" s="173"/>
      <c r="F18" s="173"/>
      <c r="G18" s="173"/>
      <c r="H18" s="174"/>
      <c r="I18" s="171" t="s">
        <v>1765</v>
      </c>
      <c r="J18" s="165"/>
      <c r="K18" s="165"/>
      <c r="L18" s="165"/>
      <c r="M18" s="165"/>
      <c r="N18" s="172"/>
      <c r="O18" s="171" t="s">
        <v>1766</v>
      </c>
      <c r="P18" s="165"/>
      <c r="Q18" s="165"/>
      <c r="R18" s="165"/>
      <c r="S18" s="165"/>
      <c r="T18" s="172"/>
      <c r="U18" s="171" t="s">
        <v>1767</v>
      </c>
      <c r="V18" s="165"/>
      <c r="W18" s="165"/>
      <c r="X18" s="165"/>
      <c r="Y18" s="165"/>
      <c r="Z18" s="172"/>
    </row>
    <row r="19" spans="1:44" ht="14.45" customHeight="1" thickBot="1">
      <c r="A19" s="93"/>
      <c r="B19" s="12"/>
      <c r="C19" s="94" t="s">
        <v>516</v>
      </c>
      <c r="D19" s="94" t="s">
        <v>517</v>
      </c>
      <c r="E19" s="94" t="s">
        <v>518</v>
      </c>
      <c r="F19" s="94" t="s">
        <v>526</v>
      </c>
      <c r="G19" s="94" t="s">
        <v>527</v>
      </c>
      <c r="H19" s="95" t="s">
        <v>528</v>
      </c>
      <c r="I19" s="94" t="s">
        <v>516</v>
      </c>
      <c r="J19" s="94" t="s">
        <v>517</v>
      </c>
      <c r="K19" s="94" t="s">
        <v>518</v>
      </c>
      <c r="L19" s="94" t="s">
        <v>526</v>
      </c>
      <c r="M19" s="94" t="s">
        <v>527</v>
      </c>
      <c r="N19" s="95" t="s">
        <v>528</v>
      </c>
      <c r="O19" s="94" t="s">
        <v>516</v>
      </c>
      <c r="P19" s="94" t="s">
        <v>517</v>
      </c>
      <c r="Q19" s="94" t="s">
        <v>518</v>
      </c>
      <c r="R19" s="94" t="s">
        <v>526</v>
      </c>
      <c r="S19" s="94" t="s">
        <v>527</v>
      </c>
      <c r="T19" s="95" t="s">
        <v>528</v>
      </c>
      <c r="U19" s="94" t="s">
        <v>516</v>
      </c>
      <c r="V19" s="94" t="s">
        <v>517</v>
      </c>
      <c r="W19" s="94" t="s">
        <v>518</v>
      </c>
      <c r="X19" s="94" t="s">
        <v>526</v>
      </c>
      <c r="Y19" s="94" t="s">
        <v>527</v>
      </c>
      <c r="Z19" s="95" t="s">
        <v>528</v>
      </c>
    </row>
    <row r="20" spans="1:44" ht="14.45" customHeight="1">
      <c r="A20" s="93">
        <v>1</v>
      </c>
      <c r="B20" s="93"/>
      <c r="C20" s="117">
        <v>574</v>
      </c>
      <c r="D20" s="118">
        <v>1009</v>
      </c>
      <c r="E20" s="119">
        <v>23031</v>
      </c>
      <c r="F20">
        <v>-1506</v>
      </c>
      <c r="G20">
        <v>-1482</v>
      </c>
      <c r="H20">
        <v>23820</v>
      </c>
      <c r="I20" s="117">
        <v>721</v>
      </c>
      <c r="J20" s="118">
        <v>1301</v>
      </c>
      <c r="K20" s="119">
        <v>23493</v>
      </c>
      <c r="L20">
        <v>-1992</v>
      </c>
      <c r="M20">
        <v>602</v>
      </c>
      <c r="N20">
        <v>23118</v>
      </c>
      <c r="O20" s="117">
        <v>1142</v>
      </c>
      <c r="P20" s="118">
        <v>680</v>
      </c>
      <c r="Q20" s="119">
        <v>22459</v>
      </c>
      <c r="R20">
        <v>-903</v>
      </c>
      <c r="S20">
        <v>875</v>
      </c>
      <c r="T20">
        <v>20305</v>
      </c>
      <c r="U20" s="117">
        <v>255</v>
      </c>
      <c r="V20" s="118">
        <v>1084</v>
      </c>
      <c r="W20" s="119">
        <v>23530</v>
      </c>
      <c r="X20">
        <v>-205</v>
      </c>
      <c r="Y20">
        <v>-325</v>
      </c>
      <c r="Z20" s="8">
        <v>22150</v>
      </c>
    </row>
    <row r="21" spans="1:44" ht="14.45" customHeight="1">
      <c r="A21">
        <v>2</v>
      </c>
      <c r="C21" s="120">
        <v>260</v>
      </c>
      <c r="D21">
        <v>-301</v>
      </c>
      <c r="E21" s="121">
        <v>21489</v>
      </c>
      <c r="F21">
        <v>-1950</v>
      </c>
      <c r="G21">
        <v>-1464</v>
      </c>
      <c r="H21">
        <v>24183</v>
      </c>
      <c r="I21" s="120">
        <v>840</v>
      </c>
      <c r="J21">
        <v>100</v>
      </c>
      <c r="K21" s="121">
        <v>23208</v>
      </c>
      <c r="L21">
        <v>-1957</v>
      </c>
      <c r="M21">
        <v>905</v>
      </c>
      <c r="N21">
        <v>23923</v>
      </c>
      <c r="O21" s="120">
        <v>1247</v>
      </c>
      <c r="P21">
        <v>375</v>
      </c>
      <c r="Q21" s="121">
        <v>22657</v>
      </c>
      <c r="R21">
        <v>-1204</v>
      </c>
      <c r="S21">
        <v>1671</v>
      </c>
      <c r="T21">
        <v>20482</v>
      </c>
      <c r="U21" s="120">
        <v>1446</v>
      </c>
      <c r="V21">
        <v>-720</v>
      </c>
      <c r="W21" s="121">
        <v>24151</v>
      </c>
      <c r="X21">
        <v>-1721</v>
      </c>
      <c r="Y21">
        <v>1472</v>
      </c>
      <c r="Z21" s="8">
        <v>22193</v>
      </c>
    </row>
    <row r="22" spans="1:44">
      <c r="A22" s="93">
        <v>3</v>
      </c>
      <c r="B22" s="93"/>
      <c r="C22" s="120">
        <v>407</v>
      </c>
      <c r="D22">
        <v>1410</v>
      </c>
      <c r="E22" s="121">
        <v>22235</v>
      </c>
      <c r="F22" s="98">
        <v>-2514</v>
      </c>
      <c r="G22">
        <v>209</v>
      </c>
      <c r="H22">
        <v>21868</v>
      </c>
      <c r="I22" s="120">
        <v>463</v>
      </c>
      <c r="J22">
        <v>1942</v>
      </c>
      <c r="K22" s="121">
        <v>21589</v>
      </c>
      <c r="L22">
        <v>-1958</v>
      </c>
      <c r="M22">
        <v>1282</v>
      </c>
      <c r="N22">
        <v>23154</v>
      </c>
      <c r="O22" s="120">
        <v>305</v>
      </c>
      <c r="P22">
        <v>1875</v>
      </c>
      <c r="Q22" s="121">
        <v>20969</v>
      </c>
      <c r="R22">
        <v>-612</v>
      </c>
      <c r="S22">
        <v>995</v>
      </c>
      <c r="T22">
        <v>20033</v>
      </c>
      <c r="U22" s="120">
        <v>185</v>
      </c>
      <c r="V22">
        <v>1609</v>
      </c>
      <c r="W22" s="121">
        <v>21383</v>
      </c>
      <c r="X22">
        <v>-934</v>
      </c>
      <c r="Y22">
        <v>1405</v>
      </c>
      <c r="Z22" s="8">
        <v>21047</v>
      </c>
      <c r="AM22">
        <f>AVERAGE(AM16,AS16)</f>
        <v>2432.166666666667</v>
      </c>
      <c r="AN22">
        <f t="shared" ref="AN22:AR22" si="7">AVERAGE(AN16,AT16)</f>
        <v>1330.625</v>
      </c>
      <c r="AO22">
        <f t="shared" si="7"/>
        <v>21159.458333333336</v>
      </c>
      <c r="AP22">
        <f>AVERAGE(AP16,AV16)</f>
        <v>-534.79166666666674</v>
      </c>
      <c r="AQ22">
        <f t="shared" si="7"/>
        <v>1041.4583333333333</v>
      </c>
      <c r="AR22">
        <f t="shared" si="7"/>
        <v>23112.625</v>
      </c>
    </row>
    <row r="23" spans="1:44" ht="14.45" customHeight="1">
      <c r="A23" s="93">
        <v>4</v>
      </c>
      <c r="B23" s="93"/>
      <c r="C23" s="120">
        <v>867</v>
      </c>
      <c r="D23">
        <v>102</v>
      </c>
      <c r="E23" s="121">
        <v>21888</v>
      </c>
      <c r="F23">
        <v>-1967</v>
      </c>
      <c r="G23" s="98">
        <v>-2427</v>
      </c>
      <c r="H23">
        <v>24147</v>
      </c>
      <c r="I23" s="120">
        <v>953</v>
      </c>
      <c r="J23">
        <v>1426</v>
      </c>
      <c r="K23" s="121">
        <v>21924</v>
      </c>
      <c r="L23">
        <v>-1125</v>
      </c>
      <c r="M23">
        <v>-203</v>
      </c>
      <c r="N23">
        <v>21885</v>
      </c>
      <c r="O23" s="120">
        <v>1163</v>
      </c>
      <c r="P23">
        <v>807</v>
      </c>
      <c r="Q23" s="121">
        <v>22160</v>
      </c>
      <c r="R23">
        <v>-1862</v>
      </c>
      <c r="S23">
        <v>1192</v>
      </c>
      <c r="T23">
        <v>20179</v>
      </c>
      <c r="U23" s="120">
        <v>1415</v>
      </c>
      <c r="V23">
        <v>-432</v>
      </c>
      <c r="W23" s="121">
        <v>22614</v>
      </c>
      <c r="X23">
        <v>-1278</v>
      </c>
      <c r="Y23">
        <v>516</v>
      </c>
      <c r="Z23" s="8">
        <v>23263</v>
      </c>
    </row>
    <row r="24" spans="1:44" ht="14.45" customHeight="1">
      <c r="A24">
        <v>5</v>
      </c>
      <c r="B24" s="93"/>
      <c r="C24" s="120">
        <v>900</v>
      </c>
      <c r="D24">
        <v>610</v>
      </c>
      <c r="E24" s="121">
        <v>21375</v>
      </c>
      <c r="F24">
        <v>-1901</v>
      </c>
      <c r="G24">
        <v>-628</v>
      </c>
      <c r="H24">
        <v>23224</v>
      </c>
      <c r="I24" s="120">
        <v>335</v>
      </c>
      <c r="J24">
        <v>1698</v>
      </c>
      <c r="K24" s="121">
        <v>21106</v>
      </c>
      <c r="L24">
        <v>-1423</v>
      </c>
      <c r="M24">
        <v>508</v>
      </c>
      <c r="N24">
        <v>24236</v>
      </c>
      <c r="O24" s="120">
        <v>1597</v>
      </c>
      <c r="P24">
        <v>648</v>
      </c>
      <c r="Q24" s="121">
        <v>21041</v>
      </c>
      <c r="R24">
        <v>-1135</v>
      </c>
      <c r="S24">
        <v>1638</v>
      </c>
      <c r="T24">
        <v>20796</v>
      </c>
      <c r="U24" s="120">
        <v>470</v>
      </c>
      <c r="V24">
        <v>1270</v>
      </c>
      <c r="W24" s="121">
        <v>21982</v>
      </c>
      <c r="X24">
        <v>-1035</v>
      </c>
      <c r="Y24">
        <v>1329</v>
      </c>
      <c r="Z24" s="8">
        <v>21645</v>
      </c>
    </row>
    <row r="25" spans="1:44" ht="14.45" customHeight="1">
      <c r="A25" s="93">
        <v>6</v>
      </c>
      <c r="B25" s="93"/>
      <c r="C25" s="120">
        <v>-465</v>
      </c>
      <c r="D25">
        <v>1831</v>
      </c>
      <c r="E25" s="121">
        <v>22109</v>
      </c>
      <c r="F25" s="98">
        <v>-2575</v>
      </c>
      <c r="G25">
        <v>320</v>
      </c>
      <c r="H25">
        <v>23263</v>
      </c>
      <c r="I25" s="120">
        <v>-620</v>
      </c>
      <c r="J25">
        <v>1723</v>
      </c>
      <c r="K25" s="121">
        <v>21398</v>
      </c>
      <c r="L25">
        <v>-1325</v>
      </c>
      <c r="M25">
        <v>-202</v>
      </c>
      <c r="N25">
        <v>23270</v>
      </c>
      <c r="O25" s="120">
        <v>-275</v>
      </c>
      <c r="P25">
        <v>2716</v>
      </c>
      <c r="Q25" s="121">
        <v>21399</v>
      </c>
      <c r="R25">
        <v>-1190</v>
      </c>
      <c r="S25">
        <v>1361</v>
      </c>
      <c r="T25">
        <v>20154</v>
      </c>
      <c r="U25" s="120">
        <v>-571</v>
      </c>
      <c r="V25">
        <v>1799</v>
      </c>
      <c r="W25" s="121">
        <v>23682</v>
      </c>
      <c r="X25">
        <v>-1297</v>
      </c>
      <c r="Y25">
        <v>1449</v>
      </c>
      <c r="Z25" s="8">
        <v>21999</v>
      </c>
    </row>
    <row r="26" spans="1:44" ht="14.45" customHeight="1">
      <c r="A26" s="93">
        <v>7</v>
      </c>
      <c r="B26" s="93"/>
      <c r="C26" s="120">
        <v>796</v>
      </c>
      <c r="D26">
        <v>81</v>
      </c>
      <c r="E26" s="121">
        <v>22184</v>
      </c>
      <c r="F26">
        <v>-1885</v>
      </c>
      <c r="G26">
        <v>-221</v>
      </c>
      <c r="H26">
        <v>23158</v>
      </c>
      <c r="I26" s="120">
        <v>800</v>
      </c>
      <c r="J26">
        <v>281</v>
      </c>
      <c r="K26" s="121">
        <v>22359</v>
      </c>
      <c r="L26">
        <v>-1156</v>
      </c>
      <c r="M26">
        <v>74</v>
      </c>
      <c r="N26">
        <v>22917</v>
      </c>
      <c r="O26" s="120">
        <v>1844</v>
      </c>
      <c r="P26">
        <v>717</v>
      </c>
      <c r="Q26" s="121">
        <v>21904</v>
      </c>
      <c r="R26">
        <v>-229</v>
      </c>
      <c r="S26">
        <v>1814</v>
      </c>
      <c r="T26">
        <v>20100</v>
      </c>
      <c r="U26" s="120">
        <v>1722</v>
      </c>
      <c r="V26">
        <v>237</v>
      </c>
      <c r="W26" s="121">
        <v>23702</v>
      </c>
      <c r="X26">
        <v>-896</v>
      </c>
      <c r="Y26">
        <v>1445</v>
      </c>
      <c r="Z26" s="8">
        <v>22319</v>
      </c>
    </row>
    <row r="27" spans="1:44" ht="14.45" customHeight="1">
      <c r="A27">
        <v>8</v>
      </c>
      <c r="C27" s="120">
        <v>-41</v>
      </c>
      <c r="D27">
        <v>-415</v>
      </c>
      <c r="E27" s="121">
        <v>22736</v>
      </c>
      <c r="F27" s="98">
        <v>-1699</v>
      </c>
      <c r="G27">
        <v>-30</v>
      </c>
      <c r="H27">
        <v>23397</v>
      </c>
      <c r="I27" s="120">
        <v>912</v>
      </c>
      <c r="J27">
        <v>-606</v>
      </c>
      <c r="K27" s="121">
        <v>23839</v>
      </c>
      <c r="L27">
        <v>-1781</v>
      </c>
      <c r="M27">
        <v>1303</v>
      </c>
      <c r="N27">
        <v>23988</v>
      </c>
      <c r="O27" s="120">
        <v>1870</v>
      </c>
      <c r="P27">
        <v>-1507</v>
      </c>
      <c r="Q27" s="121">
        <v>22206</v>
      </c>
      <c r="R27">
        <v>-857</v>
      </c>
      <c r="S27">
        <v>1612</v>
      </c>
      <c r="T27">
        <v>20389</v>
      </c>
      <c r="U27" s="120">
        <v>599</v>
      </c>
      <c r="V27">
        <v>-601</v>
      </c>
      <c r="W27" s="121">
        <v>24493</v>
      </c>
      <c r="X27">
        <v>-828</v>
      </c>
      <c r="Y27">
        <v>1760</v>
      </c>
      <c r="Z27" s="8">
        <v>22912</v>
      </c>
    </row>
    <row r="28" spans="1:44">
      <c r="A28" s="93">
        <v>9</v>
      </c>
      <c r="B28" s="93"/>
      <c r="C28" s="120">
        <v>-80</v>
      </c>
      <c r="D28">
        <v>-309</v>
      </c>
      <c r="E28" s="121">
        <v>21747</v>
      </c>
      <c r="F28">
        <v>-1841</v>
      </c>
      <c r="G28">
        <v>-1920</v>
      </c>
      <c r="H28">
        <v>23266</v>
      </c>
      <c r="I28" s="120">
        <v>172</v>
      </c>
      <c r="J28">
        <v>-460</v>
      </c>
      <c r="K28" s="121">
        <v>20694</v>
      </c>
      <c r="L28">
        <v>-1346</v>
      </c>
      <c r="M28">
        <v>88</v>
      </c>
      <c r="N28">
        <v>24140</v>
      </c>
      <c r="O28" s="120">
        <v>375</v>
      </c>
      <c r="P28">
        <v>908</v>
      </c>
      <c r="Q28" s="121">
        <v>22341</v>
      </c>
      <c r="R28">
        <v>-1168</v>
      </c>
      <c r="S28">
        <v>1278</v>
      </c>
      <c r="T28">
        <v>20041</v>
      </c>
      <c r="U28" s="120">
        <v>850</v>
      </c>
      <c r="V28">
        <v>-366</v>
      </c>
      <c r="W28" s="121">
        <v>23080</v>
      </c>
      <c r="X28">
        <v>-699</v>
      </c>
      <c r="Y28">
        <v>1007</v>
      </c>
      <c r="Z28" s="8">
        <v>22510</v>
      </c>
    </row>
    <row r="29" spans="1:44" ht="14.45" customHeight="1">
      <c r="A29" s="93">
        <v>10</v>
      </c>
      <c r="B29" s="93"/>
      <c r="C29" s="120">
        <v>530</v>
      </c>
      <c r="D29">
        <v>1075</v>
      </c>
      <c r="E29" s="121">
        <v>20499</v>
      </c>
      <c r="F29">
        <v>-1931</v>
      </c>
      <c r="G29">
        <v>208</v>
      </c>
      <c r="H29">
        <v>20890</v>
      </c>
      <c r="I29" s="120">
        <v>607</v>
      </c>
      <c r="J29">
        <v>1529</v>
      </c>
      <c r="K29" s="121">
        <v>22999</v>
      </c>
      <c r="L29">
        <v>-553</v>
      </c>
      <c r="M29">
        <v>589</v>
      </c>
      <c r="N29">
        <v>22310</v>
      </c>
      <c r="O29" s="120">
        <v>358</v>
      </c>
      <c r="P29">
        <v>1592</v>
      </c>
      <c r="Q29" s="121">
        <v>21205</v>
      </c>
      <c r="R29">
        <v>-966</v>
      </c>
      <c r="S29">
        <v>1733</v>
      </c>
      <c r="T29" s="123">
        <v>19543</v>
      </c>
      <c r="U29" s="120">
        <v>-99</v>
      </c>
      <c r="V29">
        <v>1973</v>
      </c>
      <c r="W29" s="121">
        <v>23120</v>
      </c>
      <c r="X29">
        <v>-298</v>
      </c>
      <c r="Y29">
        <v>1166</v>
      </c>
      <c r="Z29" s="8">
        <v>22171</v>
      </c>
    </row>
    <row r="30" spans="1:44" ht="14.45" customHeight="1">
      <c r="A30">
        <v>11</v>
      </c>
      <c r="B30" s="93"/>
      <c r="C30" s="120">
        <v>-878</v>
      </c>
      <c r="D30">
        <v>1998</v>
      </c>
      <c r="E30" s="121">
        <v>22506</v>
      </c>
      <c r="F30">
        <v>-1820</v>
      </c>
      <c r="G30">
        <v>-202</v>
      </c>
      <c r="H30">
        <v>22710</v>
      </c>
      <c r="I30" s="120">
        <v>303</v>
      </c>
      <c r="J30">
        <v>1395</v>
      </c>
      <c r="K30" s="121">
        <v>21621</v>
      </c>
      <c r="L30">
        <v>-1033</v>
      </c>
      <c r="M30">
        <v>793</v>
      </c>
      <c r="N30">
        <v>23168</v>
      </c>
      <c r="O30" s="120">
        <v>60</v>
      </c>
      <c r="P30">
        <v>1495</v>
      </c>
      <c r="Q30" s="122">
        <v>21862</v>
      </c>
      <c r="R30">
        <v>-1640</v>
      </c>
      <c r="S30">
        <v>2523</v>
      </c>
      <c r="T30" s="123">
        <v>18395</v>
      </c>
      <c r="U30" s="120">
        <v>64</v>
      </c>
      <c r="V30">
        <v>876</v>
      </c>
      <c r="W30" s="121">
        <v>22774</v>
      </c>
      <c r="X30">
        <v>-1180</v>
      </c>
      <c r="Y30">
        <v>721</v>
      </c>
      <c r="Z30" s="8">
        <v>22013</v>
      </c>
    </row>
    <row r="31" spans="1:44" ht="14.45" customHeight="1">
      <c r="A31" s="93">
        <v>12</v>
      </c>
      <c r="B31" s="93"/>
      <c r="C31" s="120">
        <v>-34</v>
      </c>
      <c r="D31">
        <v>388</v>
      </c>
      <c r="E31" s="121">
        <v>22740</v>
      </c>
      <c r="F31">
        <v>-1494</v>
      </c>
      <c r="G31">
        <v>-1354</v>
      </c>
      <c r="H31">
        <v>23515</v>
      </c>
      <c r="I31" s="120">
        <v>-480</v>
      </c>
      <c r="J31">
        <v>1621</v>
      </c>
      <c r="K31" s="121">
        <v>22270</v>
      </c>
      <c r="L31">
        <v>-881</v>
      </c>
      <c r="M31">
        <v>350</v>
      </c>
      <c r="N31">
        <v>22121</v>
      </c>
      <c r="O31" s="120">
        <v>1810</v>
      </c>
      <c r="P31">
        <v>808</v>
      </c>
      <c r="Q31" s="121">
        <v>22637</v>
      </c>
      <c r="R31">
        <v>-123</v>
      </c>
      <c r="S31">
        <v>1700</v>
      </c>
      <c r="T31">
        <v>20102</v>
      </c>
      <c r="U31" s="120">
        <v>157</v>
      </c>
      <c r="V31">
        <v>1061</v>
      </c>
      <c r="W31" s="121">
        <v>23579</v>
      </c>
      <c r="X31">
        <v>-1105</v>
      </c>
      <c r="Y31">
        <v>1626</v>
      </c>
      <c r="Z31" s="8">
        <v>21722</v>
      </c>
    </row>
    <row r="32" spans="1:44" ht="14.45" customHeight="1" thickBot="1">
      <c r="A32" s="93"/>
      <c r="B32" s="93"/>
      <c r="C32" s="124">
        <f>AVERAGE(C20:C31)</f>
        <v>236.33333333333334</v>
      </c>
      <c r="D32" s="125">
        <f t="shared" ref="D32:Z32" si="8">AVERAGE(D20:D31)</f>
        <v>623.25</v>
      </c>
      <c r="E32" s="126">
        <f>AVERAGE(E20:E31)</f>
        <v>22044.916666666668</v>
      </c>
      <c r="F32" s="127">
        <f t="shared" si="8"/>
        <v>-1923.5833333333333</v>
      </c>
      <c r="G32" s="127">
        <f t="shared" si="8"/>
        <v>-749.25</v>
      </c>
      <c r="H32" s="127">
        <f t="shared" si="8"/>
        <v>23120.083333333332</v>
      </c>
      <c r="I32" s="124">
        <f t="shared" si="8"/>
        <v>417.16666666666669</v>
      </c>
      <c r="J32" s="125">
        <f t="shared" si="8"/>
        <v>995.83333333333337</v>
      </c>
      <c r="K32" s="126">
        <f t="shared" si="8"/>
        <v>22208.333333333332</v>
      </c>
      <c r="L32" s="127">
        <f t="shared" si="8"/>
        <v>-1377.5</v>
      </c>
      <c r="M32" s="127">
        <f t="shared" si="8"/>
        <v>507.41666666666669</v>
      </c>
      <c r="N32" s="127">
        <f t="shared" si="8"/>
        <v>23185.833333333332</v>
      </c>
      <c r="O32" s="124">
        <f t="shared" si="8"/>
        <v>958</v>
      </c>
      <c r="P32" s="125">
        <f t="shared" si="8"/>
        <v>926.16666666666663</v>
      </c>
      <c r="Q32" s="126">
        <f t="shared" si="8"/>
        <v>21903.333333333332</v>
      </c>
      <c r="R32" s="127">
        <f t="shared" si="8"/>
        <v>-990.75</v>
      </c>
      <c r="S32" s="127">
        <f t="shared" si="8"/>
        <v>1532.6666666666667</v>
      </c>
      <c r="T32" s="127">
        <f t="shared" si="8"/>
        <v>20043.25</v>
      </c>
      <c r="U32" s="124">
        <f t="shared" si="8"/>
        <v>541.08333333333337</v>
      </c>
      <c r="V32" s="125">
        <f t="shared" si="8"/>
        <v>649.16666666666663</v>
      </c>
      <c r="W32" s="126">
        <f t="shared" si="8"/>
        <v>23174.166666666668</v>
      </c>
      <c r="X32" s="127">
        <f t="shared" si="8"/>
        <v>-956.33333333333337</v>
      </c>
      <c r="Y32" s="127">
        <f t="shared" si="8"/>
        <v>1130.9166666666667</v>
      </c>
      <c r="Z32" s="127">
        <f t="shared" si="8"/>
        <v>22162</v>
      </c>
    </row>
    <row r="33" spans="1:41" ht="14.45" customHeight="1">
      <c r="B33" s="93"/>
    </row>
    <row r="34" spans="1:41">
      <c r="A34" s="93"/>
      <c r="B34" s="93"/>
    </row>
    <row r="35" spans="1:41" ht="14.45" customHeight="1">
      <c r="A35" s="93"/>
      <c r="B35" s="93" t="s">
        <v>1768</v>
      </c>
      <c r="C35" t="s">
        <v>1769</v>
      </c>
      <c r="D35" t="s">
        <v>1770</v>
      </c>
      <c r="E35" t="s">
        <v>1771</v>
      </c>
      <c r="F35" t="s">
        <v>1772</v>
      </c>
      <c r="G35" t="s">
        <v>1773</v>
      </c>
    </row>
    <row r="36" spans="1:41" ht="14.45" customHeight="1">
      <c r="A36" s="93"/>
      <c r="B36" t="s">
        <v>1754</v>
      </c>
      <c r="C36">
        <v>0</v>
      </c>
      <c r="D36">
        <v>0.11</v>
      </c>
      <c r="E36">
        <v>0</v>
      </c>
      <c r="F36">
        <v>0.11</v>
      </c>
      <c r="G36">
        <v>0.15</v>
      </c>
    </row>
    <row r="37" spans="1:41" ht="14.45" customHeight="1" thickBot="1">
      <c r="A37" s="93"/>
      <c r="B37" t="s">
        <v>1755</v>
      </c>
      <c r="C37">
        <v>0</v>
      </c>
      <c r="D37">
        <v>0.11</v>
      </c>
      <c r="E37">
        <v>0</v>
      </c>
      <c r="F37">
        <v>0.11</v>
      </c>
      <c r="G37">
        <v>0.15</v>
      </c>
      <c r="AM37">
        <f>AM22-O38</f>
        <v>1894.0208333333335</v>
      </c>
      <c r="AN37">
        <f>AN22-P38</f>
        <v>532.02083333333337</v>
      </c>
      <c r="AO37">
        <f>AO22-Q38</f>
        <v>-1173.2291666666642</v>
      </c>
    </row>
    <row r="38" spans="1:41" ht="14.45" customHeight="1" thickBot="1">
      <c r="A38" s="93"/>
      <c r="B38" t="s">
        <v>1756</v>
      </c>
      <c r="C38">
        <v>7.0000000000000007E-2</v>
      </c>
      <c r="D38">
        <v>7.0000000000000007E-2</v>
      </c>
      <c r="E38">
        <v>-0.04</v>
      </c>
      <c r="F38">
        <v>-0.04</v>
      </c>
      <c r="G38">
        <v>0.15</v>
      </c>
      <c r="N38"/>
      <c r="O38" s="128">
        <f>AVERAGE(C32,I32,O32,U32)</f>
        <v>538.14583333333337</v>
      </c>
      <c r="P38" s="129">
        <f t="shared" ref="P38:T38" si="9">AVERAGE(D32,J32,P32,V32)</f>
        <v>798.60416666666663</v>
      </c>
      <c r="Q38" s="130">
        <f t="shared" si="9"/>
        <v>22332.6875</v>
      </c>
      <c r="R38">
        <f t="shared" si="9"/>
        <v>-1312.0416666666665</v>
      </c>
      <c r="S38">
        <f t="shared" si="9"/>
        <v>605.4375</v>
      </c>
      <c r="T38">
        <f t="shared" si="9"/>
        <v>22127.791666666664</v>
      </c>
    </row>
    <row r="39" spans="1:41" ht="14.45" customHeight="1">
      <c r="A39" s="93"/>
      <c r="B39" t="s">
        <v>1757</v>
      </c>
      <c r="C39">
        <v>7.0000000000000007E-2</v>
      </c>
      <c r="D39">
        <v>7.0000000000000007E-2</v>
      </c>
      <c r="E39">
        <v>-0.04</v>
      </c>
      <c r="F39">
        <v>-0.04</v>
      </c>
      <c r="G39">
        <v>0.15</v>
      </c>
    </row>
    <row r="40" spans="1:41">
      <c r="A40" s="93"/>
      <c r="B40" s="93" t="s">
        <v>1758</v>
      </c>
      <c r="C40">
        <v>0</v>
      </c>
      <c r="D40">
        <v>0</v>
      </c>
      <c r="E40">
        <v>-0.03</v>
      </c>
      <c r="F40">
        <v>-0.06</v>
      </c>
      <c r="G40">
        <v>0.15</v>
      </c>
    </row>
    <row r="41" spans="1:41" ht="14.45" customHeight="1">
      <c r="A41" s="93"/>
      <c r="B41" s="93" t="s">
        <v>1759</v>
      </c>
      <c r="C41">
        <v>0</v>
      </c>
      <c r="D41">
        <v>0</v>
      </c>
      <c r="E41">
        <v>-0.03</v>
      </c>
      <c r="F41">
        <v>-0.06</v>
      </c>
      <c r="G41">
        <v>0.15</v>
      </c>
    </row>
    <row r="42" spans="1:41" ht="14.45" customHeight="1">
      <c r="A42" s="93"/>
      <c r="B42" s="93" t="s">
        <v>1760</v>
      </c>
      <c r="C42">
        <v>0</v>
      </c>
      <c r="D42">
        <v>0</v>
      </c>
      <c r="E42">
        <v>0</v>
      </c>
      <c r="F42">
        <v>0</v>
      </c>
      <c r="G42">
        <v>0.15</v>
      </c>
    </row>
    <row r="43" spans="1:41" ht="14.45" customHeight="1">
      <c r="A43" s="93"/>
      <c r="B43" s="93" t="s">
        <v>1761</v>
      </c>
      <c r="C43">
        <v>0</v>
      </c>
      <c r="D43">
        <v>0</v>
      </c>
      <c r="E43">
        <v>0</v>
      </c>
      <c r="F43">
        <v>0</v>
      </c>
      <c r="G43">
        <v>0.15</v>
      </c>
    </row>
    <row r="44" spans="1:41" ht="14.45" customHeight="1">
      <c r="A44" s="93"/>
      <c r="B44" s="93" t="s">
        <v>1774</v>
      </c>
      <c r="C44">
        <v>0</v>
      </c>
      <c r="D44">
        <v>0</v>
      </c>
      <c r="E44">
        <v>-0.03</v>
      </c>
      <c r="F44">
        <v>-0.06</v>
      </c>
      <c r="G44">
        <v>0.05</v>
      </c>
    </row>
    <row r="45" spans="1:41" ht="14.45" customHeight="1">
      <c r="A45" s="93"/>
      <c r="B45" s="93" t="s">
        <v>1775</v>
      </c>
      <c r="C45">
        <v>0</v>
      </c>
      <c r="D45">
        <v>0</v>
      </c>
      <c r="E45">
        <v>-0.03</v>
      </c>
      <c r="F45">
        <v>-0.06</v>
      </c>
      <c r="G45">
        <v>0.05</v>
      </c>
    </row>
    <row r="46" spans="1:41">
      <c r="A46" s="93"/>
      <c r="B46" s="93" t="s">
        <v>1776</v>
      </c>
      <c r="C46">
        <v>0</v>
      </c>
      <c r="D46">
        <v>0</v>
      </c>
      <c r="E46">
        <v>-0.03</v>
      </c>
      <c r="F46">
        <v>-0.06</v>
      </c>
      <c r="G46">
        <v>0.05</v>
      </c>
    </row>
    <row r="47" spans="1:41" ht="14.45" customHeight="1">
      <c r="A47" s="93"/>
      <c r="B47" s="93" t="s">
        <v>1777</v>
      </c>
      <c r="C47">
        <v>0</v>
      </c>
      <c r="D47">
        <v>0</v>
      </c>
      <c r="E47">
        <v>-0.03</v>
      </c>
      <c r="F47">
        <v>-0.06</v>
      </c>
      <c r="G47">
        <v>0.05</v>
      </c>
    </row>
    <row r="48" spans="1:41" ht="14.45" customHeight="1">
      <c r="A48" s="93"/>
      <c r="B48" s="93"/>
    </row>
    <row r="49" spans="1:74" ht="14.45" customHeight="1">
      <c r="A49" s="93"/>
    </row>
    <row r="50" spans="1:74" ht="14.45" customHeight="1">
      <c r="A50" s="93"/>
      <c r="B50" s="93" t="s">
        <v>1778</v>
      </c>
      <c r="C50">
        <v>0.08</v>
      </c>
      <c r="D50">
        <v>-0.04</v>
      </c>
      <c r="E50">
        <v>-0.04</v>
      </c>
      <c r="F50">
        <v>-0.08</v>
      </c>
    </row>
    <row r="51" spans="1:74" ht="14.45" customHeight="1">
      <c r="A51" s="93"/>
      <c r="B51" t="s">
        <v>1779</v>
      </c>
      <c r="C51">
        <v>7.0000000000000007E-2</v>
      </c>
      <c r="D51">
        <v>-0.01</v>
      </c>
      <c r="E51">
        <v>-0.04</v>
      </c>
      <c r="F51">
        <v>-0.1</v>
      </c>
    </row>
    <row r="52" spans="1:74" ht="14.45" customHeight="1">
      <c r="A52" s="93"/>
      <c r="C52" t="s">
        <v>1780</v>
      </c>
      <c r="D52" t="s">
        <v>1781</v>
      </c>
      <c r="F52" t="s">
        <v>1782</v>
      </c>
      <c r="G52" t="s">
        <v>1783</v>
      </c>
      <c r="N52"/>
      <c r="BJ52"/>
    </row>
    <row r="53" spans="1:74" ht="14.45" customHeight="1">
      <c r="A53" s="93"/>
      <c r="B53" t="s">
        <v>1778</v>
      </c>
      <c r="C53">
        <v>-0.04</v>
      </c>
      <c r="D53">
        <v>-0.08</v>
      </c>
      <c r="F53">
        <v>0.08</v>
      </c>
      <c r="G53">
        <v>-0.04</v>
      </c>
      <c r="N53"/>
      <c r="BJ53"/>
    </row>
    <row r="54" spans="1:74" ht="14.45" customHeight="1">
      <c r="A54" s="93"/>
      <c r="B54" t="s">
        <v>1784</v>
      </c>
      <c r="C54">
        <v>-0.04</v>
      </c>
      <c r="D54">
        <v>-0.1</v>
      </c>
      <c r="F54">
        <v>7.0000000000000007E-2</v>
      </c>
      <c r="G54">
        <v>-0.01</v>
      </c>
      <c r="N54"/>
      <c r="BJ54"/>
    </row>
    <row r="55" spans="1:74" ht="14.45" customHeight="1">
      <c r="A55" s="93"/>
      <c r="N55"/>
      <c r="BJ55"/>
    </row>
    <row r="56" spans="1:74" ht="14.45" customHeight="1">
      <c r="A56" s="93"/>
      <c r="N56"/>
      <c r="BJ56"/>
    </row>
    <row r="57" spans="1:74" ht="14.45" customHeight="1">
      <c r="A57" s="93"/>
      <c r="N57"/>
      <c r="BJ57"/>
    </row>
    <row r="58" spans="1:74" s="94" customFormat="1" ht="14.45" customHeight="1">
      <c r="C58" s="169" t="s">
        <v>1785</v>
      </c>
      <c r="D58" s="169"/>
      <c r="E58" s="169"/>
      <c r="F58" s="169"/>
      <c r="G58" s="169"/>
      <c r="H58" s="170"/>
      <c r="O58" s="168" t="s">
        <v>1786</v>
      </c>
      <c r="P58" s="169"/>
      <c r="Q58" s="169"/>
      <c r="R58" s="169"/>
      <c r="S58" s="169"/>
      <c r="T58" s="170"/>
      <c r="U58" s="168" t="s">
        <v>1787</v>
      </c>
      <c r="V58" s="169"/>
      <c r="W58" s="169"/>
      <c r="X58" s="169"/>
      <c r="Y58" s="169"/>
      <c r="Z58" s="170"/>
      <c r="AA58" s="168" t="s">
        <v>1788</v>
      </c>
      <c r="AB58" s="169"/>
      <c r="AC58" s="169"/>
      <c r="AD58" s="169"/>
      <c r="AE58" s="169"/>
      <c r="AF58" s="170"/>
      <c r="AG58" s="168" t="s">
        <v>1789</v>
      </c>
      <c r="AH58" s="169"/>
      <c r="AI58" s="169"/>
      <c r="AJ58" s="169"/>
      <c r="AK58" s="169"/>
      <c r="AL58" s="170"/>
      <c r="AM58" s="168" t="s">
        <v>1790</v>
      </c>
      <c r="AN58" s="169"/>
      <c r="AO58" s="169"/>
      <c r="AP58" s="169"/>
      <c r="AQ58" s="169"/>
      <c r="AR58" s="170"/>
      <c r="AS58" s="168" t="s">
        <v>1791</v>
      </c>
      <c r="AT58" s="169"/>
      <c r="AU58" s="169"/>
      <c r="AV58" s="169"/>
      <c r="AW58" s="169"/>
      <c r="AX58" s="170"/>
      <c r="AY58" s="168" t="s">
        <v>1792</v>
      </c>
      <c r="AZ58" s="169"/>
      <c r="BA58" s="169"/>
      <c r="BB58" s="169"/>
      <c r="BC58" s="169"/>
      <c r="BD58" s="170"/>
      <c r="BK58" s="169" t="s">
        <v>1793</v>
      </c>
      <c r="BL58" s="169"/>
      <c r="BM58" s="169"/>
      <c r="BN58" s="169"/>
      <c r="BO58" s="169"/>
      <c r="BP58" s="170"/>
      <c r="BQ58" s="168" t="s">
        <v>1794</v>
      </c>
      <c r="BR58" s="169"/>
      <c r="BS58" s="169"/>
      <c r="BT58" s="169"/>
      <c r="BU58" s="169"/>
      <c r="BV58" s="170"/>
    </row>
    <row r="59" spans="1:74" ht="14.45" customHeight="1">
      <c r="C59" s="94" t="s">
        <v>516</v>
      </c>
      <c r="D59" s="94" t="s">
        <v>517</v>
      </c>
      <c r="E59" s="94" t="s">
        <v>518</v>
      </c>
      <c r="F59" s="94" t="s">
        <v>526</v>
      </c>
      <c r="G59" s="94" t="s">
        <v>527</v>
      </c>
      <c r="H59" s="95" t="s">
        <v>528</v>
      </c>
      <c r="O59" s="94" t="s">
        <v>516</v>
      </c>
      <c r="P59" s="94" t="s">
        <v>517</v>
      </c>
      <c r="Q59" s="94" t="s">
        <v>518</v>
      </c>
      <c r="R59" s="94" t="s">
        <v>526</v>
      </c>
      <c r="S59" s="94" t="s">
        <v>527</v>
      </c>
      <c r="T59" s="95" t="s">
        <v>528</v>
      </c>
      <c r="U59" s="94" t="s">
        <v>516</v>
      </c>
      <c r="V59" s="94" t="s">
        <v>517</v>
      </c>
      <c r="W59" s="94" t="s">
        <v>518</v>
      </c>
      <c r="X59" s="94" t="s">
        <v>526</v>
      </c>
      <c r="Y59" s="94" t="s">
        <v>527</v>
      </c>
      <c r="Z59" s="95" t="s">
        <v>528</v>
      </c>
      <c r="AA59" s="94" t="s">
        <v>516</v>
      </c>
      <c r="AB59" s="94" t="s">
        <v>517</v>
      </c>
      <c r="AC59" s="94" t="s">
        <v>518</v>
      </c>
      <c r="AD59" s="94" t="s">
        <v>526</v>
      </c>
      <c r="AE59" s="94" t="s">
        <v>527</v>
      </c>
      <c r="AF59" s="95" t="s">
        <v>528</v>
      </c>
      <c r="AG59" s="94" t="s">
        <v>516</v>
      </c>
      <c r="AH59" s="94" t="s">
        <v>517</v>
      </c>
      <c r="AI59" s="94" t="s">
        <v>518</v>
      </c>
      <c r="AJ59" s="94" t="s">
        <v>526</v>
      </c>
      <c r="AK59" s="94" t="s">
        <v>527</v>
      </c>
      <c r="AL59" s="95" t="s">
        <v>528</v>
      </c>
      <c r="AM59" s="94" t="s">
        <v>516</v>
      </c>
      <c r="AN59" s="94" t="s">
        <v>517</v>
      </c>
      <c r="AO59" s="94" t="s">
        <v>518</v>
      </c>
      <c r="AP59" s="94" t="s">
        <v>526</v>
      </c>
      <c r="AQ59" s="94" t="s">
        <v>527</v>
      </c>
      <c r="AR59" s="95" t="s">
        <v>528</v>
      </c>
      <c r="AS59" s="94" t="s">
        <v>516</v>
      </c>
      <c r="AT59" s="94" t="s">
        <v>517</v>
      </c>
      <c r="AU59" s="94" t="s">
        <v>518</v>
      </c>
      <c r="AV59" s="94" t="s">
        <v>526</v>
      </c>
      <c r="AW59" s="94" t="s">
        <v>527</v>
      </c>
      <c r="AX59" s="95" t="s">
        <v>528</v>
      </c>
      <c r="AY59" s="94" t="s">
        <v>516</v>
      </c>
      <c r="AZ59" s="94" t="s">
        <v>517</v>
      </c>
      <c r="BA59" s="94" t="s">
        <v>518</v>
      </c>
      <c r="BB59" s="94" t="s">
        <v>526</v>
      </c>
      <c r="BC59" s="94" t="s">
        <v>527</v>
      </c>
      <c r="BD59" s="95" t="s">
        <v>528</v>
      </c>
      <c r="BK59" s="94" t="s">
        <v>516</v>
      </c>
      <c r="BL59" s="94" t="s">
        <v>517</v>
      </c>
      <c r="BM59" s="94" t="s">
        <v>518</v>
      </c>
      <c r="BN59" s="94" t="s">
        <v>526</v>
      </c>
      <c r="BO59" s="94" t="s">
        <v>527</v>
      </c>
      <c r="BP59" s="95" t="s">
        <v>528</v>
      </c>
      <c r="BQ59" s="94" t="s">
        <v>516</v>
      </c>
      <c r="BR59" s="94" t="s">
        <v>517</v>
      </c>
      <c r="BS59" s="94" t="s">
        <v>518</v>
      </c>
      <c r="BT59" s="94" t="s">
        <v>526</v>
      </c>
      <c r="BU59" s="94" t="s">
        <v>527</v>
      </c>
      <c r="BV59" s="95" t="s">
        <v>528</v>
      </c>
    </row>
    <row r="60" spans="1:74" ht="14.45" customHeight="1">
      <c r="A60">
        <v>1</v>
      </c>
      <c r="C60">
        <v>105</v>
      </c>
      <c r="D60">
        <v>-227</v>
      </c>
      <c r="E60">
        <v>20209</v>
      </c>
      <c r="F60">
        <v>105</v>
      </c>
      <c r="G60" s="132">
        <v>-2128</v>
      </c>
      <c r="H60" s="8">
        <v>21589</v>
      </c>
      <c r="O60">
        <v>1013</v>
      </c>
      <c r="P60">
        <v>773</v>
      </c>
      <c r="Q60">
        <v>23549</v>
      </c>
      <c r="R60">
        <v>1091</v>
      </c>
      <c r="S60" s="132">
        <v>-2083</v>
      </c>
      <c r="T60" s="8">
        <v>24427</v>
      </c>
      <c r="U60">
        <v>362</v>
      </c>
      <c r="V60">
        <v>-583</v>
      </c>
      <c r="W60">
        <v>23087</v>
      </c>
      <c r="X60">
        <v>1121</v>
      </c>
      <c r="Y60" s="132">
        <v>-2527</v>
      </c>
      <c r="Z60" s="8">
        <v>25127</v>
      </c>
      <c r="AA60">
        <v>-1110</v>
      </c>
      <c r="AB60">
        <v>1083</v>
      </c>
      <c r="AC60">
        <v>22221</v>
      </c>
      <c r="AD60">
        <v>-631</v>
      </c>
      <c r="AE60">
        <v>-1920</v>
      </c>
      <c r="AF60" s="8">
        <v>23009</v>
      </c>
      <c r="AG60">
        <v>-1310</v>
      </c>
      <c r="AH60">
        <v>1693</v>
      </c>
      <c r="AI60">
        <v>22183</v>
      </c>
      <c r="AJ60">
        <v>1081</v>
      </c>
      <c r="AK60" s="132">
        <v>-3681</v>
      </c>
      <c r="AL60" s="8">
        <v>25110</v>
      </c>
      <c r="AM60">
        <v>182</v>
      </c>
      <c r="AN60">
        <v>-70</v>
      </c>
      <c r="AO60">
        <v>20755</v>
      </c>
      <c r="AP60">
        <v>-176</v>
      </c>
      <c r="AQ60">
        <v>-1004</v>
      </c>
      <c r="AR60" s="8">
        <v>21822</v>
      </c>
      <c r="AS60">
        <v>347</v>
      </c>
      <c r="AT60">
        <v>-142</v>
      </c>
      <c r="AU60">
        <v>21375</v>
      </c>
      <c r="AV60">
        <v>-913</v>
      </c>
      <c r="AW60">
        <v>-291</v>
      </c>
      <c r="AX60" s="8">
        <v>22044</v>
      </c>
      <c r="AY60">
        <v>99</v>
      </c>
      <c r="AZ60">
        <v>574</v>
      </c>
      <c r="BA60">
        <v>24079</v>
      </c>
      <c r="BB60">
        <v>1661</v>
      </c>
      <c r="BC60" s="132">
        <v>-2317</v>
      </c>
      <c r="BD60" s="8">
        <v>24832</v>
      </c>
      <c r="BK60">
        <v>-161</v>
      </c>
      <c r="BL60">
        <v>1959</v>
      </c>
      <c r="BM60">
        <v>25860</v>
      </c>
      <c r="BN60">
        <v>1214</v>
      </c>
      <c r="BO60" s="132">
        <v>-3723</v>
      </c>
      <c r="BP60" s="8">
        <v>25151</v>
      </c>
      <c r="BQ60">
        <v>64</v>
      </c>
      <c r="BR60">
        <v>2012</v>
      </c>
      <c r="BS60">
        <v>24717</v>
      </c>
      <c r="BT60">
        <v>732</v>
      </c>
      <c r="BU60">
        <v>-1962</v>
      </c>
      <c r="BV60" s="8">
        <v>24903</v>
      </c>
    </row>
    <row r="61" spans="1:74" ht="14.45" customHeight="1">
      <c r="A61">
        <v>2</v>
      </c>
      <c r="C61">
        <v>364</v>
      </c>
      <c r="D61">
        <v>-833</v>
      </c>
      <c r="E61">
        <v>21282</v>
      </c>
      <c r="F61">
        <v>276</v>
      </c>
      <c r="G61">
        <v>-1786</v>
      </c>
      <c r="H61" s="8">
        <v>22278</v>
      </c>
      <c r="O61">
        <v>1538</v>
      </c>
      <c r="P61">
        <v>-577</v>
      </c>
      <c r="Q61">
        <v>22873</v>
      </c>
      <c r="R61">
        <v>1132</v>
      </c>
      <c r="S61">
        <v>-1883</v>
      </c>
      <c r="T61" s="8">
        <v>25025</v>
      </c>
      <c r="U61">
        <v>848</v>
      </c>
      <c r="V61">
        <v>-1857</v>
      </c>
      <c r="W61">
        <v>22274</v>
      </c>
      <c r="X61">
        <v>1253</v>
      </c>
      <c r="Y61" s="132">
        <v>-2640</v>
      </c>
      <c r="Z61" s="8">
        <v>25442</v>
      </c>
      <c r="AA61">
        <v>-62</v>
      </c>
      <c r="AB61">
        <v>-591</v>
      </c>
      <c r="AC61">
        <v>22617</v>
      </c>
      <c r="AD61">
        <v>-189</v>
      </c>
      <c r="AE61">
        <v>-1782</v>
      </c>
      <c r="AF61" s="8">
        <v>23463</v>
      </c>
      <c r="AG61">
        <v>762</v>
      </c>
      <c r="AH61">
        <v>-922</v>
      </c>
      <c r="AI61">
        <v>22371</v>
      </c>
      <c r="AJ61">
        <v>686</v>
      </c>
      <c r="AK61" s="132">
        <v>-2522</v>
      </c>
      <c r="AL61" s="8">
        <v>25962</v>
      </c>
      <c r="AM61">
        <v>37</v>
      </c>
      <c r="AN61">
        <v>-1200</v>
      </c>
      <c r="AO61">
        <v>21197</v>
      </c>
      <c r="AP61">
        <v>-183</v>
      </c>
      <c r="AQ61">
        <v>-1286</v>
      </c>
      <c r="AR61" s="8">
        <v>22796</v>
      </c>
      <c r="AS61">
        <v>87</v>
      </c>
      <c r="AT61">
        <v>-322</v>
      </c>
      <c r="AU61">
        <v>21261</v>
      </c>
      <c r="AV61">
        <v>866</v>
      </c>
      <c r="AW61">
        <v>-1004</v>
      </c>
      <c r="AX61" s="8">
        <v>22860</v>
      </c>
      <c r="AY61">
        <v>120</v>
      </c>
      <c r="AZ61">
        <v>-946</v>
      </c>
      <c r="BA61">
        <v>23891</v>
      </c>
      <c r="BB61">
        <v>842</v>
      </c>
      <c r="BC61">
        <v>-1664</v>
      </c>
      <c r="BD61" s="8">
        <v>25297</v>
      </c>
      <c r="BK61">
        <v>1414</v>
      </c>
      <c r="BL61">
        <v>-1129</v>
      </c>
      <c r="BM61">
        <v>25627</v>
      </c>
      <c r="BN61">
        <v>526</v>
      </c>
      <c r="BO61" s="132">
        <v>-2505</v>
      </c>
      <c r="BP61" s="8">
        <v>26295</v>
      </c>
      <c r="BQ61">
        <v>1226</v>
      </c>
      <c r="BR61">
        <v>132</v>
      </c>
      <c r="BS61">
        <v>25564</v>
      </c>
      <c r="BT61">
        <v>232</v>
      </c>
      <c r="BU61">
        <v>-1795</v>
      </c>
      <c r="BV61" s="8">
        <v>25087</v>
      </c>
    </row>
    <row r="62" spans="1:74" ht="14.45" customHeight="1">
      <c r="A62">
        <v>3</v>
      </c>
      <c r="C62">
        <v>318</v>
      </c>
      <c r="D62">
        <v>1400</v>
      </c>
      <c r="E62">
        <v>20608</v>
      </c>
      <c r="F62">
        <v>-500</v>
      </c>
      <c r="G62">
        <v>466</v>
      </c>
      <c r="H62" s="8">
        <v>21037</v>
      </c>
      <c r="O62">
        <v>1170</v>
      </c>
      <c r="P62">
        <v>1989</v>
      </c>
      <c r="Q62">
        <v>22855</v>
      </c>
      <c r="R62">
        <v>1529</v>
      </c>
      <c r="S62">
        <v>-730</v>
      </c>
      <c r="T62" s="8">
        <v>23349</v>
      </c>
      <c r="U62">
        <v>-456</v>
      </c>
      <c r="V62">
        <v>1560</v>
      </c>
      <c r="W62">
        <v>22722</v>
      </c>
      <c r="X62">
        <v>1791</v>
      </c>
      <c r="Y62">
        <v>-1729</v>
      </c>
      <c r="Z62" s="8">
        <v>23790</v>
      </c>
      <c r="AA62">
        <v>-882</v>
      </c>
      <c r="AB62">
        <v>749</v>
      </c>
      <c r="AC62">
        <v>21340</v>
      </c>
      <c r="AD62">
        <v>-144</v>
      </c>
      <c r="AE62" s="132">
        <v>-2152</v>
      </c>
      <c r="AF62" s="8">
        <v>22318</v>
      </c>
      <c r="AG62">
        <v>35</v>
      </c>
      <c r="AH62">
        <v>1180</v>
      </c>
      <c r="AI62">
        <v>21067</v>
      </c>
      <c r="AJ62">
        <v>704</v>
      </c>
      <c r="AK62">
        <v>-1644</v>
      </c>
      <c r="AL62" s="8">
        <v>24111</v>
      </c>
      <c r="AM62">
        <v>943</v>
      </c>
      <c r="AN62">
        <v>808</v>
      </c>
      <c r="AO62">
        <v>21197</v>
      </c>
      <c r="AP62">
        <v>-573</v>
      </c>
      <c r="AQ62">
        <v>523</v>
      </c>
      <c r="AR62" s="8">
        <v>22206</v>
      </c>
      <c r="AS62">
        <v>-265</v>
      </c>
      <c r="AT62">
        <v>1212</v>
      </c>
      <c r="AU62">
        <v>20161</v>
      </c>
      <c r="AV62">
        <v>886</v>
      </c>
      <c r="AW62">
        <v>-432</v>
      </c>
      <c r="AX62" s="8">
        <v>22073</v>
      </c>
      <c r="AY62">
        <v>364</v>
      </c>
      <c r="AZ62">
        <v>1418</v>
      </c>
      <c r="BA62">
        <v>24105</v>
      </c>
      <c r="BB62">
        <v>161</v>
      </c>
      <c r="BC62">
        <v>-40</v>
      </c>
      <c r="BD62" s="8">
        <v>24845</v>
      </c>
      <c r="BK62">
        <v>-27</v>
      </c>
      <c r="BL62">
        <v>1145</v>
      </c>
      <c r="BM62">
        <v>24991</v>
      </c>
      <c r="BN62">
        <v>942</v>
      </c>
      <c r="BO62" s="132">
        <v>-2991</v>
      </c>
      <c r="BP62" s="8">
        <v>24198</v>
      </c>
      <c r="BQ62">
        <v>1123</v>
      </c>
      <c r="BR62">
        <v>1797</v>
      </c>
      <c r="BS62">
        <v>24326</v>
      </c>
      <c r="BT62">
        <v>-117</v>
      </c>
      <c r="BU62">
        <v>-374</v>
      </c>
      <c r="BV62" s="8">
        <v>24455</v>
      </c>
    </row>
    <row r="63" spans="1:74" ht="14.45" customHeight="1">
      <c r="A63">
        <v>4</v>
      </c>
      <c r="C63">
        <v>581</v>
      </c>
      <c r="D63">
        <v>439</v>
      </c>
      <c r="E63">
        <v>20996</v>
      </c>
      <c r="F63">
        <v>-340</v>
      </c>
      <c r="G63">
        <v>-1490</v>
      </c>
      <c r="H63" s="8">
        <v>22249</v>
      </c>
      <c r="O63">
        <v>717</v>
      </c>
      <c r="P63" s="132">
        <v>2013</v>
      </c>
      <c r="Q63">
        <v>23680</v>
      </c>
      <c r="R63">
        <v>1177</v>
      </c>
      <c r="S63" s="132">
        <v>-2283</v>
      </c>
      <c r="T63" s="8">
        <v>24821</v>
      </c>
      <c r="U63">
        <v>-153</v>
      </c>
      <c r="V63">
        <v>309</v>
      </c>
      <c r="W63">
        <v>23307</v>
      </c>
      <c r="X63">
        <v>1258</v>
      </c>
      <c r="Y63" s="132">
        <v>-3780</v>
      </c>
      <c r="Z63" s="8">
        <v>25193</v>
      </c>
      <c r="AA63">
        <v>-1318</v>
      </c>
      <c r="AB63">
        <v>1163</v>
      </c>
      <c r="AC63">
        <v>22645</v>
      </c>
      <c r="AD63" s="132">
        <v>-2041</v>
      </c>
      <c r="AE63">
        <v>-1731</v>
      </c>
      <c r="AF63" s="8">
        <v>22980</v>
      </c>
      <c r="AG63">
        <v>449</v>
      </c>
      <c r="AH63">
        <v>833</v>
      </c>
      <c r="AI63">
        <v>22437</v>
      </c>
      <c r="AJ63">
        <v>257</v>
      </c>
      <c r="AK63" s="132">
        <v>-3085</v>
      </c>
      <c r="AL63" s="8">
        <v>26210</v>
      </c>
      <c r="AM63">
        <v>303</v>
      </c>
      <c r="AN63">
        <v>293</v>
      </c>
      <c r="AO63">
        <v>21990</v>
      </c>
      <c r="AP63">
        <v>-354</v>
      </c>
      <c r="AQ63">
        <v>-1532</v>
      </c>
      <c r="AR63" s="8">
        <v>23000</v>
      </c>
      <c r="AS63">
        <v>-82</v>
      </c>
      <c r="AT63">
        <v>1061</v>
      </c>
      <c r="AU63">
        <v>20631</v>
      </c>
      <c r="AV63">
        <v>345</v>
      </c>
      <c r="AW63">
        <v>-815</v>
      </c>
      <c r="AX63" s="8">
        <v>23015</v>
      </c>
      <c r="AY63">
        <v>155</v>
      </c>
      <c r="AZ63">
        <v>955</v>
      </c>
      <c r="BA63">
        <v>24508</v>
      </c>
      <c r="BB63">
        <v>723</v>
      </c>
      <c r="BC63">
        <v>-2041</v>
      </c>
      <c r="BD63" s="8">
        <v>25299</v>
      </c>
      <c r="BK63">
        <v>778</v>
      </c>
      <c r="BL63">
        <v>1827</v>
      </c>
      <c r="BM63">
        <v>25504</v>
      </c>
      <c r="BN63">
        <v>251</v>
      </c>
      <c r="BO63" s="132">
        <v>-2440</v>
      </c>
      <c r="BP63" s="8">
        <v>25969</v>
      </c>
      <c r="BQ63">
        <v>743</v>
      </c>
      <c r="BR63">
        <v>1721</v>
      </c>
      <c r="BS63">
        <v>24540</v>
      </c>
      <c r="BT63">
        <v>-177</v>
      </c>
      <c r="BU63">
        <v>-1497</v>
      </c>
      <c r="BV63" s="8">
        <v>25336</v>
      </c>
    </row>
    <row r="64" spans="1:74" ht="14.45" customHeight="1">
      <c r="A64">
        <v>5</v>
      </c>
      <c r="C64">
        <v>668</v>
      </c>
      <c r="D64">
        <v>-5</v>
      </c>
      <c r="E64">
        <v>20003</v>
      </c>
      <c r="F64">
        <v>-608</v>
      </c>
      <c r="G64">
        <v>-575</v>
      </c>
      <c r="H64" s="8">
        <v>22407</v>
      </c>
      <c r="O64">
        <v>766</v>
      </c>
      <c r="P64">
        <v>1241</v>
      </c>
      <c r="Q64">
        <v>23002</v>
      </c>
      <c r="R64">
        <v>-197</v>
      </c>
      <c r="S64">
        <v>-251</v>
      </c>
      <c r="T64" s="8">
        <v>25241</v>
      </c>
      <c r="U64">
        <v>-224</v>
      </c>
      <c r="V64">
        <v>478</v>
      </c>
      <c r="W64">
        <v>22519</v>
      </c>
      <c r="X64">
        <v>882</v>
      </c>
      <c r="Y64">
        <v>-1798</v>
      </c>
      <c r="Z64" s="8">
        <v>25930</v>
      </c>
      <c r="AA64">
        <v>-380</v>
      </c>
      <c r="AB64">
        <v>682</v>
      </c>
      <c r="AC64">
        <v>21542</v>
      </c>
      <c r="AD64">
        <v>-1275</v>
      </c>
      <c r="AE64">
        <v>-827</v>
      </c>
      <c r="AF64" s="8">
        <v>23646</v>
      </c>
      <c r="AG64">
        <v>-55</v>
      </c>
      <c r="AH64">
        <v>1435</v>
      </c>
      <c r="AI64">
        <v>21870</v>
      </c>
      <c r="AJ64">
        <v>-384</v>
      </c>
      <c r="AK64">
        <v>-1864</v>
      </c>
      <c r="AL64" s="8">
        <v>26476</v>
      </c>
      <c r="AM64">
        <v>-376</v>
      </c>
      <c r="AN64">
        <v>651</v>
      </c>
      <c r="AO64">
        <v>20737</v>
      </c>
      <c r="AP64">
        <v>38</v>
      </c>
      <c r="AQ64">
        <v>-886</v>
      </c>
      <c r="AR64" s="8">
        <v>23262</v>
      </c>
      <c r="AS64">
        <v>-973</v>
      </c>
      <c r="AT64">
        <v>1615</v>
      </c>
      <c r="AU64">
        <v>20464</v>
      </c>
      <c r="AV64">
        <v>347</v>
      </c>
      <c r="AW64">
        <v>-520</v>
      </c>
      <c r="AX64" s="8">
        <v>22968</v>
      </c>
      <c r="AY64">
        <v>-877</v>
      </c>
      <c r="AZ64">
        <v>1881</v>
      </c>
      <c r="BA64">
        <v>23899</v>
      </c>
      <c r="BB64">
        <v>497</v>
      </c>
      <c r="BC64">
        <v>-1075</v>
      </c>
      <c r="BD64" s="8">
        <v>25668</v>
      </c>
      <c r="BK64">
        <v>647</v>
      </c>
      <c r="BL64">
        <v>658</v>
      </c>
      <c r="BM64">
        <v>24911</v>
      </c>
      <c r="BN64">
        <v>-63</v>
      </c>
      <c r="BO64">
        <v>-1804</v>
      </c>
      <c r="BP64" s="8">
        <v>26044</v>
      </c>
      <c r="BQ64">
        <v>256</v>
      </c>
      <c r="BR64" s="132">
        <v>2363</v>
      </c>
      <c r="BS64">
        <v>23832</v>
      </c>
      <c r="BT64">
        <v>-319</v>
      </c>
      <c r="BU64">
        <v>-257</v>
      </c>
      <c r="BV64" s="8">
        <v>25662</v>
      </c>
    </row>
    <row r="65" spans="1:74" ht="14.45" customHeight="1">
      <c r="A65">
        <v>6</v>
      </c>
      <c r="C65">
        <v>-543</v>
      </c>
      <c r="D65">
        <v>1279</v>
      </c>
      <c r="E65">
        <v>20319</v>
      </c>
      <c r="F65">
        <v>-417</v>
      </c>
      <c r="G65">
        <v>-337</v>
      </c>
      <c r="H65" s="8">
        <v>21727</v>
      </c>
      <c r="O65">
        <v>-226</v>
      </c>
      <c r="P65" s="132">
        <v>2793</v>
      </c>
      <c r="Q65">
        <v>23089</v>
      </c>
      <c r="R65">
        <v>164</v>
      </c>
      <c r="S65">
        <v>-228</v>
      </c>
      <c r="T65" s="8">
        <v>24432</v>
      </c>
      <c r="U65">
        <v>-643</v>
      </c>
      <c r="V65">
        <v>369</v>
      </c>
      <c r="W65">
        <v>22902</v>
      </c>
      <c r="X65">
        <v>-98</v>
      </c>
      <c r="Y65">
        <v>-1371</v>
      </c>
      <c r="Z65" s="8">
        <v>25439</v>
      </c>
      <c r="AA65">
        <v>-919</v>
      </c>
      <c r="AB65">
        <v>1272</v>
      </c>
      <c r="AC65">
        <v>21697</v>
      </c>
      <c r="AD65">
        <v>-1376</v>
      </c>
      <c r="AE65">
        <v>-271</v>
      </c>
      <c r="AF65" s="8">
        <v>22870</v>
      </c>
      <c r="AG65">
        <v>-563</v>
      </c>
      <c r="AH65">
        <v>1156</v>
      </c>
      <c r="AI65">
        <v>21831</v>
      </c>
      <c r="AJ65">
        <v>-1636</v>
      </c>
      <c r="AK65">
        <v>-679</v>
      </c>
      <c r="AL65" s="8">
        <v>25730</v>
      </c>
      <c r="AM65">
        <v>-551</v>
      </c>
      <c r="AN65">
        <v>1269</v>
      </c>
      <c r="AO65">
        <v>20906</v>
      </c>
      <c r="AP65">
        <v>-215</v>
      </c>
      <c r="AQ65">
        <v>-134</v>
      </c>
      <c r="AR65" s="8">
        <v>22567</v>
      </c>
      <c r="AS65">
        <v>-505</v>
      </c>
      <c r="AT65">
        <v>1287</v>
      </c>
      <c r="AU65">
        <v>21257</v>
      </c>
      <c r="AV65">
        <v>-1558</v>
      </c>
      <c r="AW65">
        <v>871</v>
      </c>
      <c r="AX65" s="8">
        <v>22548</v>
      </c>
      <c r="AY65">
        <v>-225</v>
      </c>
      <c r="AZ65" s="132">
        <v>2410</v>
      </c>
      <c r="BA65">
        <v>24414</v>
      </c>
      <c r="BB65">
        <v>813</v>
      </c>
      <c r="BC65">
        <v>-117</v>
      </c>
      <c r="BD65" s="8">
        <v>25070</v>
      </c>
      <c r="BK65">
        <v>397</v>
      </c>
      <c r="BL65">
        <v>1478</v>
      </c>
      <c r="BM65">
        <v>25270</v>
      </c>
      <c r="BN65">
        <v>417</v>
      </c>
      <c r="BO65" s="132">
        <v>-2440</v>
      </c>
      <c r="BP65" s="8">
        <v>25363</v>
      </c>
      <c r="BQ65">
        <v>-1267</v>
      </c>
      <c r="BR65" s="132">
        <v>4918</v>
      </c>
      <c r="BS65">
        <v>23134</v>
      </c>
      <c r="BT65">
        <v>685</v>
      </c>
      <c r="BU65">
        <v>-258</v>
      </c>
      <c r="BV65" s="8">
        <v>24953</v>
      </c>
    </row>
    <row r="66" spans="1:74" ht="14.45" customHeight="1">
      <c r="A66">
        <v>7</v>
      </c>
      <c r="C66">
        <v>259</v>
      </c>
      <c r="D66">
        <v>357</v>
      </c>
      <c r="E66">
        <v>21501</v>
      </c>
      <c r="F66">
        <v>317</v>
      </c>
      <c r="G66">
        <v>-1227</v>
      </c>
      <c r="H66" s="8">
        <v>21501</v>
      </c>
      <c r="O66">
        <v>1016</v>
      </c>
      <c r="P66">
        <v>1810</v>
      </c>
      <c r="Q66">
        <v>24494</v>
      </c>
      <c r="R66">
        <v>1859</v>
      </c>
      <c r="S66">
        <v>-1207</v>
      </c>
      <c r="T66" s="8">
        <v>24077</v>
      </c>
      <c r="U66">
        <v>1528</v>
      </c>
      <c r="V66">
        <v>-1003</v>
      </c>
      <c r="W66">
        <v>23186</v>
      </c>
      <c r="X66">
        <v>1433</v>
      </c>
      <c r="Y66">
        <v>-1241</v>
      </c>
      <c r="Z66" s="8">
        <v>24809</v>
      </c>
      <c r="AA66">
        <v>1039</v>
      </c>
      <c r="AB66">
        <v>-762</v>
      </c>
      <c r="AC66">
        <v>22332</v>
      </c>
      <c r="AD66">
        <v>-360</v>
      </c>
      <c r="AE66">
        <v>-888</v>
      </c>
      <c r="AF66" s="8">
        <v>23061</v>
      </c>
      <c r="AG66">
        <v>1755</v>
      </c>
      <c r="AH66">
        <v>-763</v>
      </c>
      <c r="AI66">
        <v>22257</v>
      </c>
      <c r="AJ66">
        <v>-417</v>
      </c>
      <c r="AK66">
        <v>-148</v>
      </c>
      <c r="AL66" s="8">
        <v>25644</v>
      </c>
      <c r="AM66">
        <v>776</v>
      </c>
      <c r="AN66">
        <v>498</v>
      </c>
      <c r="AO66">
        <v>22094</v>
      </c>
      <c r="AP66">
        <v>815</v>
      </c>
      <c r="AQ66">
        <v>155</v>
      </c>
      <c r="AR66" s="8">
        <v>22109</v>
      </c>
      <c r="AS66">
        <v>607</v>
      </c>
      <c r="AT66">
        <v>391</v>
      </c>
      <c r="AU66">
        <v>21359</v>
      </c>
      <c r="AV66">
        <v>1092</v>
      </c>
      <c r="AW66">
        <v>-185</v>
      </c>
      <c r="AX66" s="8">
        <v>22466</v>
      </c>
      <c r="AY66">
        <v>504</v>
      </c>
      <c r="AZ66">
        <v>1278</v>
      </c>
      <c r="BA66">
        <v>25224</v>
      </c>
      <c r="BB66">
        <v>1374</v>
      </c>
      <c r="BC66">
        <v>-497</v>
      </c>
      <c r="BD66" s="8">
        <v>24749</v>
      </c>
      <c r="BK66">
        <v>11</v>
      </c>
      <c r="BL66">
        <v>1453</v>
      </c>
      <c r="BM66">
        <v>26042</v>
      </c>
      <c r="BN66" s="132">
        <v>2134</v>
      </c>
      <c r="BO66" s="132">
        <v>-3612</v>
      </c>
      <c r="BP66" s="8">
        <v>24632</v>
      </c>
      <c r="BQ66">
        <v>469</v>
      </c>
      <c r="BR66" s="132">
        <v>2004</v>
      </c>
      <c r="BS66">
        <v>25365</v>
      </c>
      <c r="BT66">
        <v>1061</v>
      </c>
      <c r="BU66">
        <v>-1093</v>
      </c>
      <c r="BV66" s="8">
        <v>24616</v>
      </c>
    </row>
    <row r="67" spans="1:74" ht="14.45" customHeight="1">
      <c r="A67">
        <v>8</v>
      </c>
      <c r="C67">
        <v>178</v>
      </c>
      <c r="D67">
        <v>-1356</v>
      </c>
      <c r="E67">
        <v>20340</v>
      </c>
      <c r="F67">
        <v>-101</v>
      </c>
      <c r="G67">
        <v>-718</v>
      </c>
      <c r="H67" s="8">
        <v>21816</v>
      </c>
      <c r="O67">
        <v>250</v>
      </c>
      <c r="P67">
        <v>206</v>
      </c>
      <c r="Q67">
        <v>24253</v>
      </c>
      <c r="R67">
        <v>1642</v>
      </c>
      <c r="S67">
        <v>-1657</v>
      </c>
      <c r="T67" s="8">
        <v>25200</v>
      </c>
      <c r="U67">
        <v>208</v>
      </c>
      <c r="V67">
        <v>-1499</v>
      </c>
      <c r="W67">
        <v>23327</v>
      </c>
      <c r="X67">
        <v>1406</v>
      </c>
      <c r="Y67">
        <v>-1579</v>
      </c>
      <c r="Z67" s="8">
        <v>25332</v>
      </c>
      <c r="AA67">
        <v>-94</v>
      </c>
      <c r="AB67">
        <v>-1234</v>
      </c>
      <c r="AC67">
        <v>22417</v>
      </c>
      <c r="AD67">
        <v>-413</v>
      </c>
      <c r="AE67">
        <v>-1202</v>
      </c>
      <c r="AF67" s="8">
        <v>23598</v>
      </c>
      <c r="AG67">
        <v>-116</v>
      </c>
      <c r="AH67">
        <v>-622</v>
      </c>
      <c r="AI67">
        <v>23341</v>
      </c>
      <c r="AJ67">
        <v>432</v>
      </c>
      <c r="AK67" s="132">
        <v>-2191</v>
      </c>
      <c r="AL67" s="8">
        <v>25874</v>
      </c>
      <c r="AM67">
        <v>86</v>
      </c>
      <c r="AN67">
        <v>-141</v>
      </c>
      <c r="AO67">
        <v>21785</v>
      </c>
      <c r="AP67">
        <v>494</v>
      </c>
      <c r="AQ67">
        <v>356</v>
      </c>
      <c r="AR67" s="8">
        <v>22787</v>
      </c>
      <c r="AS67">
        <v>-150</v>
      </c>
      <c r="AT67">
        <v>-275</v>
      </c>
      <c r="AU67">
        <v>21251</v>
      </c>
      <c r="AV67">
        <v>1539</v>
      </c>
      <c r="AW67">
        <v>-429</v>
      </c>
      <c r="AX67" s="8">
        <v>22261</v>
      </c>
      <c r="AY67">
        <v>171</v>
      </c>
      <c r="AZ67">
        <v>515</v>
      </c>
      <c r="BA67">
        <v>25320</v>
      </c>
      <c r="BB67">
        <v>1743</v>
      </c>
      <c r="BC67">
        <v>-548</v>
      </c>
      <c r="BD67" s="8">
        <v>25426</v>
      </c>
      <c r="BK67">
        <v>1061</v>
      </c>
      <c r="BL67">
        <v>92</v>
      </c>
      <c r="BM67">
        <v>26177</v>
      </c>
      <c r="BN67">
        <v>1457</v>
      </c>
      <c r="BO67" s="132">
        <v>-2087</v>
      </c>
      <c r="BP67" s="8">
        <v>25621</v>
      </c>
      <c r="BQ67">
        <v>1097</v>
      </c>
      <c r="BR67">
        <v>297</v>
      </c>
      <c r="BS67">
        <v>25431</v>
      </c>
      <c r="BT67">
        <v>244</v>
      </c>
      <c r="BU67">
        <v>33</v>
      </c>
      <c r="BV67" s="8">
        <v>24997</v>
      </c>
    </row>
    <row r="68" spans="1:74" ht="14.45" customHeight="1">
      <c r="A68">
        <v>9</v>
      </c>
      <c r="C68">
        <v>-467</v>
      </c>
      <c r="D68">
        <v>9</v>
      </c>
      <c r="E68">
        <v>21116</v>
      </c>
      <c r="F68">
        <v>-455</v>
      </c>
      <c r="G68">
        <v>-1188</v>
      </c>
      <c r="H68" s="8">
        <v>21628</v>
      </c>
      <c r="O68">
        <v>412</v>
      </c>
      <c r="P68">
        <v>-9</v>
      </c>
      <c r="Q68">
        <v>23773</v>
      </c>
      <c r="R68">
        <v>963</v>
      </c>
      <c r="S68" s="132">
        <v>-2276</v>
      </c>
      <c r="T68" s="8">
        <v>24227</v>
      </c>
      <c r="U68">
        <v>336</v>
      </c>
      <c r="V68">
        <v>-1053</v>
      </c>
      <c r="W68">
        <v>22800</v>
      </c>
      <c r="X68">
        <v>472</v>
      </c>
      <c r="Y68">
        <v>-1876</v>
      </c>
      <c r="Z68" s="8">
        <v>24924</v>
      </c>
      <c r="AA68">
        <v>-498</v>
      </c>
      <c r="AB68">
        <v>-438</v>
      </c>
      <c r="AC68">
        <v>22144</v>
      </c>
      <c r="AD68">
        <v>-1465</v>
      </c>
      <c r="AE68">
        <v>-1316</v>
      </c>
      <c r="AF68" s="8">
        <v>22564</v>
      </c>
      <c r="AG68">
        <v>640</v>
      </c>
      <c r="AH68">
        <v>-563</v>
      </c>
      <c r="AI68">
        <v>22174</v>
      </c>
      <c r="AJ68">
        <v>-368</v>
      </c>
      <c r="AK68">
        <v>-1696</v>
      </c>
      <c r="AL68" s="8">
        <v>25471</v>
      </c>
      <c r="AM68">
        <v>531</v>
      </c>
      <c r="AN68">
        <v>-329</v>
      </c>
      <c r="AO68">
        <v>21068</v>
      </c>
      <c r="AP68">
        <v>817</v>
      </c>
      <c r="AQ68">
        <v>-962</v>
      </c>
      <c r="AR68" s="8">
        <v>21779</v>
      </c>
      <c r="AS68">
        <v>-944</v>
      </c>
      <c r="AT68">
        <v>263</v>
      </c>
      <c r="AU68">
        <v>21331</v>
      </c>
      <c r="AV68">
        <v>-553</v>
      </c>
      <c r="AW68">
        <v>-637</v>
      </c>
      <c r="AX68" s="8">
        <v>22262</v>
      </c>
      <c r="AY68">
        <v>-628</v>
      </c>
      <c r="AZ68">
        <v>1252</v>
      </c>
      <c r="BA68">
        <v>24675</v>
      </c>
      <c r="BB68">
        <v>1809</v>
      </c>
      <c r="BC68">
        <v>-1784</v>
      </c>
      <c r="BD68" s="8">
        <v>24335</v>
      </c>
      <c r="BK68">
        <v>1076</v>
      </c>
      <c r="BL68">
        <v>477</v>
      </c>
      <c r="BM68">
        <v>26264</v>
      </c>
      <c r="BN68">
        <v>941</v>
      </c>
      <c r="BO68" s="132">
        <v>-2475</v>
      </c>
      <c r="BP68" s="8">
        <v>24706</v>
      </c>
      <c r="BQ68">
        <v>294</v>
      </c>
      <c r="BR68">
        <v>1350</v>
      </c>
      <c r="BS68">
        <v>24451</v>
      </c>
      <c r="BT68">
        <v>962</v>
      </c>
      <c r="BU68">
        <v>-1082</v>
      </c>
      <c r="BV68" s="8">
        <v>24221</v>
      </c>
    </row>
    <row r="69" spans="1:74" ht="14.45" customHeight="1">
      <c r="A69">
        <v>10</v>
      </c>
      <c r="C69">
        <v>515</v>
      </c>
      <c r="D69">
        <v>759</v>
      </c>
      <c r="E69">
        <v>20804</v>
      </c>
      <c r="F69">
        <v>-529</v>
      </c>
      <c r="G69">
        <v>-304</v>
      </c>
      <c r="H69" s="8">
        <v>21124</v>
      </c>
      <c r="O69">
        <v>856</v>
      </c>
      <c r="P69" s="132">
        <v>2260</v>
      </c>
      <c r="Q69">
        <v>23291</v>
      </c>
      <c r="R69">
        <v>834</v>
      </c>
      <c r="S69">
        <v>-197</v>
      </c>
      <c r="T69" s="8">
        <v>24263</v>
      </c>
      <c r="U69">
        <v>211</v>
      </c>
      <c r="V69">
        <v>93</v>
      </c>
      <c r="W69">
        <v>21979</v>
      </c>
      <c r="X69">
        <v>1057</v>
      </c>
      <c r="Y69">
        <v>-1627</v>
      </c>
      <c r="Z69" s="8">
        <v>24905</v>
      </c>
      <c r="AA69">
        <v>-978</v>
      </c>
      <c r="AB69">
        <v>1014</v>
      </c>
      <c r="AC69">
        <v>22208</v>
      </c>
      <c r="AD69">
        <v>-1116</v>
      </c>
      <c r="AE69">
        <v>-731</v>
      </c>
      <c r="AF69" s="8">
        <v>22375</v>
      </c>
      <c r="AG69">
        <v>-379</v>
      </c>
      <c r="AH69">
        <v>1185</v>
      </c>
      <c r="AI69">
        <v>22242</v>
      </c>
      <c r="AJ69">
        <v>-122</v>
      </c>
      <c r="AK69">
        <v>-1071</v>
      </c>
      <c r="AL69" s="8">
        <v>25489</v>
      </c>
      <c r="AM69">
        <v>617</v>
      </c>
      <c r="AN69">
        <v>122</v>
      </c>
      <c r="AO69">
        <v>20923</v>
      </c>
      <c r="AP69">
        <v>333</v>
      </c>
      <c r="AQ69">
        <v>-535</v>
      </c>
      <c r="AR69" s="8">
        <v>22029</v>
      </c>
      <c r="AS69">
        <v>508</v>
      </c>
      <c r="AT69">
        <v>449</v>
      </c>
      <c r="AU69">
        <v>20477</v>
      </c>
      <c r="AV69">
        <v>-127</v>
      </c>
      <c r="AW69">
        <v>222</v>
      </c>
      <c r="AX69" s="8">
        <v>21773</v>
      </c>
      <c r="AY69">
        <v>866</v>
      </c>
      <c r="AZ69">
        <v>647</v>
      </c>
      <c r="BA69">
        <v>24397</v>
      </c>
      <c r="BB69">
        <v>913</v>
      </c>
      <c r="BC69">
        <v>-934</v>
      </c>
      <c r="BD69" s="8">
        <v>24581</v>
      </c>
      <c r="BK69">
        <v>878</v>
      </c>
      <c r="BL69">
        <v>280</v>
      </c>
      <c r="BM69">
        <v>24942</v>
      </c>
      <c r="BN69">
        <v>670</v>
      </c>
      <c r="BO69" s="132">
        <v>-2535</v>
      </c>
      <c r="BP69" s="8">
        <v>25066</v>
      </c>
      <c r="BQ69">
        <v>317</v>
      </c>
      <c r="BR69" s="132">
        <v>3074</v>
      </c>
      <c r="BS69">
        <v>23654</v>
      </c>
      <c r="BT69">
        <v>-155</v>
      </c>
      <c r="BU69">
        <v>428</v>
      </c>
      <c r="BV69" s="8">
        <v>24671</v>
      </c>
    </row>
    <row r="70" spans="1:74" ht="14.45" customHeight="1">
      <c r="A70">
        <v>11</v>
      </c>
      <c r="C70">
        <v>-1101</v>
      </c>
      <c r="D70">
        <v>845</v>
      </c>
      <c r="E70">
        <v>21132</v>
      </c>
      <c r="F70">
        <v>325</v>
      </c>
      <c r="G70">
        <v>-1302</v>
      </c>
      <c r="H70" s="8">
        <v>21233</v>
      </c>
      <c r="O70">
        <v>764</v>
      </c>
      <c r="P70">
        <v>1792</v>
      </c>
      <c r="Q70">
        <v>23529</v>
      </c>
      <c r="R70">
        <v>537</v>
      </c>
      <c r="S70">
        <v>218</v>
      </c>
      <c r="T70" s="8">
        <v>23072</v>
      </c>
      <c r="U70">
        <v>-388</v>
      </c>
      <c r="V70">
        <v>913</v>
      </c>
      <c r="W70">
        <v>22982</v>
      </c>
      <c r="X70">
        <v>675</v>
      </c>
      <c r="Y70">
        <v>-247</v>
      </c>
      <c r="Z70" s="8">
        <v>24367</v>
      </c>
      <c r="AA70">
        <v>-736</v>
      </c>
      <c r="AB70">
        <v>1448</v>
      </c>
      <c r="AC70">
        <v>21975</v>
      </c>
      <c r="AD70">
        <v>-707</v>
      </c>
      <c r="AE70">
        <v>408</v>
      </c>
      <c r="AF70" s="8">
        <v>22607</v>
      </c>
      <c r="AG70">
        <v>-151</v>
      </c>
      <c r="AH70">
        <v>1370</v>
      </c>
      <c r="AI70">
        <v>21831</v>
      </c>
      <c r="AJ70">
        <v>786</v>
      </c>
      <c r="AK70">
        <v>-993</v>
      </c>
      <c r="AL70" s="8">
        <v>24540</v>
      </c>
      <c r="AM70">
        <v>-1143</v>
      </c>
      <c r="AN70">
        <v>1346</v>
      </c>
      <c r="AO70">
        <v>20459</v>
      </c>
      <c r="AP70">
        <v>1</v>
      </c>
      <c r="AQ70">
        <v>-252</v>
      </c>
      <c r="AR70" s="8">
        <v>22014</v>
      </c>
      <c r="AS70">
        <v>-919</v>
      </c>
      <c r="AT70">
        <v>1348</v>
      </c>
      <c r="AU70">
        <v>20623</v>
      </c>
      <c r="AV70">
        <v>219</v>
      </c>
      <c r="AW70">
        <v>524</v>
      </c>
      <c r="AX70" s="8">
        <v>21908</v>
      </c>
      <c r="AY70">
        <v>-381</v>
      </c>
      <c r="AZ70">
        <v>1675</v>
      </c>
      <c r="BA70">
        <v>24401</v>
      </c>
      <c r="BB70">
        <v>1018</v>
      </c>
      <c r="BC70">
        <v>421</v>
      </c>
      <c r="BD70" s="8">
        <v>24498</v>
      </c>
      <c r="BK70">
        <v>335</v>
      </c>
      <c r="BL70">
        <v>1289</v>
      </c>
      <c r="BM70">
        <v>25575</v>
      </c>
      <c r="BN70">
        <v>426</v>
      </c>
      <c r="BO70">
        <v>-1169</v>
      </c>
      <c r="BP70" s="8">
        <v>25151</v>
      </c>
      <c r="BQ70">
        <v>-429</v>
      </c>
      <c r="BR70" s="132">
        <v>4319</v>
      </c>
      <c r="BS70">
        <v>24088</v>
      </c>
      <c r="BT70">
        <v>-437</v>
      </c>
      <c r="BU70">
        <v>1038</v>
      </c>
      <c r="BV70" s="8">
        <v>24105</v>
      </c>
    </row>
    <row r="71" spans="1:74" ht="14.45" customHeight="1">
      <c r="A71">
        <v>12</v>
      </c>
      <c r="C71">
        <v>1700</v>
      </c>
      <c r="D71">
        <v>-231</v>
      </c>
      <c r="E71">
        <v>20955</v>
      </c>
      <c r="F71">
        <v>442</v>
      </c>
      <c r="G71">
        <v>-128</v>
      </c>
      <c r="H71" s="8">
        <v>21611</v>
      </c>
      <c r="O71">
        <v>1830</v>
      </c>
      <c r="P71">
        <v>448</v>
      </c>
      <c r="Q71">
        <v>23662</v>
      </c>
      <c r="R71">
        <v>25</v>
      </c>
      <c r="S71">
        <v>-350</v>
      </c>
      <c r="T71" s="8">
        <v>25034</v>
      </c>
      <c r="U71">
        <v>1117</v>
      </c>
      <c r="V71">
        <v>-1307</v>
      </c>
      <c r="W71">
        <v>22989</v>
      </c>
      <c r="X71">
        <v>480</v>
      </c>
      <c r="Y71">
        <v>-1374</v>
      </c>
      <c r="Z71" s="8">
        <v>24960</v>
      </c>
      <c r="AA71">
        <v>572</v>
      </c>
      <c r="AB71">
        <v>49</v>
      </c>
      <c r="AC71">
        <v>22311</v>
      </c>
      <c r="AD71">
        <v>35</v>
      </c>
      <c r="AE71">
        <v>-832</v>
      </c>
      <c r="AF71" s="8">
        <v>22370</v>
      </c>
      <c r="AG71">
        <v>620</v>
      </c>
      <c r="AH71">
        <v>155</v>
      </c>
      <c r="AI71">
        <v>22098</v>
      </c>
      <c r="AJ71">
        <v>932</v>
      </c>
      <c r="AK71">
        <v>-1738</v>
      </c>
      <c r="AL71" s="8">
        <v>24322</v>
      </c>
      <c r="AM71">
        <v>742</v>
      </c>
      <c r="AN71">
        <v>197</v>
      </c>
      <c r="AO71">
        <v>20949</v>
      </c>
      <c r="AP71">
        <v>811</v>
      </c>
      <c r="AQ71">
        <v>-172</v>
      </c>
      <c r="AR71" s="8">
        <v>22266</v>
      </c>
      <c r="AS71">
        <v>-372</v>
      </c>
      <c r="AT71">
        <v>882</v>
      </c>
      <c r="AU71">
        <v>20652</v>
      </c>
      <c r="AV71">
        <v>1889</v>
      </c>
      <c r="AW71">
        <v>-1344</v>
      </c>
      <c r="AX71" s="8">
        <v>21818</v>
      </c>
      <c r="AY71">
        <v>914</v>
      </c>
      <c r="AZ71">
        <v>923</v>
      </c>
      <c r="BA71">
        <v>24556</v>
      </c>
      <c r="BB71" s="132">
        <v>2552</v>
      </c>
      <c r="BC71">
        <v>-1030</v>
      </c>
      <c r="BD71" s="8">
        <v>24126</v>
      </c>
      <c r="BK71">
        <v>1946</v>
      </c>
      <c r="BL71">
        <v>185</v>
      </c>
      <c r="BM71">
        <v>25044</v>
      </c>
      <c r="BN71" s="132">
        <v>2160</v>
      </c>
      <c r="BO71" s="132">
        <v>-2565</v>
      </c>
      <c r="BP71" s="8">
        <v>24042</v>
      </c>
      <c r="BQ71">
        <v>865</v>
      </c>
      <c r="BR71">
        <v>2069</v>
      </c>
      <c r="BS71">
        <v>24463</v>
      </c>
      <c r="BT71">
        <v>402</v>
      </c>
      <c r="BU71">
        <v>-493</v>
      </c>
      <c r="BV71" s="8">
        <v>25131</v>
      </c>
    </row>
    <row r="72" spans="1:74" ht="14.45" customHeight="1">
      <c r="C72" s="131">
        <f>AVERAGE(C60:C71)</f>
        <v>214.75</v>
      </c>
      <c r="D72" s="131">
        <f t="shared" ref="D72:BD72" si="10">AVERAGE(D60:D71)</f>
        <v>203</v>
      </c>
      <c r="E72" s="131">
        <f t="shared" si="10"/>
        <v>20772.083333333332</v>
      </c>
      <c r="F72" s="131">
        <f t="shared" si="10"/>
        <v>-123.75</v>
      </c>
      <c r="G72" s="131">
        <f t="shared" si="10"/>
        <v>-893.08333333333337</v>
      </c>
      <c r="H72" s="131">
        <f t="shared" si="10"/>
        <v>21683.333333333332</v>
      </c>
      <c r="O72" s="131">
        <f t="shared" si="10"/>
        <v>842.16666666666663</v>
      </c>
      <c r="P72" s="131">
        <f t="shared" si="10"/>
        <v>1228.25</v>
      </c>
      <c r="Q72" s="131">
        <f t="shared" si="10"/>
        <v>23504.166666666668</v>
      </c>
      <c r="R72" s="131">
        <f t="shared" si="10"/>
        <v>896.33333333333337</v>
      </c>
      <c r="S72" s="131">
        <f t="shared" si="10"/>
        <v>-1077.25</v>
      </c>
      <c r="T72" s="131">
        <f t="shared" si="10"/>
        <v>24430.666666666668</v>
      </c>
      <c r="U72" s="131">
        <f t="shared" si="10"/>
        <v>228.83333333333334</v>
      </c>
      <c r="V72" s="131">
        <f t="shared" si="10"/>
        <v>-298.33333333333331</v>
      </c>
      <c r="W72" s="131">
        <f t="shared" si="10"/>
        <v>22839.5</v>
      </c>
      <c r="X72" s="131">
        <f t="shared" si="10"/>
        <v>977.5</v>
      </c>
      <c r="Y72" s="131">
        <f t="shared" si="10"/>
        <v>-1815.75</v>
      </c>
      <c r="Z72" s="131">
        <f t="shared" si="10"/>
        <v>25018.166666666668</v>
      </c>
      <c r="AA72" s="131">
        <f t="shared" si="10"/>
        <v>-447.16666666666669</v>
      </c>
      <c r="AB72" s="131">
        <f t="shared" si="10"/>
        <v>369.58333333333331</v>
      </c>
      <c r="AC72" s="131">
        <f t="shared" si="10"/>
        <v>22120.75</v>
      </c>
      <c r="AD72" s="131">
        <f t="shared" si="10"/>
        <v>-806.83333333333337</v>
      </c>
      <c r="AE72" s="131">
        <f t="shared" si="10"/>
        <v>-1103.6666666666667</v>
      </c>
      <c r="AF72" s="131">
        <f t="shared" si="10"/>
        <v>22905.083333333332</v>
      </c>
      <c r="AG72" s="131">
        <f t="shared" si="10"/>
        <v>140.58333333333334</v>
      </c>
      <c r="AH72" s="131">
        <f t="shared" si="10"/>
        <v>511.41666666666669</v>
      </c>
      <c r="AI72" s="131">
        <f t="shared" si="10"/>
        <v>22141.833333333332</v>
      </c>
      <c r="AJ72" s="131">
        <f t="shared" si="10"/>
        <v>162.58333333333334</v>
      </c>
      <c r="AK72" s="131">
        <f t="shared" si="10"/>
        <v>-1776</v>
      </c>
      <c r="AL72" s="131">
        <f t="shared" si="10"/>
        <v>25411.583333333332</v>
      </c>
      <c r="AM72" s="131">
        <f t="shared" si="10"/>
        <v>178.91666666666666</v>
      </c>
      <c r="AN72" s="131">
        <f t="shared" si="10"/>
        <v>287</v>
      </c>
      <c r="AO72" s="131">
        <f t="shared" si="10"/>
        <v>21171.666666666668</v>
      </c>
      <c r="AP72" s="131">
        <f t="shared" si="10"/>
        <v>150.66666666666666</v>
      </c>
      <c r="AQ72" s="131">
        <f t="shared" si="10"/>
        <v>-477.41666666666669</v>
      </c>
      <c r="AR72" s="131">
        <f t="shared" si="10"/>
        <v>22386.416666666668</v>
      </c>
      <c r="AS72" s="131">
        <f t="shared" si="10"/>
        <v>-221.75</v>
      </c>
      <c r="AT72" s="131">
        <f t="shared" si="10"/>
        <v>647.41666666666663</v>
      </c>
      <c r="AU72" s="131">
        <f t="shared" si="10"/>
        <v>20903.5</v>
      </c>
      <c r="AV72" s="131">
        <f t="shared" si="10"/>
        <v>336</v>
      </c>
      <c r="AW72" s="131">
        <f t="shared" si="10"/>
        <v>-336.66666666666669</v>
      </c>
      <c r="AX72" s="131">
        <f t="shared" si="10"/>
        <v>22333</v>
      </c>
      <c r="AY72" s="131">
        <f t="shared" si="10"/>
        <v>90.166666666666671</v>
      </c>
      <c r="AZ72" s="131">
        <f t="shared" si="10"/>
        <v>1048.5</v>
      </c>
      <c r="BA72" s="131">
        <f t="shared" si="10"/>
        <v>24455.75</v>
      </c>
      <c r="BB72" s="131">
        <f t="shared" si="10"/>
        <v>1175.5</v>
      </c>
      <c r="BC72" s="131">
        <f t="shared" si="10"/>
        <v>-968.83333333333337</v>
      </c>
      <c r="BD72" s="131">
        <f t="shared" si="10"/>
        <v>24893.833333333332</v>
      </c>
      <c r="BK72" s="131">
        <f t="shared" ref="BK72:BV72" si="11">AVERAGE(BK60:BK71)</f>
        <v>696.25</v>
      </c>
      <c r="BL72" s="131">
        <f t="shared" si="11"/>
        <v>809.5</v>
      </c>
      <c r="BM72" s="131">
        <f t="shared" si="11"/>
        <v>25517.25</v>
      </c>
      <c r="BN72" s="131">
        <f t="shared" si="11"/>
        <v>922.91666666666663</v>
      </c>
      <c r="BO72" s="131">
        <f t="shared" si="11"/>
        <v>-2528.8333333333335</v>
      </c>
      <c r="BP72" s="131">
        <f t="shared" si="11"/>
        <v>25186.5</v>
      </c>
      <c r="BQ72" s="131">
        <f t="shared" si="11"/>
        <v>396.5</v>
      </c>
      <c r="BR72" s="131">
        <f t="shared" si="11"/>
        <v>2171.3333333333335</v>
      </c>
      <c r="BS72" s="131">
        <f t="shared" si="11"/>
        <v>24463.75</v>
      </c>
      <c r="BT72" s="131">
        <f t="shared" si="11"/>
        <v>259.41666666666669</v>
      </c>
      <c r="BU72" s="131">
        <f t="shared" si="11"/>
        <v>-609.33333333333337</v>
      </c>
      <c r="BV72" s="131">
        <f t="shared" si="11"/>
        <v>24844.75</v>
      </c>
    </row>
    <row r="74" spans="1:74">
      <c r="B74" t="s">
        <v>1795</v>
      </c>
      <c r="C74">
        <f t="shared" ref="C74:H74" si="12">AVERAGE(C72,O72,U72,AA72,AG72,AM72,AS72,AY72)</f>
        <v>128.31249999999997</v>
      </c>
      <c r="D74">
        <f t="shared" si="12"/>
        <v>499.60416666666669</v>
      </c>
      <c r="E74">
        <f t="shared" si="12"/>
        <v>22238.65625</v>
      </c>
      <c r="F74">
        <f t="shared" si="12"/>
        <v>346</v>
      </c>
      <c r="G74">
        <f t="shared" si="12"/>
        <v>-1056.0833333333335</v>
      </c>
      <c r="H74" s="8">
        <f t="shared" si="12"/>
        <v>23632.760416666668</v>
      </c>
    </row>
    <row r="75" spans="1:74">
      <c r="B75" s="135" t="s">
        <v>1796</v>
      </c>
      <c r="C75" s="135">
        <f>C74-O38</f>
        <v>-409.83333333333337</v>
      </c>
      <c r="D75" s="135">
        <f t="shared" ref="D75:H75" si="13">D74-P38</f>
        <v>-298.99999999999994</v>
      </c>
      <c r="E75" s="135">
        <f t="shared" si="13"/>
        <v>-94.03125</v>
      </c>
      <c r="F75" s="135">
        <f t="shared" si="13"/>
        <v>1658.0416666666665</v>
      </c>
      <c r="G75" s="135">
        <f t="shared" si="13"/>
        <v>-1661.5208333333335</v>
      </c>
      <c r="H75" s="135">
        <f t="shared" si="13"/>
        <v>1504.9687500000036</v>
      </c>
    </row>
    <row r="77" spans="1:74">
      <c r="B77" t="s">
        <v>1797</v>
      </c>
      <c r="C77">
        <f>C96-C74</f>
        <v>-456.53125</v>
      </c>
      <c r="D77">
        <f t="shared" ref="D77:E77" si="14">D96-D74</f>
        <v>-919.01041666666674</v>
      </c>
      <c r="E77">
        <f t="shared" si="14"/>
        <v>1725.5416666666642</v>
      </c>
      <c r="F77">
        <f>F96-F74</f>
        <v>-454.53125</v>
      </c>
      <c r="G77">
        <f t="shared" ref="G77:H77" si="15">G96-G74</f>
        <v>1039.3958333333335</v>
      </c>
      <c r="H77">
        <f t="shared" si="15"/>
        <v>1510.0625</v>
      </c>
    </row>
    <row r="79" spans="1:74">
      <c r="C79" s="165" t="s">
        <v>1798</v>
      </c>
      <c r="D79" s="165"/>
      <c r="E79" s="165"/>
      <c r="F79" s="165"/>
      <c r="G79" s="165"/>
      <c r="H79" s="172"/>
      <c r="I79" s="171" t="s">
        <v>1799</v>
      </c>
      <c r="J79" s="165"/>
      <c r="K79" s="165"/>
      <c r="L79" s="165"/>
      <c r="M79" s="165"/>
      <c r="N79" s="172"/>
      <c r="O79" s="171" t="s">
        <v>1800</v>
      </c>
      <c r="P79" s="165"/>
      <c r="Q79" s="165"/>
      <c r="R79" s="165"/>
      <c r="S79" s="165"/>
      <c r="T79" s="172"/>
      <c r="U79" s="171" t="s">
        <v>1801</v>
      </c>
      <c r="V79" s="165"/>
      <c r="W79" s="165"/>
      <c r="X79" s="165"/>
      <c r="Y79" s="165"/>
      <c r="Z79" s="172"/>
      <c r="AA79" s="171" t="s">
        <v>1802</v>
      </c>
      <c r="AB79" s="165"/>
      <c r="AC79" s="165"/>
      <c r="AD79" s="165"/>
      <c r="AE79" s="165"/>
      <c r="AF79" s="172"/>
      <c r="AG79" s="171" t="s">
        <v>1803</v>
      </c>
      <c r="AH79" s="165"/>
      <c r="AI79" s="165"/>
      <c r="AJ79" s="165"/>
      <c r="AK79" s="165"/>
      <c r="AL79" s="172"/>
      <c r="AM79" s="171" t="s">
        <v>1804</v>
      </c>
      <c r="AN79" s="165"/>
      <c r="AO79" s="165"/>
      <c r="AP79" s="165"/>
      <c r="AQ79" s="165"/>
      <c r="AR79" s="172"/>
      <c r="AS79" s="171" t="s">
        <v>1805</v>
      </c>
      <c r="AT79" s="165"/>
      <c r="AU79" s="165"/>
      <c r="AV79" s="165"/>
      <c r="AW79" s="165"/>
      <c r="AX79" s="172"/>
    </row>
    <row r="80" spans="1:74">
      <c r="C80" s="131" t="s">
        <v>516</v>
      </c>
      <c r="D80" s="131" t="s">
        <v>517</v>
      </c>
      <c r="E80" s="131" t="s">
        <v>518</v>
      </c>
      <c r="F80" s="131" t="s">
        <v>526</v>
      </c>
      <c r="G80" s="131" t="s">
        <v>527</v>
      </c>
      <c r="H80" s="134" t="s">
        <v>528</v>
      </c>
      <c r="I80" s="131" t="s">
        <v>516</v>
      </c>
      <c r="J80" s="131" t="s">
        <v>517</v>
      </c>
      <c r="K80" s="131" t="s">
        <v>518</v>
      </c>
      <c r="L80" s="131" t="s">
        <v>526</v>
      </c>
      <c r="M80" s="131" t="s">
        <v>527</v>
      </c>
      <c r="N80" s="134" t="s">
        <v>528</v>
      </c>
      <c r="O80" s="131" t="s">
        <v>516</v>
      </c>
      <c r="P80" s="131" t="s">
        <v>517</v>
      </c>
      <c r="Q80" s="131" t="s">
        <v>518</v>
      </c>
      <c r="R80" s="131" t="s">
        <v>526</v>
      </c>
      <c r="S80" s="131" t="s">
        <v>527</v>
      </c>
      <c r="T80" s="134" t="s">
        <v>528</v>
      </c>
      <c r="U80" s="131" t="s">
        <v>516</v>
      </c>
      <c r="V80" s="131" t="s">
        <v>517</v>
      </c>
      <c r="W80" s="131" t="s">
        <v>518</v>
      </c>
      <c r="X80" s="131" t="s">
        <v>526</v>
      </c>
      <c r="Y80" s="131" t="s">
        <v>527</v>
      </c>
      <c r="Z80" s="134" t="s">
        <v>528</v>
      </c>
      <c r="AA80" s="131" t="s">
        <v>516</v>
      </c>
      <c r="AB80" s="131" t="s">
        <v>517</v>
      </c>
      <c r="AC80" s="131" t="s">
        <v>518</v>
      </c>
      <c r="AD80" s="131" t="s">
        <v>526</v>
      </c>
      <c r="AE80" s="131" t="s">
        <v>527</v>
      </c>
      <c r="AF80" s="134" t="s">
        <v>528</v>
      </c>
      <c r="AG80" s="131" t="s">
        <v>516</v>
      </c>
      <c r="AH80" s="131" t="s">
        <v>517</v>
      </c>
      <c r="AI80" s="131" t="s">
        <v>518</v>
      </c>
      <c r="AJ80" s="131" t="s">
        <v>526</v>
      </c>
      <c r="AK80" s="131" t="s">
        <v>527</v>
      </c>
      <c r="AL80" s="134" t="s">
        <v>528</v>
      </c>
      <c r="AM80" s="131" t="s">
        <v>516</v>
      </c>
      <c r="AN80" s="131" t="s">
        <v>517</v>
      </c>
      <c r="AO80" s="131" t="s">
        <v>518</v>
      </c>
      <c r="AP80" s="131" t="s">
        <v>526</v>
      </c>
      <c r="AQ80" s="131" t="s">
        <v>527</v>
      </c>
      <c r="AR80" s="134" t="s">
        <v>528</v>
      </c>
      <c r="AS80" s="131" t="s">
        <v>516</v>
      </c>
      <c r="AT80" s="131" t="s">
        <v>517</v>
      </c>
      <c r="AU80" s="131" t="s">
        <v>518</v>
      </c>
      <c r="AV80" s="131" t="s">
        <v>526</v>
      </c>
      <c r="AW80" s="131" t="s">
        <v>527</v>
      </c>
      <c r="AX80" s="134" t="s">
        <v>528</v>
      </c>
    </row>
    <row r="81" spans="1:68">
      <c r="A81">
        <v>1</v>
      </c>
      <c r="C81">
        <v>-504</v>
      </c>
      <c r="D81">
        <v>-675</v>
      </c>
      <c r="E81">
        <v>24636</v>
      </c>
      <c r="F81">
        <v>524</v>
      </c>
      <c r="G81">
        <v>-1047</v>
      </c>
      <c r="H81" s="8">
        <v>24390</v>
      </c>
      <c r="I81">
        <v>1141</v>
      </c>
      <c r="J81">
        <v>-724</v>
      </c>
      <c r="K81">
        <v>25064</v>
      </c>
      <c r="L81">
        <v>-11</v>
      </c>
      <c r="M81">
        <v>-67</v>
      </c>
      <c r="N81" s="8">
        <v>26050</v>
      </c>
      <c r="O81">
        <v>-819</v>
      </c>
      <c r="P81">
        <v>-305</v>
      </c>
      <c r="Q81">
        <v>22601</v>
      </c>
      <c r="R81">
        <v>-618</v>
      </c>
      <c r="S81">
        <v>-1080</v>
      </c>
      <c r="T81" s="8">
        <v>24141</v>
      </c>
      <c r="U81">
        <v>797</v>
      </c>
      <c r="V81">
        <v>-308</v>
      </c>
      <c r="W81">
        <v>22403</v>
      </c>
      <c r="X81">
        <v>746</v>
      </c>
      <c r="Y81">
        <v>-1125</v>
      </c>
      <c r="Z81" s="8">
        <v>26162</v>
      </c>
      <c r="AA81">
        <v>-243</v>
      </c>
      <c r="AB81">
        <v>-937</v>
      </c>
      <c r="AC81">
        <v>24458</v>
      </c>
      <c r="AD81">
        <v>912</v>
      </c>
      <c r="AE81" s="132">
        <v>-1988</v>
      </c>
      <c r="AF81" s="8">
        <v>23575</v>
      </c>
      <c r="AG81" s="96">
        <v>-132</v>
      </c>
      <c r="AH81" s="96">
        <v>112</v>
      </c>
      <c r="AI81" s="96">
        <v>25931</v>
      </c>
      <c r="AJ81" s="96">
        <v>-463</v>
      </c>
      <c r="AK81" s="96">
        <v>-458</v>
      </c>
      <c r="AL81" s="97">
        <v>25401</v>
      </c>
      <c r="AM81" s="96">
        <v>-202</v>
      </c>
      <c r="AN81" s="96">
        <v>-740</v>
      </c>
      <c r="AO81" s="96">
        <v>25654</v>
      </c>
      <c r="AP81" s="96">
        <v>-366</v>
      </c>
      <c r="AQ81" s="96">
        <v>-162</v>
      </c>
      <c r="AR81" s="97">
        <v>25488</v>
      </c>
      <c r="AS81">
        <v>-1178</v>
      </c>
      <c r="AT81">
        <v>177</v>
      </c>
      <c r="AU81">
        <v>24740</v>
      </c>
      <c r="AV81">
        <v>1090</v>
      </c>
      <c r="AW81" s="132">
        <v>-2250</v>
      </c>
      <c r="AX81" s="8">
        <v>26695</v>
      </c>
    </row>
    <row r="82" spans="1:68">
      <c r="A82">
        <v>2</v>
      </c>
      <c r="C82">
        <v>-20</v>
      </c>
      <c r="D82" s="132">
        <v>-2290</v>
      </c>
      <c r="E82">
        <v>24807</v>
      </c>
      <c r="F82">
        <v>315</v>
      </c>
      <c r="G82">
        <v>-908</v>
      </c>
      <c r="H82" s="8">
        <v>24666</v>
      </c>
      <c r="I82">
        <v>251</v>
      </c>
      <c r="J82">
        <v>-1453</v>
      </c>
      <c r="K82">
        <v>25492</v>
      </c>
      <c r="L82">
        <v>-7</v>
      </c>
      <c r="M82">
        <v>-790</v>
      </c>
      <c r="N82" s="8">
        <v>26499</v>
      </c>
      <c r="O82">
        <v>-549</v>
      </c>
      <c r="P82">
        <v>-1563</v>
      </c>
      <c r="Q82">
        <v>23159</v>
      </c>
      <c r="R82">
        <v>-1150</v>
      </c>
      <c r="S82">
        <v>-637</v>
      </c>
      <c r="T82" s="8">
        <v>24243</v>
      </c>
      <c r="U82">
        <v>583</v>
      </c>
      <c r="V82">
        <v>-1649</v>
      </c>
      <c r="W82">
        <v>22105</v>
      </c>
      <c r="X82">
        <v>704</v>
      </c>
      <c r="Y82">
        <v>-1369</v>
      </c>
      <c r="Z82" s="8">
        <v>26819</v>
      </c>
      <c r="AA82">
        <v>571</v>
      </c>
      <c r="AB82" s="132">
        <v>-2336</v>
      </c>
      <c r="AC82">
        <v>23682</v>
      </c>
      <c r="AD82">
        <v>691</v>
      </c>
      <c r="AE82">
        <v>-1031</v>
      </c>
      <c r="AF82" s="8">
        <v>23927</v>
      </c>
      <c r="AG82">
        <v>-6</v>
      </c>
      <c r="AH82">
        <v>-1475</v>
      </c>
      <c r="AI82">
        <v>26051</v>
      </c>
      <c r="AJ82">
        <v>-996</v>
      </c>
      <c r="AK82">
        <v>53</v>
      </c>
      <c r="AL82" s="8">
        <v>25442</v>
      </c>
      <c r="AM82">
        <v>-777</v>
      </c>
      <c r="AN82">
        <v>-1579</v>
      </c>
      <c r="AO82">
        <v>26223</v>
      </c>
      <c r="AP82">
        <v>-746</v>
      </c>
      <c r="AQ82">
        <v>440</v>
      </c>
      <c r="AR82" s="8">
        <v>25819</v>
      </c>
      <c r="AS82">
        <v>-117</v>
      </c>
      <c r="AT82" s="132">
        <v>-2058</v>
      </c>
      <c r="AU82">
        <v>24749</v>
      </c>
      <c r="AV82">
        <v>-247</v>
      </c>
      <c r="AW82">
        <v>-1060</v>
      </c>
      <c r="AX82" s="8">
        <v>26748</v>
      </c>
    </row>
    <row r="83" spans="1:68">
      <c r="A83">
        <v>3</v>
      </c>
      <c r="C83" s="96">
        <v>-518</v>
      </c>
      <c r="D83" s="96">
        <v>-331</v>
      </c>
      <c r="E83" s="96">
        <v>23234</v>
      </c>
      <c r="F83" s="96">
        <v>712</v>
      </c>
      <c r="G83" s="96">
        <v>-353</v>
      </c>
      <c r="H83" s="97">
        <v>23563</v>
      </c>
      <c r="I83">
        <v>583</v>
      </c>
      <c r="J83">
        <v>944</v>
      </c>
      <c r="K83">
        <v>25041</v>
      </c>
      <c r="L83">
        <v>-115</v>
      </c>
      <c r="M83">
        <v>1454</v>
      </c>
      <c r="N83" s="8">
        <v>25239</v>
      </c>
      <c r="O83">
        <v>-144</v>
      </c>
      <c r="P83">
        <v>221</v>
      </c>
      <c r="Q83">
        <v>22577</v>
      </c>
      <c r="R83">
        <v>-1623</v>
      </c>
      <c r="S83">
        <v>1256</v>
      </c>
      <c r="T83" s="8">
        <v>23041</v>
      </c>
      <c r="U83" s="96">
        <v>-42</v>
      </c>
      <c r="V83" s="96">
        <v>924</v>
      </c>
      <c r="W83" s="96">
        <v>22166</v>
      </c>
      <c r="X83" s="96">
        <v>24</v>
      </c>
      <c r="Y83" s="96">
        <v>272</v>
      </c>
      <c r="Z83" s="97">
        <v>25555</v>
      </c>
      <c r="AA83">
        <v>646</v>
      </c>
      <c r="AB83">
        <v>-157</v>
      </c>
      <c r="AC83">
        <v>23184</v>
      </c>
      <c r="AD83">
        <v>1031</v>
      </c>
      <c r="AE83">
        <v>-261</v>
      </c>
      <c r="AF83" s="8">
        <v>23077</v>
      </c>
      <c r="AG83">
        <v>-695</v>
      </c>
      <c r="AH83">
        <v>1260</v>
      </c>
      <c r="AI83">
        <v>24832</v>
      </c>
      <c r="AJ83">
        <v>122</v>
      </c>
      <c r="AK83">
        <v>640</v>
      </c>
      <c r="AL83" s="8">
        <v>24504</v>
      </c>
      <c r="AM83">
        <v>-201</v>
      </c>
      <c r="AN83">
        <v>248</v>
      </c>
      <c r="AO83">
        <v>25403</v>
      </c>
      <c r="AP83">
        <v>-1157</v>
      </c>
      <c r="AQ83" s="132">
        <v>1977</v>
      </c>
      <c r="AR83" s="8">
        <v>24404</v>
      </c>
      <c r="AS83">
        <v>-1527</v>
      </c>
      <c r="AT83">
        <v>634</v>
      </c>
      <c r="AU83">
        <v>23190</v>
      </c>
      <c r="AV83">
        <v>-164</v>
      </c>
      <c r="AW83">
        <v>-476</v>
      </c>
      <c r="AX83" s="8">
        <v>25766</v>
      </c>
    </row>
    <row r="84" spans="1:68">
      <c r="A84">
        <v>4</v>
      </c>
      <c r="C84" s="96">
        <v>-444</v>
      </c>
      <c r="D84" s="96">
        <v>-728</v>
      </c>
      <c r="E84" s="96">
        <v>24857</v>
      </c>
      <c r="F84" s="96">
        <v>-732</v>
      </c>
      <c r="G84" s="96">
        <v>-367</v>
      </c>
      <c r="H84" s="97">
        <v>24432</v>
      </c>
      <c r="I84" s="96">
        <v>-210</v>
      </c>
      <c r="J84" s="96">
        <v>5</v>
      </c>
      <c r="K84" s="96">
        <v>25219</v>
      </c>
      <c r="L84" s="96">
        <v>-985</v>
      </c>
      <c r="M84" s="96">
        <v>-630</v>
      </c>
      <c r="N84" s="97">
        <v>26420</v>
      </c>
      <c r="O84">
        <v>124</v>
      </c>
      <c r="P84">
        <v>-1164</v>
      </c>
      <c r="Q84">
        <v>22613</v>
      </c>
      <c r="R84">
        <v>-1069</v>
      </c>
      <c r="S84">
        <v>-1627</v>
      </c>
      <c r="T84" s="8">
        <v>24312</v>
      </c>
      <c r="U84">
        <v>1152</v>
      </c>
      <c r="V84">
        <v>-620</v>
      </c>
      <c r="W84">
        <v>21417</v>
      </c>
      <c r="X84">
        <v>462</v>
      </c>
      <c r="Y84">
        <v>-1578</v>
      </c>
      <c r="Z84" s="8">
        <v>26723</v>
      </c>
      <c r="AA84" s="96">
        <v>540</v>
      </c>
      <c r="AB84" s="96">
        <v>-493</v>
      </c>
      <c r="AC84" s="96">
        <v>24360</v>
      </c>
      <c r="AD84" s="96">
        <v>304</v>
      </c>
      <c r="AE84" s="96">
        <v>-990</v>
      </c>
      <c r="AF84" s="97">
        <v>24007</v>
      </c>
      <c r="AG84">
        <v>882</v>
      </c>
      <c r="AH84">
        <v>-459</v>
      </c>
      <c r="AI84">
        <v>25351</v>
      </c>
      <c r="AJ84">
        <v>-1332</v>
      </c>
      <c r="AK84">
        <v>413</v>
      </c>
      <c r="AL84" s="8">
        <v>25978</v>
      </c>
      <c r="AM84">
        <v>63</v>
      </c>
      <c r="AN84">
        <v>-1322</v>
      </c>
      <c r="AO84">
        <v>25593</v>
      </c>
      <c r="AP84">
        <v>-1468</v>
      </c>
      <c r="AQ84">
        <v>-631</v>
      </c>
      <c r="AR84" s="8">
        <v>25723</v>
      </c>
      <c r="AS84">
        <v>-288</v>
      </c>
      <c r="AT84">
        <v>122</v>
      </c>
      <c r="AU84">
        <v>24903</v>
      </c>
      <c r="AV84">
        <v>-205</v>
      </c>
      <c r="AW84">
        <v>-1023</v>
      </c>
      <c r="AX84" s="8">
        <v>26959</v>
      </c>
    </row>
    <row r="85" spans="1:68">
      <c r="A85">
        <v>5</v>
      </c>
      <c r="C85" s="96">
        <v>-799</v>
      </c>
      <c r="D85" s="96">
        <v>-473</v>
      </c>
      <c r="E85" s="96">
        <v>23524</v>
      </c>
      <c r="F85" s="96">
        <v>-715</v>
      </c>
      <c r="G85" s="96">
        <v>25</v>
      </c>
      <c r="H85" s="97">
        <v>24867</v>
      </c>
      <c r="I85">
        <v>-290</v>
      </c>
      <c r="J85">
        <v>421</v>
      </c>
      <c r="K85">
        <v>24132</v>
      </c>
      <c r="L85">
        <v>-1674</v>
      </c>
      <c r="M85">
        <v>1298</v>
      </c>
      <c r="N85" s="8">
        <v>26524</v>
      </c>
      <c r="O85">
        <v>-1843</v>
      </c>
      <c r="P85">
        <v>774</v>
      </c>
      <c r="Q85">
        <v>22425</v>
      </c>
      <c r="R85">
        <v>-1104</v>
      </c>
      <c r="S85">
        <v>-612</v>
      </c>
      <c r="T85" s="8">
        <v>24578</v>
      </c>
      <c r="U85">
        <v>512</v>
      </c>
      <c r="V85">
        <v>479</v>
      </c>
      <c r="W85">
        <v>21527</v>
      </c>
      <c r="X85">
        <v>479</v>
      </c>
      <c r="Y85">
        <v>480</v>
      </c>
      <c r="Z85" s="8">
        <v>27075</v>
      </c>
      <c r="AA85" s="96">
        <v>-50</v>
      </c>
      <c r="AB85" s="96">
        <v>-222</v>
      </c>
      <c r="AC85" s="96">
        <v>23646</v>
      </c>
      <c r="AD85" s="96">
        <v>-217</v>
      </c>
      <c r="AE85" s="96">
        <v>526</v>
      </c>
      <c r="AF85" s="97">
        <v>24169</v>
      </c>
      <c r="AG85">
        <v>120</v>
      </c>
      <c r="AH85">
        <v>-617</v>
      </c>
      <c r="AI85">
        <v>24783</v>
      </c>
      <c r="AJ85">
        <v>-1772</v>
      </c>
      <c r="AK85">
        <v>822</v>
      </c>
      <c r="AL85" s="8">
        <v>26024</v>
      </c>
      <c r="AM85">
        <v>-1540</v>
      </c>
      <c r="AN85">
        <v>1074</v>
      </c>
      <c r="AO85">
        <v>25293</v>
      </c>
      <c r="AP85">
        <v>-914</v>
      </c>
      <c r="AQ85">
        <v>1419</v>
      </c>
      <c r="AR85" s="8">
        <v>26249</v>
      </c>
      <c r="AS85" s="96">
        <v>-554</v>
      </c>
      <c r="AT85" s="96">
        <v>457</v>
      </c>
      <c r="AU85" s="96">
        <v>24385</v>
      </c>
      <c r="AV85" s="96">
        <v>-388</v>
      </c>
      <c r="AW85" s="96">
        <v>378</v>
      </c>
      <c r="AX85" s="97">
        <v>27078</v>
      </c>
    </row>
    <row r="86" spans="1:68">
      <c r="A86">
        <v>6</v>
      </c>
      <c r="C86">
        <v>-1085</v>
      </c>
      <c r="D86">
        <v>888</v>
      </c>
      <c r="E86">
        <v>24348</v>
      </c>
      <c r="F86">
        <v>353</v>
      </c>
      <c r="G86">
        <v>497</v>
      </c>
      <c r="H86" s="8">
        <v>23894</v>
      </c>
      <c r="I86">
        <v>-1265</v>
      </c>
      <c r="J86">
        <v>854</v>
      </c>
      <c r="K86">
        <v>24606</v>
      </c>
      <c r="L86">
        <v>-1623</v>
      </c>
      <c r="M86">
        <v>1045</v>
      </c>
      <c r="N86" s="8">
        <v>25770</v>
      </c>
      <c r="O86">
        <v>-1655</v>
      </c>
      <c r="P86">
        <v>257</v>
      </c>
      <c r="Q86">
        <v>21416</v>
      </c>
      <c r="R86">
        <v>-1273</v>
      </c>
      <c r="S86">
        <v>-404</v>
      </c>
      <c r="T86" s="8">
        <v>23860</v>
      </c>
      <c r="U86">
        <v>-60</v>
      </c>
      <c r="V86">
        <v>1011</v>
      </c>
      <c r="W86">
        <v>21609</v>
      </c>
      <c r="X86">
        <v>100</v>
      </c>
      <c r="Y86">
        <v>850</v>
      </c>
      <c r="Z86" s="8">
        <v>26183</v>
      </c>
      <c r="AA86" s="96">
        <v>-908</v>
      </c>
      <c r="AB86" s="96">
        <v>-275</v>
      </c>
      <c r="AC86" s="96">
        <v>23681</v>
      </c>
      <c r="AD86" s="96">
        <v>-658</v>
      </c>
      <c r="AE86" s="96">
        <v>-366</v>
      </c>
      <c r="AF86" s="97">
        <v>23640</v>
      </c>
      <c r="AG86">
        <v>-1470</v>
      </c>
      <c r="AH86">
        <v>1496</v>
      </c>
      <c r="AI86">
        <v>25085</v>
      </c>
      <c r="AJ86">
        <v>-577</v>
      </c>
      <c r="AK86">
        <v>690</v>
      </c>
      <c r="AL86" s="8">
        <v>24925</v>
      </c>
      <c r="AM86">
        <v>-1543</v>
      </c>
      <c r="AN86">
        <v>-109</v>
      </c>
      <c r="AO86">
        <v>25274</v>
      </c>
      <c r="AP86">
        <v>-1227</v>
      </c>
      <c r="AQ86">
        <v>1886</v>
      </c>
      <c r="AR86" s="8">
        <v>24693</v>
      </c>
      <c r="AS86">
        <v>-1398</v>
      </c>
      <c r="AT86">
        <v>2</v>
      </c>
      <c r="AU86">
        <v>23849</v>
      </c>
      <c r="AV86">
        <v>-1541</v>
      </c>
      <c r="AW86">
        <v>237</v>
      </c>
      <c r="AX86" s="8">
        <v>26324</v>
      </c>
    </row>
    <row r="87" spans="1:68">
      <c r="A87">
        <v>7</v>
      </c>
      <c r="C87">
        <v>-245</v>
      </c>
      <c r="D87">
        <v>-1059</v>
      </c>
      <c r="E87">
        <v>23774</v>
      </c>
      <c r="F87">
        <v>353</v>
      </c>
      <c r="G87">
        <v>282</v>
      </c>
      <c r="H87" s="8">
        <v>23580</v>
      </c>
      <c r="I87">
        <v>1482</v>
      </c>
      <c r="J87" s="132">
        <v>-2121</v>
      </c>
      <c r="K87">
        <v>24979</v>
      </c>
      <c r="L87">
        <v>-1105</v>
      </c>
      <c r="M87" s="132">
        <v>2463</v>
      </c>
      <c r="N87" s="8">
        <v>25420</v>
      </c>
      <c r="O87">
        <v>-15</v>
      </c>
      <c r="P87">
        <v>-1334</v>
      </c>
      <c r="Q87">
        <v>22827</v>
      </c>
      <c r="R87">
        <v>-419</v>
      </c>
      <c r="S87">
        <v>-834</v>
      </c>
      <c r="T87" s="8">
        <v>24130</v>
      </c>
      <c r="U87">
        <v>1142</v>
      </c>
      <c r="V87">
        <v>-642</v>
      </c>
      <c r="W87">
        <v>21426</v>
      </c>
      <c r="X87">
        <v>1369</v>
      </c>
      <c r="Y87">
        <v>-633</v>
      </c>
      <c r="Z87" s="8">
        <v>26341</v>
      </c>
      <c r="AA87">
        <v>1361</v>
      </c>
      <c r="AB87" s="132">
        <v>-2140</v>
      </c>
      <c r="AC87">
        <v>22747</v>
      </c>
      <c r="AD87">
        <v>295</v>
      </c>
      <c r="AE87">
        <v>-192</v>
      </c>
      <c r="AF87" s="8">
        <v>23764</v>
      </c>
      <c r="AG87">
        <v>-146</v>
      </c>
      <c r="AH87">
        <v>-1255</v>
      </c>
      <c r="AI87">
        <v>25387</v>
      </c>
      <c r="AJ87">
        <v>-399</v>
      </c>
      <c r="AK87">
        <v>-628</v>
      </c>
      <c r="AL87" s="8">
        <v>25392</v>
      </c>
      <c r="AM87">
        <v>-610</v>
      </c>
      <c r="AN87">
        <v>-1472</v>
      </c>
      <c r="AO87">
        <v>25563</v>
      </c>
      <c r="AP87">
        <v>-440</v>
      </c>
      <c r="AQ87">
        <v>-175</v>
      </c>
      <c r="AR87" s="8">
        <v>25352</v>
      </c>
      <c r="AS87">
        <v>-276</v>
      </c>
      <c r="AT87">
        <v>-1214</v>
      </c>
      <c r="AU87">
        <v>25027</v>
      </c>
      <c r="AV87">
        <v>217</v>
      </c>
      <c r="AW87">
        <v>-896</v>
      </c>
      <c r="AX87" s="8">
        <v>26413</v>
      </c>
    </row>
    <row r="88" spans="1:68">
      <c r="A88">
        <v>8</v>
      </c>
      <c r="C88">
        <v>-389</v>
      </c>
      <c r="D88" s="132">
        <v>-2495</v>
      </c>
      <c r="E88">
        <v>24359</v>
      </c>
      <c r="F88">
        <v>587</v>
      </c>
      <c r="G88">
        <v>-219</v>
      </c>
      <c r="H88" s="8">
        <v>24948</v>
      </c>
      <c r="I88">
        <v>-222</v>
      </c>
      <c r="J88">
        <v>-1389</v>
      </c>
      <c r="K88">
        <v>24870</v>
      </c>
      <c r="L88">
        <v>-128</v>
      </c>
      <c r="M88">
        <v>764</v>
      </c>
      <c r="N88" s="8">
        <v>26650</v>
      </c>
      <c r="O88">
        <v>-334</v>
      </c>
      <c r="P88" s="132">
        <v>-2143</v>
      </c>
      <c r="Q88">
        <v>22850</v>
      </c>
      <c r="R88">
        <v>-1036</v>
      </c>
      <c r="S88">
        <v>267</v>
      </c>
      <c r="T88" s="8">
        <v>24633</v>
      </c>
      <c r="U88">
        <v>719</v>
      </c>
      <c r="V88">
        <v>-1854</v>
      </c>
      <c r="W88">
        <v>21667</v>
      </c>
      <c r="X88">
        <v>491</v>
      </c>
      <c r="Y88">
        <v>-43</v>
      </c>
      <c r="Z88" s="8">
        <v>26849</v>
      </c>
      <c r="AA88">
        <v>1130</v>
      </c>
      <c r="AB88" s="132">
        <v>-2620</v>
      </c>
      <c r="AC88">
        <v>24356</v>
      </c>
      <c r="AD88">
        <v>947</v>
      </c>
      <c r="AE88">
        <v>203</v>
      </c>
      <c r="AF88" s="8">
        <v>24360</v>
      </c>
      <c r="AG88">
        <v>-317</v>
      </c>
      <c r="AH88">
        <v>-1977</v>
      </c>
      <c r="AI88">
        <v>25699</v>
      </c>
      <c r="AJ88">
        <v>-911</v>
      </c>
      <c r="AK88">
        <v>897</v>
      </c>
      <c r="AL88" s="8">
        <v>25775</v>
      </c>
      <c r="AM88">
        <v>-707</v>
      </c>
      <c r="AN88" s="132">
        <v>-2138</v>
      </c>
      <c r="AO88">
        <v>25438</v>
      </c>
      <c r="AP88">
        <v>-48</v>
      </c>
      <c r="AQ88">
        <v>376</v>
      </c>
      <c r="AR88" s="8">
        <v>26344</v>
      </c>
      <c r="AS88">
        <v>-620</v>
      </c>
      <c r="AT88">
        <v>-1246</v>
      </c>
      <c r="AU88">
        <v>25041</v>
      </c>
      <c r="AV88">
        <v>196</v>
      </c>
      <c r="AW88">
        <v>695</v>
      </c>
      <c r="AX88" s="8">
        <v>27152</v>
      </c>
    </row>
    <row r="89" spans="1:68">
      <c r="A89">
        <v>9</v>
      </c>
      <c r="C89">
        <v>106</v>
      </c>
      <c r="D89">
        <v>-1204</v>
      </c>
      <c r="E89">
        <v>24362</v>
      </c>
      <c r="F89">
        <v>-353</v>
      </c>
      <c r="G89">
        <v>1004</v>
      </c>
      <c r="H89" s="8">
        <v>24177</v>
      </c>
      <c r="I89" s="96">
        <v>575</v>
      </c>
      <c r="J89" s="96">
        <v>-688</v>
      </c>
      <c r="K89" s="96">
        <v>24692</v>
      </c>
      <c r="L89" s="96">
        <v>560</v>
      </c>
      <c r="M89" s="96">
        <v>322</v>
      </c>
      <c r="N89" s="97">
        <v>25064</v>
      </c>
      <c r="O89">
        <v>51</v>
      </c>
      <c r="P89">
        <v>-1114</v>
      </c>
      <c r="Q89">
        <v>22530</v>
      </c>
      <c r="R89">
        <v>-634</v>
      </c>
      <c r="S89">
        <v>97</v>
      </c>
      <c r="T89" s="8">
        <v>24011</v>
      </c>
      <c r="U89" s="96">
        <v>192</v>
      </c>
      <c r="V89" s="96">
        <v>-467</v>
      </c>
      <c r="W89" s="96">
        <v>21850</v>
      </c>
      <c r="X89" s="96">
        <v>597</v>
      </c>
      <c r="Y89" s="96">
        <v>-596</v>
      </c>
      <c r="Z89" s="97">
        <v>26249</v>
      </c>
      <c r="AA89">
        <v>1384</v>
      </c>
      <c r="AB89" s="132">
        <v>-2255</v>
      </c>
      <c r="AC89">
        <v>22801</v>
      </c>
      <c r="AD89">
        <v>-159</v>
      </c>
      <c r="AE89">
        <v>98</v>
      </c>
      <c r="AF89" s="8">
        <v>23260</v>
      </c>
      <c r="AG89">
        <v>-69</v>
      </c>
      <c r="AH89">
        <v>-1163</v>
      </c>
      <c r="AI89">
        <v>25153</v>
      </c>
      <c r="AJ89">
        <v>-1139</v>
      </c>
      <c r="AK89">
        <v>737</v>
      </c>
      <c r="AL89" s="8">
        <v>25101</v>
      </c>
      <c r="AM89">
        <v>-1379</v>
      </c>
      <c r="AN89">
        <v>-579</v>
      </c>
      <c r="AO89">
        <v>25241</v>
      </c>
      <c r="AP89">
        <v>600</v>
      </c>
      <c r="AQ89">
        <v>-934</v>
      </c>
      <c r="AR89" s="8">
        <v>25181</v>
      </c>
      <c r="AS89">
        <v>-1557</v>
      </c>
      <c r="AT89">
        <v>-550</v>
      </c>
      <c r="AU89">
        <v>23688</v>
      </c>
      <c r="AV89">
        <v>635</v>
      </c>
      <c r="AW89">
        <v>-1873</v>
      </c>
      <c r="AX89" s="8">
        <v>26735</v>
      </c>
    </row>
    <row r="90" spans="1:68">
      <c r="A90">
        <v>10</v>
      </c>
      <c r="C90" s="96">
        <v>-519</v>
      </c>
      <c r="D90" s="96">
        <v>-533</v>
      </c>
      <c r="E90" s="96">
        <v>22470</v>
      </c>
      <c r="F90" s="96">
        <v>475</v>
      </c>
      <c r="G90" s="96">
        <v>-214</v>
      </c>
      <c r="H90" s="97">
        <v>23817</v>
      </c>
      <c r="I90" s="96">
        <v>-699</v>
      </c>
      <c r="J90" s="96">
        <v>970</v>
      </c>
      <c r="K90" s="96">
        <v>24200</v>
      </c>
      <c r="L90" s="96">
        <v>-211</v>
      </c>
      <c r="M90" s="96">
        <v>449</v>
      </c>
      <c r="N90" s="97">
        <v>25544</v>
      </c>
      <c r="O90">
        <v>-1026</v>
      </c>
      <c r="P90">
        <v>4</v>
      </c>
      <c r="Q90">
        <v>21705</v>
      </c>
      <c r="R90">
        <v>-868</v>
      </c>
      <c r="S90">
        <v>-389</v>
      </c>
      <c r="T90" s="8">
        <v>23658</v>
      </c>
      <c r="U90">
        <v>-464</v>
      </c>
      <c r="V90">
        <v>1073</v>
      </c>
      <c r="W90">
        <v>21154</v>
      </c>
      <c r="X90">
        <v>963</v>
      </c>
      <c r="Y90">
        <v>-458</v>
      </c>
      <c r="Z90" s="8">
        <v>25733</v>
      </c>
      <c r="AA90" s="96">
        <v>-77</v>
      </c>
      <c r="AB90" s="96">
        <v>-66</v>
      </c>
      <c r="AC90" s="96">
        <v>22880</v>
      </c>
      <c r="AD90" s="96">
        <v>612</v>
      </c>
      <c r="AE90" s="96">
        <v>-15</v>
      </c>
      <c r="AF90" s="97">
        <v>23450</v>
      </c>
      <c r="AG90">
        <v>-1636</v>
      </c>
      <c r="AH90">
        <v>1362</v>
      </c>
      <c r="AI90">
        <v>24395</v>
      </c>
      <c r="AJ90">
        <v>-479</v>
      </c>
      <c r="AK90">
        <v>354</v>
      </c>
      <c r="AL90" s="8">
        <v>25167</v>
      </c>
      <c r="AM90">
        <v>-1305</v>
      </c>
      <c r="AN90">
        <v>409</v>
      </c>
      <c r="AO90">
        <v>24819</v>
      </c>
      <c r="AP90">
        <v>-376</v>
      </c>
      <c r="AQ90">
        <v>548</v>
      </c>
      <c r="AR90" s="8">
        <v>25150</v>
      </c>
      <c r="AS90">
        <v>-1881</v>
      </c>
      <c r="AT90">
        <v>894</v>
      </c>
      <c r="AU90">
        <v>23528</v>
      </c>
      <c r="AV90">
        <v>813</v>
      </c>
      <c r="AW90">
        <v>-1526</v>
      </c>
      <c r="AX90" s="8">
        <v>26089</v>
      </c>
    </row>
    <row r="91" spans="1:68">
      <c r="A91">
        <v>11</v>
      </c>
      <c r="C91">
        <v>-1325</v>
      </c>
      <c r="D91">
        <v>-22</v>
      </c>
      <c r="E91">
        <v>23462</v>
      </c>
      <c r="F91">
        <v>-188</v>
      </c>
      <c r="G91">
        <v>1262</v>
      </c>
      <c r="H91" s="8">
        <v>23461</v>
      </c>
      <c r="I91">
        <v>-1209</v>
      </c>
      <c r="J91">
        <v>1273</v>
      </c>
      <c r="K91">
        <v>24622</v>
      </c>
      <c r="L91">
        <v>-331</v>
      </c>
      <c r="M91">
        <v>1670</v>
      </c>
      <c r="N91" s="8">
        <v>25045</v>
      </c>
      <c r="O91">
        <v>-1719</v>
      </c>
      <c r="P91">
        <v>513</v>
      </c>
      <c r="Q91">
        <v>22681</v>
      </c>
      <c r="R91">
        <v>-1106</v>
      </c>
      <c r="S91">
        <v>860</v>
      </c>
      <c r="T91" s="8">
        <v>23129</v>
      </c>
      <c r="U91">
        <v>-721</v>
      </c>
      <c r="V91">
        <v>1324</v>
      </c>
      <c r="W91">
        <v>21986</v>
      </c>
      <c r="X91">
        <v>865</v>
      </c>
      <c r="Y91">
        <v>341</v>
      </c>
      <c r="Z91" s="8">
        <v>25455</v>
      </c>
      <c r="AA91">
        <v>-1469</v>
      </c>
      <c r="AB91">
        <v>893</v>
      </c>
      <c r="AC91">
        <v>23811</v>
      </c>
      <c r="AD91">
        <v>1161</v>
      </c>
      <c r="AE91">
        <v>-138</v>
      </c>
      <c r="AF91" s="8">
        <v>23044</v>
      </c>
      <c r="AG91">
        <v>-1148</v>
      </c>
      <c r="AH91">
        <v>1500</v>
      </c>
      <c r="AI91">
        <v>25238</v>
      </c>
      <c r="AJ91">
        <v>5</v>
      </c>
      <c r="AK91">
        <v>1228</v>
      </c>
      <c r="AL91" s="8">
        <v>24666</v>
      </c>
      <c r="AM91">
        <v>-978</v>
      </c>
      <c r="AN91">
        <v>265</v>
      </c>
      <c r="AO91">
        <v>25155</v>
      </c>
      <c r="AP91">
        <v>-367</v>
      </c>
      <c r="AQ91">
        <v>1831</v>
      </c>
      <c r="AR91" s="8">
        <v>24628</v>
      </c>
      <c r="AS91" s="132">
        <v>-2381</v>
      </c>
      <c r="AT91">
        <v>1566</v>
      </c>
      <c r="AU91">
        <v>24170</v>
      </c>
      <c r="AV91">
        <v>755</v>
      </c>
      <c r="AW91">
        <v>20</v>
      </c>
      <c r="AX91" s="8">
        <v>26190</v>
      </c>
    </row>
    <row r="92" spans="1:68">
      <c r="A92">
        <v>12</v>
      </c>
      <c r="C92">
        <v>349</v>
      </c>
      <c r="D92">
        <v>-1181</v>
      </c>
      <c r="E92">
        <v>24005</v>
      </c>
      <c r="F92">
        <v>929</v>
      </c>
      <c r="G92">
        <v>-1181</v>
      </c>
      <c r="H92" s="8">
        <v>24103</v>
      </c>
      <c r="I92">
        <v>511</v>
      </c>
      <c r="J92">
        <v>308</v>
      </c>
      <c r="K92">
        <v>24744</v>
      </c>
      <c r="L92">
        <v>144</v>
      </c>
      <c r="M92">
        <v>1527</v>
      </c>
      <c r="N92" s="8">
        <v>25973</v>
      </c>
      <c r="O92">
        <v>199</v>
      </c>
      <c r="P92">
        <v>-1190</v>
      </c>
      <c r="Q92">
        <v>22570</v>
      </c>
      <c r="R92">
        <v>-30</v>
      </c>
      <c r="S92">
        <v>-385</v>
      </c>
      <c r="T92" s="8">
        <v>24241</v>
      </c>
      <c r="U92">
        <v>785</v>
      </c>
      <c r="V92">
        <v>-81</v>
      </c>
      <c r="W92">
        <v>22108</v>
      </c>
      <c r="X92" s="132">
        <v>2513</v>
      </c>
      <c r="Y92">
        <v>-1159</v>
      </c>
      <c r="Z92" s="8">
        <v>26307</v>
      </c>
      <c r="AA92">
        <v>1134</v>
      </c>
      <c r="AB92">
        <v>-1210</v>
      </c>
      <c r="AC92">
        <v>23957</v>
      </c>
      <c r="AD92">
        <v>1391</v>
      </c>
      <c r="AE92">
        <v>-541</v>
      </c>
      <c r="AF92" s="8">
        <v>23673</v>
      </c>
      <c r="AG92">
        <v>-1101</v>
      </c>
      <c r="AH92">
        <v>582</v>
      </c>
      <c r="AI92">
        <v>25335</v>
      </c>
      <c r="AJ92">
        <v>851</v>
      </c>
      <c r="AK92">
        <v>-561</v>
      </c>
      <c r="AL92" s="8">
        <v>25230</v>
      </c>
      <c r="AM92">
        <v>64</v>
      </c>
      <c r="AN92">
        <v>-862</v>
      </c>
      <c r="AO92">
        <v>25486</v>
      </c>
      <c r="AP92">
        <v>-71</v>
      </c>
      <c r="AQ92">
        <v>1205</v>
      </c>
      <c r="AR92" s="8">
        <v>25052</v>
      </c>
      <c r="AS92">
        <v>-1038</v>
      </c>
      <c r="AT92">
        <v>-233</v>
      </c>
      <c r="AU92">
        <v>24477</v>
      </c>
      <c r="AV92">
        <v>623</v>
      </c>
      <c r="AW92">
        <v>-880</v>
      </c>
      <c r="AX92" s="8">
        <v>26404</v>
      </c>
    </row>
    <row r="93" spans="1:68" s="131" customFormat="1">
      <c r="C93" s="131">
        <f>AVERAGE(C81:C92)</f>
        <v>-449.41666666666669</v>
      </c>
      <c r="D93" s="131">
        <f>AVERAGE(D81:D92)</f>
        <v>-841.91666666666663</v>
      </c>
      <c r="E93" s="131">
        <f t="shared" ref="E93:AX93" si="16">AVERAGE(E81:E92)</f>
        <v>23986.5</v>
      </c>
      <c r="F93" s="131">
        <f t="shared" si="16"/>
        <v>188.33333333333334</v>
      </c>
      <c r="G93" s="131">
        <f t="shared" si="16"/>
        <v>-101.58333333333333</v>
      </c>
      <c r="H93" s="131">
        <f t="shared" si="16"/>
        <v>24158.166666666668</v>
      </c>
      <c r="I93" s="131">
        <f t="shared" si="16"/>
        <v>54</v>
      </c>
      <c r="J93" s="131">
        <f t="shared" si="16"/>
        <v>-133.33333333333334</v>
      </c>
      <c r="K93" s="131">
        <f t="shared" si="16"/>
        <v>24805.083333333332</v>
      </c>
      <c r="L93" s="131">
        <f t="shared" si="16"/>
        <v>-457.16666666666669</v>
      </c>
      <c r="M93" s="131">
        <f t="shared" si="16"/>
        <v>792.08333333333337</v>
      </c>
      <c r="N93" s="131">
        <f t="shared" si="16"/>
        <v>25849.833333333332</v>
      </c>
      <c r="O93" s="131">
        <f t="shared" si="16"/>
        <v>-644.16666666666663</v>
      </c>
      <c r="P93" s="131">
        <f t="shared" si="16"/>
        <v>-587</v>
      </c>
      <c r="Q93" s="131">
        <f t="shared" si="16"/>
        <v>22496.166666666668</v>
      </c>
      <c r="R93" s="131">
        <f t="shared" si="16"/>
        <v>-910.83333333333337</v>
      </c>
      <c r="S93" s="131">
        <f t="shared" si="16"/>
        <v>-290.66666666666669</v>
      </c>
      <c r="T93" s="131">
        <f t="shared" si="16"/>
        <v>23998.083333333332</v>
      </c>
      <c r="U93" s="131">
        <f t="shared" si="16"/>
        <v>382.91666666666669</v>
      </c>
      <c r="V93" s="131">
        <f t="shared" si="16"/>
        <v>-67.5</v>
      </c>
      <c r="W93" s="131">
        <f t="shared" si="16"/>
        <v>21784.833333333332</v>
      </c>
      <c r="X93" s="131">
        <f t="shared" si="16"/>
        <v>776.08333333333337</v>
      </c>
      <c r="Y93" s="131">
        <f t="shared" si="16"/>
        <v>-418.16666666666669</v>
      </c>
      <c r="Z93" s="131">
        <f t="shared" si="16"/>
        <v>26287.583333333332</v>
      </c>
      <c r="AA93" s="131">
        <f t="shared" si="16"/>
        <v>334.91666666666669</v>
      </c>
      <c r="AB93" s="131">
        <f t="shared" si="16"/>
        <v>-984.83333333333337</v>
      </c>
      <c r="AC93" s="131">
        <f t="shared" si="16"/>
        <v>23630.25</v>
      </c>
      <c r="AD93" s="131">
        <f t="shared" si="16"/>
        <v>525.83333333333337</v>
      </c>
      <c r="AE93" s="131">
        <f t="shared" si="16"/>
        <v>-391.25</v>
      </c>
      <c r="AF93" s="131">
        <f t="shared" si="16"/>
        <v>23662.166666666668</v>
      </c>
      <c r="AG93" s="131">
        <f t="shared" si="16"/>
        <v>-476.5</v>
      </c>
      <c r="AH93" s="131">
        <f t="shared" si="16"/>
        <v>-52.833333333333336</v>
      </c>
      <c r="AI93" s="131">
        <f t="shared" si="16"/>
        <v>25270</v>
      </c>
      <c r="AJ93" s="131">
        <f t="shared" si="16"/>
        <v>-590.83333333333337</v>
      </c>
      <c r="AK93" s="131">
        <f t="shared" si="16"/>
        <v>348.91666666666669</v>
      </c>
      <c r="AL93" s="131">
        <f t="shared" si="16"/>
        <v>25300.416666666668</v>
      </c>
      <c r="AM93" s="131">
        <f t="shared" si="16"/>
        <v>-759.58333333333337</v>
      </c>
      <c r="AN93" s="131">
        <f t="shared" si="16"/>
        <v>-567.08333333333337</v>
      </c>
      <c r="AO93" s="131">
        <f t="shared" si="16"/>
        <v>25428.5</v>
      </c>
      <c r="AP93" s="131">
        <f t="shared" si="16"/>
        <v>-548.33333333333337</v>
      </c>
      <c r="AQ93" s="131">
        <f t="shared" si="16"/>
        <v>648.33333333333337</v>
      </c>
      <c r="AR93" s="131">
        <f t="shared" si="16"/>
        <v>25340.25</v>
      </c>
      <c r="AS93" s="131">
        <f t="shared" si="16"/>
        <v>-1067.9166666666667</v>
      </c>
      <c r="AT93" s="131">
        <f t="shared" si="16"/>
        <v>-120.75</v>
      </c>
      <c r="AU93" s="131">
        <f t="shared" si="16"/>
        <v>24312.25</v>
      </c>
      <c r="AV93" s="131">
        <f t="shared" si="16"/>
        <v>148.66666666666666</v>
      </c>
      <c r="AW93" s="131">
        <f t="shared" si="16"/>
        <v>-721.16666666666663</v>
      </c>
      <c r="AX93" s="131">
        <f t="shared" si="16"/>
        <v>26546.083333333332</v>
      </c>
      <c r="BD93" s="134"/>
      <c r="BJ93" s="134"/>
      <c r="BP93" s="134"/>
    </row>
    <row r="96" spans="1:68">
      <c r="B96" t="s">
        <v>1806</v>
      </c>
      <c r="C96">
        <f>AVERAGE(C93,I93,O93,U93,AA93,AG93,AM93,AS93)</f>
        <v>-328.21875</v>
      </c>
      <c r="D96">
        <f>AVERAGE(D93,J93,P93,AB93,V93,AH93,AN93,AT93)</f>
        <v>-419.40625000000006</v>
      </c>
      <c r="E96">
        <f>AVERAGE(E93,K93,Q93,W93,AC93,AI93,AO93,AU93)</f>
        <v>23964.197916666664</v>
      </c>
      <c r="F96">
        <f>AVERAGE(F93,L93,R93,X93,AD93,AJ93,AP93,AV93)</f>
        <v>-108.53125000000001</v>
      </c>
      <c r="G96">
        <f>AVERAGE(G93,M93,S93,Y93,AE93,AK93,AQ93,AW93)</f>
        <v>-16.687499999999986</v>
      </c>
      <c r="H96" s="8">
        <f>AVERAGE(H93,N93,T93,Z93,AF93,AL93,AR93,AX93)</f>
        <v>25142.822916666668</v>
      </c>
    </row>
    <row r="97" spans="1:50">
      <c r="C97" s="165" t="s">
        <v>1046</v>
      </c>
      <c r="D97" s="165"/>
      <c r="E97" s="165"/>
      <c r="F97" s="165"/>
      <c r="G97" s="165"/>
      <c r="H97" s="172"/>
      <c r="I97" s="171" t="s">
        <v>1061</v>
      </c>
      <c r="J97" s="165"/>
      <c r="K97" s="165"/>
      <c r="L97" s="165"/>
      <c r="M97" s="165"/>
      <c r="N97" s="172"/>
      <c r="O97" s="171" t="s">
        <v>1807</v>
      </c>
      <c r="P97" s="165"/>
      <c r="Q97" s="165"/>
      <c r="R97" s="165"/>
      <c r="S97" s="165"/>
      <c r="T97" s="172"/>
      <c r="U97" s="171" t="s">
        <v>1808</v>
      </c>
      <c r="V97" s="165"/>
      <c r="W97" s="165"/>
      <c r="X97" s="165"/>
      <c r="Y97" s="165"/>
      <c r="Z97" s="172"/>
      <c r="AA97" s="171" t="s">
        <v>1809</v>
      </c>
      <c r="AB97" s="165"/>
      <c r="AC97" s="165"/>
      <c r="AD97" s="165"/>
      <c r="AE97" s="165"/>
      <c r="AF97" s="172"/>
      <c r="AG97" s="171" t="s">
        <v>1810</v>
      </c>
      <c r="AH97" s="165"/>
      <c r="AI97" s="165"/>
      <c r="AJ97" s="165"/>
      <c r="AK97" s="165"/>
      <c r="AL97" s="172"/>
      <c r="AM97" s="171" t="s">
        <v>1811</v>
      </c>
      <c r="AN97" s="165"/>
      <c r="AO97" s="165"/>
      <c r="AP97" s="165"/>
      <c r="AQ97" s="165"/>
      <c r="AR97" s="172"/>
      <c r="AS97" s="171" t="s">
        <v>1090</v>
      </c>
      <c r="AT97" s="165"/>
      <c r="AU97" s="165"/>
      <c r="AV97" s="165"/>
      <c r="AW97" s="165"/>
      <c r="AX97" s="172"/>
    </row>
    <row r="98" spans="1:50">
      <c r="B98" t="s">
        <v>1812</v>
      </c>
      <c r="C98" s="131" t="s">
        <v>516</v>
      </c>
      <c r="D98" s="131" t="s">
        <v>517</v>
      </c>
      <c r="E98" s="131" t="s">
        <v>518</v>
      </c>
      <c r="F98" s="131" t="s">
        <v>526</v>
      </c>
      <c r="G98" s="131" t="s">
        <v>527</v>
      </c>
      <c r="H98" s="134" t="s">
        <v>528</v>
      </c>
      <c r="I98" s="131" t="s">
        <v>516</v>
      </c>
      <c r="J98" s="131" t="s">
        <v>517</v>
      </c>
      <c r="K98" s="131" t="s">
        <v>518</v>
      </c>
      <c r="L98" s="131" t="s">
        <v>526</v>
      </c>
      <c r="M98" s="131" t="s">
        <v>527</v>
      </c>
      <c r="N98" s="134" t="s">
        <v>528</v>
      </c>
      <c r="O98" s="131" t="s">
        <v>516</v>
      </c>
      <c r="P98" s="131" t="s">
        <v>517</v>
      </c>
      <c r="Q98" s="131" t="s">
        <v>518</v>
      </c>
      <c r="R98" s="131" t="s">
        <v>526</v>
      </c>
      <c r="S98" s="131" t="s">
        <v>527</v>
      </c>
      <c r="T98" s="134" t="s">
        <v>528</v>
      </c>
      <c r="U98" s="131" t="s">
        <v>516</v>
      </c>
      <c r="V98" s="131" t="s">
        <v>517</v>
      </c>
      <c r="W98" s="131" t="s">
        <v>518</v>
      </c>
      <c r="X98" s="131" t="s">
        <v>526</v>
      </c>
      <c r="Y98" s="131" t="s">
        <v>527</v>
      </c>
      <c r="Z98" s="134" t="s">
        <v>528</v>
      </c>
      <c r="AA98" s="131" t="s">
        <v>516</v>
      </c>
      <c r="AB98" s="131" t="s">
        <v>517</v>
      </c>
      <c r="AC98" s="131" t="s">
        <v>518</v>
      </c>
      <c r="AD98" s="131" t="s">
        <v>526</v>
      </c>
      <c r="AE98" s="131" t="s">
        <v>527</v>
      </c>
      <c r="AF98" s="134" t="s">
        <v>528</v>
      </c>
      <c r="AG98" s="131" t="s">
        <v>516</v>
      </c>
      <c r="AH98" s="131" t="s">
        <v>517</v>
      </c>
      <c r="AI98" s="131" t="s">
        <v>518</v>
      </c>
      <c r="AJ98" s="131" t="s">
        <v>526</v>
      </c>
      <c r="AK98" s="131" t="s">
        <v>527</v>
      </c>
      <c r="AL98" s="134" t="s">
        <v>528</v>
      </c>
      <c r="AM98" s="131" t="s">
        <v>516</v>
      </c>
      <c r="AN98" s="131" t="s">
        <v>517</v>
      </c>
      <c r="AO98" s="131" t="s">
        <v>518</v>
      </c>
      <c r="AP98" s="131" t="s">
        <v>526</v>
      </c>
      <c r="AQ98" s="131" t="s">
        <v>527</v>
      </c>
      <c r="AR98" s="134" t="s">
        <v>528</v>
      </c>
      <c r="AS98" s="131" t="s">
        <v>516</v>
      </c>
      <c r="AT98" s="131" t="s">
        <v>517</v>
      </c>
      <c r="AU98" s="131" t="s">
        <v>518</v>
      </c>
      <c r="AV98" s="131" t="s">
        <v>526</v>
      </c>
      <c r="AW98" s="131" t="s">
        <v>527</v>
      </c>
      <c r="AX98" s="134" t="s">
        <v>528</v>
      </c>
    </row>
    <row r="99" spans="1:50">
      <c r="B99" t="s">
        <v>1813</v>
      </c>
    </row>
    <row r="100" spans="1:50">
      <c r="A100">
        <v>2</v>
      </c>
      <c r="C100">
        <v>1814</v>
      </c>
      <c r="D100">
        <v>2299</v>
      </c>
      <c r="E100">
        <v>25964</v>
      </c>
      <c r="F100">
        <v>650</v>
      </c>
      <c r="G100">
        <v>1831</v>
      </c>
      <c r="H100" s="8">
        <v>25684</v>
      </c>
      <c r="I100">
        <v>518</v>
      </c>
      <c r="J100">
        <v>-1107</v>
      </c>
      <c r="K100">
        <v>25627</v>
      </c>
      <c r="L100">
        <v>98</v>
      </c>
      <c r="M100">
        <v>158</v>
      </c>
      <c r="N100" s="8">
        <v>28194</v>
      </c>
      <c r="O100">
        <v>74</v>
      </c>
      <c r="P100">
        <v>198</v>
      </c>
      <c r="Q100">
        <v>20052</v>
      </c>
      <c r="R100">
        <v>864</v>
      </c>
      <c r="S100">
        <v>21</v>
      </c>
      <c r="T100" s="8">
        <v>22265</v>
      </c>
      <c r="U100">
        <v>1476</v>
      </c>
      <c r="V100">
        <v>1202</v>
      </c>
      <c r="W100">
        <v>20096</v>
      </c>
      <c r="X100">
        <v>1428</v>
      </c>
      <c r="Y100">
        <v>1001</v>
      </c>
      <c r="Z100" s="8">
        <v>19872</v>
      </c>
      <c r="AA100">
        <v>1375</v>
      </c>
      <c r="AB100">
        <v>39</v>
      </c>
      <c r="AC100">
        <v>24655</v>
      </c>
      <c r="AD100">
        <v>-283</v>
      </c>
      <c r="AE100">
        <v>1132</v>
      </c>
      <c r="AF100" s="8">
        <v>25955</v>
      </c>
      <c r="AG100">
        <v>1805</v>
      </c>
      <c r="AH100">
        <v>-192</v>
      </c>
      <c r="AI100">
        <v>19299</v>
      </c>
      <c r="AJ100">
        <v>945</v>
      </c>
      <c r="AK100">
        <v>1188</v>
      </c>
      <c r="AL100" s="8">
        <v>21233</v>
      </c>
      <c r="AM100">
        <v>1552</v>
      </c>
      <c r="AN100">
        <v>1202</v>
      </c>
      <c r="AO100">
        <v>20941</v>
      </c>
      <c r="AP100">
        <v>1670</v>
      </c>
      <c r="AQ100">
        <v>679</v>
      </c>
      <c r="AR100" s="8">
        <v>22324</v>
      </c>
      <c r="AS100">
        <v>1952</v>
      </c>
      <c r="AT100">
        <v>642</v>
      </c>
      <c r="AU100">
        <v>25422</v>
      </c>
      <c r="AV100">
        <v>122</v>
      </c>
      <c r="AW100">
        <v>1779</v>
      </c>
      <c r="AX100" s="8">
        <v>25785</v>
      </c>
    </row>
    <row r="101" spans="1:50">
      <c r="A101">
        <v>3</v>
      </c>
      <c r="C101">
        <v>2604</v>
      </c>
      <c r="D101">
        <v>413</v>
      </c>
      <c r="E101">
        <v>25626</v>
      </c>
      <c r="F101">
        <v>974</v>
      </c>
      <c r="G101">
        <v>-247</v>
      </c>
      <c r="H101" s="8">
        <v>25354</v>
      </c>
      <c r="I101">
        <v>-141</v>
      </c>
      <c r="J101">
        <v>-373</v>
      </c>
      <c r="K101">
        <v>26463</v>
      </c>
      <c r="L101">
        <v>-1512</v>
      </c>
      <c r="M101">
        <v>1084</v>
      </c>
      <c r="N101" s="8">
        <v>26839</v>
      </c>
      <c r="O101">
        <v>1656</v>
      </c>
      <c r="P101">
        <v>764</v>
      </c>
      <c r="Q101">
        <v>19829</v>
      </c>
      <c r="R101">
        <v>381</v>
      </c>
      <c r="S101">
        <v>1338</v>
      </c>
      <c r="T101" s="8">
        <v>21500</v>
      </c>
      <c r="U101">
        <v>1001</v>
      </c>
      <c r="V101">
        <v>1372</v>
      </c>
      <c r="W101">
        <v>20047</v>
      </c>
      <c r="X101">
        <v>608</v>
      </c>
      <c r="Y101">
        <v>851</v>
      </c>
      <c r="Z101" s="8">
        <v>20870</v>
      </c>
      <c r="AA101">
        <v>1785</v>
      </c>
      <c r="AB101">
        <v>1864</v>
      </c>
      <c r="AC101">
        <v>26440</v>
      </c>
      <c r="AD101">
        <v>226</v>
      </c>
      <c r="AE101">
        <v>1064</v>
      </c>
      <c r="AF101" s="8">
        <v>25543</v>
      </c>
      <c r="AG101">
        <v>1060</v>
      </c>
      <c r="AH101">
        <v>569</v>
      </c>
      <c r="AI101">
        <v>19817</v>
      </c>
      <c r="AJ101">
        <v>305</v>
      </c>
      <c r="AK101">
        <v>916</v>
      </c>
      <c r="AL101" s="8">
        <v>21013</v>
      </c>
      <c r="AM101">
        <v>533</v>
      </c>
      <c r="AN101">
        <v>1809</v>
      </c>
      <c r="AO101">
        <v>21103</v>
      </c>
      <c r="AP101">
        <v>1306</v>
      </c>
      <c r="AQ101">
        <v>232</v>
      </c>
      <c r="AR101" s="8">
        <v>21762</v>
      </c>
      <c r="AS101">
        <v>2213</v>
      </c>
      <c r="AT101">
        <v>1120</v>
      </c>
      <c r="AU101">
        <v>26192</v>
      </c>
      <c r="AV101">
        <v>24</v>
      </c>
      <c r="AW101">
        <v>940</v>
      </c>
      <c r="AX101" s="8">
        <v>24997</v>
      </c>
    </row>
    <row r="102" spans="1:50">
      <c r="A102">
        <v>6</v>
      </c>
      <c r="C102">
        <v>2232</v>
      </c>
      <c r="D102">
        <v>1529</v>
      </c>
      <c r="E102">
        <v>25679</v>
      </c>
      <c r="F102">
        <v>969</v>
      </c>
      <c r="G102">
        <v>1099</v>
      </c>
      <c r="H102" s="8">
        <v>25244</v>
      </c>
      <c r="I102">
        <v>632</v>
      </c>
      <c r="J102">
        <v>294</v>
      </c>
      <c r="K102">
        <v>26110</v>
      </c>
      <c r="L102">
        <v>115</v>
      </c>
      <c r="M102">
        <v>688</v>
      </c>
      <c r="N102" s="8">
        <v>27726</v>
      </c>
      <c r="O102">
        <v>1348</v>
      </c>
      <c r="P102">
        <v>1114</v>
      </c>
      <c r="Q102">
        <v>19990</v>
      </c>
      <c r="R102">
        <v>1732</v>
      </c>
      <c r="S102">
        <v>58</v>
      </c>
      <c r="T102" s="8">
        <v>21690</v>
      </c>
      <c r="U102">
        <v>1372</v>
      </c>
      <c r="V102">
        <v>1563</v>
      </c>
      <c r="W102">
        <v>20378</v>
      </c>
      <c r="X102">
        <v>1845</v>
      </c>
      <c r="Y102">
        <v>-200</v>
      </c>
      <c r="Z102" s="8">
        <v>20926</v>
      </c>
      <c r="AA102">
        <v>2700</v>
      </c>
      <c r="AB102">
        <v>2605</v>
      </c>
      <c r="AC102">
        <v>25901</v>
      </c>
      <c r="AD102">
        <v>1182</v>
      </c>
      <c r="AE102">
        <v>1586</v>
      </c>
      <c r="AF102" s="8">
        <v>25037</v>
      </c>
      <c r="AG102">
        <v>2097</v>
      </c>
      <c r="AH102">
        <v>458</v>
      </c>
      <c r="AI102">
        <v>19877</v>
      </c>
      <c r="AJ102">
        <v>1550</v>
      </c>
      <c r="AK102">
        <v>288</v>
      </c>
      <c r="AL102" s="8">
        <v>20747</v>
      </c>
      <c r="AM102">
        <v>722</v>
      </c>
      <c r="AN102">
        <v>1649</v>
      </c>
      <c r="AO102">
        <v>21151</v>
      </c>
      <c r="AP102">
        <v>1156</v>
      </c>
      <c r="AQ102">
        <v>253</v>
      </c>
      <c r="AR102" s="8">
        <v>21975</v>
      </c>
      <c r="AS102">
        <v>2791</v>
      </c>
      <c r="AT102">
        <v>1811</v>
      </c>
      <c r="AU102">
        <v>25529</v>
      </c>
      <c r="AV102">
        <v>764</v>
      </c>
      <c r="AW102">
        <v>1505</v>
      </c>
      <c r="AX102" s="8">
        <v>24878</v>
      </c>
    </row>
    <row r="103" spans="1:50">
      <c r="A103">
        <v>7</v>
      </c>
      <c r="C103">
        <v>1684</v>
      </c>
      <c r="D103">
        <v>276</v>
      </c>
      <c r="E103">
        <v>25320</v>
      </c>
      <c r="F103">
        <v>-390</v>
      </c>
      <c r="G103">
        <v>747</v>
      </c>
      <c r="H103" s="8">
        <v>24921</v>
      </c>
      <c r="I103">
        <v>416</v>
      </c>
      <c r="J103">
        <v>-990</v>
      </c>
      <c r="K103">
        <v>25310</v>
      </c>
      <c r="L103">
        <v>-2128</v>
      </c>
      <c r="M103">
        <v>2046</v>
      </c>
      <c r="N103" s="8">
        <v>26726</v>
      </c>
      <c r="O103">
        <v>365</v>
      </c>
      <c r="P103">
        <v>792</v>
      </c>
      <c r="Q103">
        <v>19727</v>
      </c>
      <c r="R103">
        <v>135</v>
      </c>
      <c r="S103">
        <v>928</v>
      </c>
      <c r="T103" s="8">
        <v>21588</v>
      </c>
      <c r="U103">
        <v>388</v>
      </c>
      <c r="V103">
        <v>1481</v>
      </c>
      <c r="W103">
        <v>19954</v>
      </c>
      <c r="X103">
        <v>1007</v>
      </c>
      <c r="Y103">
        <v>435</v>
      </c>
      <c r="Z103" s="8">
        <v>20653</v>
      </c>
      <c r="AA103">
        <v>2363</v>
      </c>
      <c r="AB103">
        <v>-67</v>
      </c>
      <c r="AC103">
        <v>25462</v>
      </c>
      <c r="AD103">
        <v>-427</v>
      </c>
      <c r="AE103">
        <v>1145</v>
      </c>
      <c r="AF103" s="8">
        <v>25155</v>
      </c>
      <c r="AG103">
        <v>1028</v>
      </c>
      <c r="AH103">
        <v>343</v>
      </c>
      <c r="AI103">
        <v>19156</v>
      </c>
      <c r="AJ103">
        <v>613</v>
      </c>
      <c r="AK103">
        <v>1072</v>
      </c>
      <c r="AL103" s="8">
        <v>20912</v>
      </c>
      <c r="AM103">
        <v>1433</v>
      </c>
      <c r="AN103">
        <v>936</v>
      </c>
      <c r="AO103">
        <v>20592</v>
      </c>
      <c r="AP103">
        <v>1355</v>
      </c>
      <c r="AQ103">
        <v>512</v>
      </c>
      <c r="AR103" s="8">
        <v>21622</v>
      </c>
      <c r="AS103">
        <v>875</v>
      </c>
      <c r="AT103">
        <v>1383</v>
      </c>
      <c r="AU103">
        <v>25181</v>
      </c>
      <c r="AV103">
        <v>68</v>
      </c>
      <c r="AW103">
        <v>1062</v>
      </c>
      <c r="AX103" s="8">
        <v>24762</v>
      </c>
    </row>
    <row r="104" spans="1:50">
      <c r="A104">
        <v>8</v>
      </c>
      <c r="C104">
        <v>3091</v>
      </c>
      <c r="D104">
        <v>317</v>
      </c>
      <c r="E104">
        <v>23813</v>
      </c>
      <c r="F104">
        <v>1209</v>
      </c>
      <c r="G104">
        <v>636</v>
      </c>
      <c r="H104" s="8">
        <v>25535</v>
      </c>
      <c r="I104">
        <v>1436</v>
      </c>
      <c r="J104">
        <v>-1010</v>
      </c>
      <c r="K104">
        <v>25084</v>
      </c>
      <c r="L104">
        <v>-760</v>
      </c>
      <c r="M104">
        <v>1148</v>
      </c>
      <c r="N104" s="8">
        <v>27788</v>
      </c>
      <c r="O104">
        <v>1480</v>
      </c>
      <c r="P104">
        <v>359</v>
      </c>
      <c r="Q104">
        <v>18728</v>
      </c>
      <c r="R104">
        <v>1434</v>
      </c>
      <c r="S104">
        <v>240</v>
      </c>
      <c r="T104" s="8">
        <v>22161</v>
      </c>
      <c r="U104">
        <v>1649</v>
      </c>
      <c r="V104">
        <v>387</v>
      </c>
      <c r="W104">
        <v>19628</v>
      </c>
      <c r="X104">
        <v>1380</v>
      </c>
      <c r="Y104">
        <v>50</v>
      </c>
      <c r="Z104" s="8">
        <v>21063</v>
      </c>
      <c r="AA104">
        <v>2661</v>
      </c>
      <c r="AB104">
        <v>342</v>
      </c>
      <c r="AC104">
        <v>23859</v>
      </c>
      <c r="AD104">
        <v>1019</v>
      </c>
      <c r="AE104">
        <v>516</v>
      </c>
      <c r="AF104" s="8">
        <v>25852</v>
      </c>
      <c r="AG104">
        <v>1495</v>
      </c>
      <c r="AH104">
        <v>70</v>
      </c>
      <c r="AI104">
        <v>19427</v>
      </c>
      <c r="AJ104">
        <v>1571</v>
      </c>
      <c r="AK104">
        <v>-318</v>
      </c>
      <c r="AL104" s="8">
        <v>21246</v>
      </c>
      <c r="AM104">
        <v>1531</v>
      </c>
      <c r="AN104">
        <v>1453</v>
      </c>
      <c r="AO104">
        <v>20560</v>
      </c>
      <c r="AP104">
        <v>2261</v>
      </c>
      <c r="AQ104">
        <v>-60</v>
      </c>
      <c r="AR104" s="8">
        <v>21957</v>
      </c>
      <c r="AS104">
        <v>1879</v>
      </c>
      <c r="AT104">
        <v>1328</v>
      </c>
      <c r="AU104">
        <v>24917</v>
      </c>
      <c r="AV104">
        <v>1431</v>
      </c>
      <c r="AW104">
        <v>-479</v>
      </c>
      <c r="AX104" s="8">
        <v>25504</v>
      </c>
    </row>
    <row r="105" spans="1:50">
      <c r="B105" s="5" t="s">
        <v>1814</v>
      </c>
      <c r="C105" s="5">
        <f t="shared" ref="C105:AX105" si="17">AVERAGE(C100:C104)</f>
        <v>2285</v>
      </c>
      <c r="D105" s="5">
        <f t="shared" si="17"/>
        <v>966.8</v>
      </c>
      <c r="E105" s="5">
        <f t="shared" si="17"/>
        <v>25280.400000000001</v>
      </c>
      <c r="F105" s="5">
        <f t="shared" si="17"/>
        <v>682.4</v>
      </c>
      <c r="G105" s="5">
        <f t="shared" si="17"/>
        <v>813.2</v>
      </c>
      <c r="H105" s="5">
        <f t="shared" si="17"/>
        <v>25347.599999999999</v>
      </c>
      <c r="I105" s="5">
        <f t="shared" si="17"/>
        <v>572.20000000000005</v>
      </c>
      <c r="J105" s="5">
        <f t="shared" si="17"/>
        <v>-637.20000000000005</v>
      </c>
      <c r="K105" s="5">
        <f t="shared" si="17"/>
        <v>25718.799999999999</v>
      </c>
      <c r="L105" s="5">
        <f t="shared" si="17"/>
        <v>-837.4</v>
      </c>
      <c r="M105" s="5">
        <f t="shared" si="17"/>
        <v>1024.8</v>
      </c>
      <c r="N105" s="5">
        <f t="shared" si="17"/>
        <v>27454.6</v>
      </c>
      <c r="O105" s="5">
        <f t="shared" si="17"/>
        <v>984.6</v>
      </c>
      <c r="P105" s="5">
        <f t="shared" si="17"/>
        <v>645.4</v>
      </c>
      <c r="Q105" s="5">
        <f t="shared" si="17"/>
        <v>19665.2</v>
      </c>
      <c r="R105" s="5">
        <f t="shared" si="17"/>
        <v>909.2</v>
      </c>
      <c r="S105" s="5">
        <f t="shared" si="17"/>
        <v>517</v>
      </c>
      <c r="T105" s="5">
        <f t="shared" si="17"/>
        <v>21840.799999999999</v>
      </c>
      <c r="U105" s="5">
        <f t="shared" si="17"/>
        <v>1177.2</v>
      </c>
      <c r="V105" s="5">
        <f t="shared" si="17"/>
        <v>1201</v>
      </c>
      <c r="W105" s="5">
        <f t="shared" si="17"/>
        <v>20020.599999999999</v>
      </c>
      <c r="X105" s="5">
        <f t="shared" si="17"/>
        <v>1253.5999999999999</v>
      </c>
      <c r="Y105" s="5">
        <f t="shared" si="17"/>
        <v>427.4</v>
      </c>
      <c r="Z105" s="5">
        <f t="shared" si="17"/>
        <v>20676.8</v>
      </c>
      <c r="AA105" s="5">
        <f t="shared" si="17"/>
        <v>2176.8000000000002</v>
      </c>
      <c r="AB105" s="5">
        <f t="shared" si="17"/>
        <v>956.6</v>
      </c>
      <c r="AC105" s="5">
        <f t="shared" si="17"/>
        <v>25263.4</v>
      </c>
      <c r="AD105" s="5">
        <f t="shared" si="17"/>
        <v>343.4</v>
      </c>
      <c r="AE105" s="5">
        <f t="shared" si="17"/>
        <v>1088.5999999999999</v>
      </c>
      <c r="AF105" s="5">
        <f t="shared" si="17"/>
        <v>25508.400000000001</v>
      </c>
      <c r="AG105" s="5">
        <f t="shared" si="17"/>
        <v>1497</v>
      </c>
      <c r="AH105" s="5">
        <f t="shared" si="17"/>
        <v>249.6</v>
      </c>
      <c r="AI105" s="5">
        <f t="shared" si="17"/>
        <v>19515.2</v>
      </c>
      <c r="AJ105" s="5">
        <f t="shared" si="17"/>
        <v>996.8</v>
      </c>
      <c r="AK105" s="5">
        <f t="shared" si="17"/>
        <v>629.20000000000005</v>
      </c>
      <c r="AL105" s="5">
        <f t="shared" si="17"/>
        <v>21030.2</v>
      </c>
      <c r="AM105" s="5">
        <f t="shared" si="17"/>
        <v>1154.2</v>
      </c>
      <c r="AN105" s="5">
        <f t="shared" si="17"/>
        <v>1409.8</v>
      </c>
      <c r="AO105" s="5">
        <f t="shared" si="17"/>
        <v>20869.400000000001</v>
      </c>
      <c r="AP105" s="5">
        <f t="shared" si="17"/>
        <v>1549.6</v>
      </c>
      <c r="AQ105" s="5">
        <f t="shared" si="17"/>
        <v>323.2</v>
      </c>
      <c r="AR105" s="5">
        <f t="shared" si="17"/>
        <v>21928</v>
      </c>
      <c r="AS105" s="5">
        <f t="shared" si="17"/>
        <v>1942</v>
      </c>
      <c r="AT105" s="5">
        <f t="shared" si="17"/>
        <v>1256.8</v>
      </c>
      <c r="AU105" s="5">
        <f t="shared" si="17"/>
        <v>25448.2</v>
      </c>
      <c r="AV105" s="5">
        <f t="shared" si="17"/>
        <v>481.8</v>
      </c>
      <c r="AW105" s="5">
        <f t="shared" si="17"/>
        <v>961.4</v>
      </c>
      <c r="AX105" s="5">
        <f t="shared" si="17"/>
        <v>25185.200000000001</v>
      </c>
    </row>
    <row r="106" spans="1:50">
      <c r="B106" s="137" t="s">
        <v>1815</v>
      </c>
      <c r="C106" s="137">
        <f t="shared" ref="C106:H106" si="18">AVERAGE(C105,I105,O105,U105,AA105,AG105,AM105,AS105)</f>
        <v>1473.625</v>
      </c>
      <c r="D106" s="137">
        <f t="shared" si="18"/>
        <v>756.1</v>
      </c>
      <c r="E106" s="137">
        <f t="shared" si="18"/>
        <v>22722.65</v>
      </c>
      <c r="F106" s="137">
        <f t="shared" si="18"/>
        <v>672.42500000000007</v>
      </c>
      <c r="G106" s="137">
        <f t="shared" si="18"/>
        <v>723.09999999999991</v>
      </c>
      <c r="H106" s="137">
        <f t="shared" si="18"/>
        <v>23621.450000000004</v>
      </c>
    </row>
    <row r="108" spans="1:50">
      <c r="B108" t="s">
        <v>1816</v>
      </c>
    </row>
    <row r="109" spans="1:50">
      <c r="A109">
        <v>1</v>
      </c>
      <c r="C109">
        <v>866</v>
      </c>
      <c r="D109">
        <v>2300</v>
      </c>
      <c r="E109">
        <v>24949</v>
      </c>
      <c r="F109">
        <v>2613</v>
      </c>
      <c r="G109">
        <v>1035</v>
      </c>
      <c r="H109" s="8">
        <v>25081</v>
      </c>
      <c r="I109">
        <v>513</v>
      </c>
      <c r="J109">
        <v>417</v>
      </c>
      <c r="K109">
        <v>25386</v>
      </c>
      <c r="L109">
        <v>1071</v>
      </c>
      <c r="M109">
        <v>1758</v>
      </c>
      <c r="N109" s="8">
        <v>27435</v>
      </c>
      <c r="O109">
        <v>1132</v>
      </c>
      <c r="P109">
        <v>1088</v>
      </c>
      <c r="Q109">
        <v>19130</v>
      </c>
      <c r="R109">
        <v>2022</v>
      </c>
      <c r="S109">
        <v>1523</v>
      </c>
      <c r="T109" s="8">
        <v>20462</v>
      </c>
      <c r="U109">
        <v>964</v>
      </c>
      <c r="V109">
        <v>1735</v>
      </c>
      <c r="W109">
        <v>20127</v>
      </c>
      <c r="X109">
        <v>2035</v>
      </c>
      <c r="Y109">
        <v>1411</v>
      </c>
      <c r="Z109" s="8">
        <v>20505</v>
      </c>
      <c r="AA109">
        <v>1972</v>
      </c>
      <c r="AB109">
        <v>2474</v>
      </c>
      <c r="AC109">
        <v>24930</v>
      </c>
      <c r="AD109">
        <v>2592</v>
      </c>
      <c r="AE109">
        <v>1648</v>
      </c>
      <c r="AF109" s="8">
        <v>24831</v>
      </c>
      <c r="AG109">
        <v>1781</v>
      </c>
      <c r="AH109">
        <v>307</v>
      </c>
      <c r="AI109">
        <v>19779</v>
      </c>
      <c r="AJ109">
        <v>1740</v>
      </c>
      <c r="AK109">
        <v>1518</v>
      </c>
      <c r="AL109" s="8">
        <v>20250</v>
      </c>
      <c r="AM109">
        <v>614</v>
      </c>
      <c r="AN109">
        <v>1703</v>
      </c>
      <c r="AO109">
        <v>20536</v>
      </c>
      <c r="AP109">
        <v>2140</v>
      </c>
      <c r="AQ109">
        <v>1342</v>
      </c>
      <c r="AR109" s="8">
        <v>21591</v>
      </c>
      <c r="AS109">
        <v>1059</v>
      </c>
      <c r="AT109">
        <v>400</v>
      </c>
      <c r="AU109">
        <v>25510</v>
      </c>
      <c r="AV109">
        <v>1481</v>
      </c>
      <c r="AW109">
        <v>688</v>
      </c>
      <c r="AX109" s="8">
        <v>24906</v>
      </c>
    </row>
    <row r="110" spans="1:50">
      <c r="A110">
        <v>4</v>
      </c>
      <c r="C110">
        <v>532</v>
      </c>
      <c r="D110">
        <v>2805</v>
      </c>
      <c r="E110">
        <v>25992</v>
      </c>
      <c r="F110">
        <v>-14</v>
      </c>
      <c r="G110">
        <v>1563</v>
      </c>
      <c r="H110" s="8">
        <v>24961</v>
      </c>
      <c r="I110">
        <v>-168</v>
      </c>
      <c r="J110">
        <v>127</v>
      </c>
      <c r="K110">
        <v>26189</v>
      </c>
      <c r="L110">
        <v>-1008</v>
      </c>
      <c r="M110">
        <v>1602</v>
      </c>
      <c r="N110" s="8">
        <v>26983</v>
      </c>
      <c r="O110">
        <v>1416</v>
      </c>
      <c r="P110">
        <v>842</v>
      </c>
      <c r="Q110">
        <v>19886</v>
      </c>
      <c r="R110">
        <v>-276</v>
      </c>
      <c r="S110">
        <v>2051</v>
      </c>
      <c r="T110" s="8">
        <v>21428</v>
      </c>
      <c r="U110">
        <v>181</v>
      </c>
      <c r="V110">
        <v>2124</v>
      </c>
      <c r="W110">
        <v>20714</v>
      </c>
      <c r="X110">
        <v>861</v>
      </c>
      <c r="Y110">
        <v>752</v>
      </c>
      <c r="Z110" s="8">
        <v>20377</v>
      </c>
      <c r="AA110">
        <v>773</v>
      </c>
      <c r="AB110">
        <v>2616</v>
      </c>
      <c r="AC110">
        <v>26020</v>
      </c>
      <c r="AD110">
        <v>354</v>
      </c>
      <c r="AE110">
        <v>1330</v>
      </c>
      <c r="AF110" s="8">
        <v>25089</v>
      </c>
      <c r="AG110">
        <v>983</v>
      </c>
      <c r="AH110">
        <v>1657</v>
      </c>
      <c r="AI110">
        <v>20635</v>
      </c>
      <c r="AJ110">
        <v>640</v>
      </c>
      <c r="AK110">
        <v>1302</v>
      </c>
      <c r="AL110" s="8">
        <v>19471</v>
      </c>
      <c r="AM110">
        <v>306</v>
      </c>
      <c r="AN110">
        <v>1642</v>
      </c>
      <c r="AO110">
        <v>20991</v>
      </c>
      <c r="AP110">
        <v>717</v>
      </c>
      <c r="AQ110">
        <v>832</v>
      </c>
      <c r="AR110" s="8">
        <v>21599</v>
      </c>
      <c r="AS110">
        <v>820</v>
      </c>
      <c r="AT110">
        <v>1679</v>
      </c>
      <c r="AU110">
        <v>25656</v>
      </c>
      <c r="AV110">
        <v>-998</v>
      </c>
      <c r="AW110">
        <v>1352</v>
      </c>
      <c r="AX110" s="8">
        <v>25048</v>
      </c>
    </row>
    <row r="111" spans="1:50">
      <c r="A111">
        <v>5</v>
      </c>
      <c r="C111">
        <v>2002</v>
      </c>
      <c r="D111">
        <v>1983</v>
      </c>
      <c r="E111">
        <v>25081</v>
      </c>
      <c r="F111">
        <v>377</v>
      </c>
      <c r="G111">
        <v>1674</v>
      </c>
      <c r="H111" s="8">
        <v>24797</v>
      </c>
      <c r="I111">
        <v>234</v>
      </c>
      <c r="J111">
        <v>1330</v>
      </c>
      <c r="K111">
        <v>25360</v>
      </c>
      <c r="L111">
        <v>-700</v>
      </c>
      <c r="M111">
        <v>1843</v>
      </c>
      <c r="N111" s="8">
        <v>26776</v>
      </c>
      <c r="O111">
        <v>292</v>
      </c>
      <c r="P111">
        <v>1198</v>
      </c>
      <c r="Q111">
        <v>19505</v>
      </c>
      <c r="R111">
        <v>670</v>
      </c>
      <c r="S111">
        <v>355</v>
      </c>
      <c r="T111" s="8">
        <v>21512</v>
      </c>
      <c r="U111">
        <v>470</v>
      </c>
      <c r="V111">
        <v>2602</v>
      </c>
      <c r="W111">
        <v>19931</v>
      </c>
      <c r="X111">
        <v>1192</v>
      </c>
      <c r="Y111">
        <v>785</v>
      </c>
      <c r="Z111" s="8">
        <v>20713</v>
      </c>
      <c r="AA111">
        <v>2329</v>
      </c>
      <c r="AB111">
        <v>1881</v>
      </c>
      <c r="AC111">
        <v>25131</v>
      </c>
      <c r="AD111">
        <v>388</v>
      </c>
      <c r="AE111">
        <v>1130</v>
      </c>
      <c r="AF111" s="8">
        <v>25077</v>
      </c>
      <c r="AG111">
        <v>1367</v>
      </c>
      <c r="AH111">
        <v>1297</v>
      </c>
      <c r="AI111">
        <v>19793</v>
      </c>
      <c r="AJ111">
        <v>1237</v>
      </c>
      <c r="AK111">
        <v>493</v>
      </c>
      <c r="AL111" s="8">
        <v>18388</v>
      </c>
      <c r="AM111">
        <v>964</v>
      </c>
      <c r="AN111">
        <v>2238</v>
      </c>
      <c r="AO111">
        <v>20602</v>
      </c>
      <c r="AP111">
        <v>960</v>
      </c>
      <c r="AQ111">
        <v>1151</v>
      </c>
      <c r="AR111" s="8">
        <v>20671</v>
      </c>
      <c r="AS111">
        <v>466</v>
      </c>
      <c r="AT111">
        <v>2849</v>
      </c>
      <c r="AU111">
        <v>25064</v>
      </c>
      <c r="AV111">
        <v>42</v>
      </c>
      <c r="AW111">
        <v>1077</v>
      </c>
      <c r="AX111" s="8">
        <v>25005</v>
      </c>
    </row>
    <row r="112" spans="1:50">
      <c r="A112">
        <v>9</v>
      </c>
      <c r="C112">
        <v>2277</v>
      </c>
      <c r="D112">
        <v>2019</v>
      </c>
      <c r="E112">
        <v>25022</v>
      </c>
      <c r="F112">
        <v>511</v>
      </c>
      <c r="G112">
        <v>1638</v>
      </c>
      <c r="H112" s="8">
        <v>25223</v>
      </c>
      <c r="I112">
        <v>-1224</v>
      </c>
      <c r="J112">
        <v>1134</v>
      </c>
      <c r="K112">
        <v>26459</v>
      </c>
      <c r="L112">
        <v>-726</v>
      </c>
      <c r="M112">
        <v>954</v>
      </c>
      <c r="N112" s="8">
        <v>27292</v>
      </c>
      <c r="O112">
        <v>1606</v>
      </c>
      <c r="P112">
        <v>1460</v>
      </c>
      <c r="Q112">
        <v>19216</v>
      </c>
      <c r="R112">
        <v>1288</v>
      </c>
      <c r="S112">
        <v>1179</v>
      </c>
      <c r="T112" s="8">
        <v>21685</v>
      </c>
      <c r="U112">
        <v>842</v>
      </c>
      <c r="V112">
        <v>2809</v>
      </c>
      <c r="W112">
        <v>19948</v>
      </c>
      <c r="X112">
        <v>2028</v>
      </c>
      <c r="Y112">
        <v>946</v>
      </c>
      <c r="Z112" s="8">
        <v>20575</v>
      </c>
      <c r="AA112">
        <v>1995</v>
      </c>
      <c r="AB112">
        <v>2780</v>
      </c>
      <c r="AC112">
        <v>25833</v>
      </c>
      <c r="AD112">
        <v>1325</v>
      </c>
      <c r="AE112">
        <v>839</v>
      </c>
      <c r="AF112" s="8">
        <v>25516</v>
      </c>
      <c r="AG112">
        <v>1135</v>
      </c>
      <c r="AH112">
        <v>1559</v>
      </c>
      <c r="AI112">
        <v>20255</v>
      </c>
      <c r="AJ112">
        <v>1053</v>
      </c>
      <c r="AK112">
        <v>1332</v>
      </c>
      <c r="AL112" s="8">
        <v>20706</v>
      </c>
      <c r="AM112">
        <v>266</v>
      </c>
      <c r="AN112">
        <v>2785</v>
      </c>
      <c r="AO112">
        <v>20711</v>
      </c>
      <c r="AP112">
        <v>1911</v>
      </c>
      <c r="AQ112">
        <v>699</v>
      </c>
      <c r="AR112" s="8">
        <v>21774</v>
      </c>
      <c r="AS112">
        <v>1842</v>
      </c>
      <c r="AT112">
        <v>2483</v>
      </c>
      <c r="AU112">
        <v>25361</v>
      </c>
      <c r="AV112">
        <v>602</v>
      </c>
      <c r="AW112">
        <v>1819</v>
      </c>
      <c r="AX112" s="8">
        <v>24921</v>
      </c>
    </row>
    <row r="113" spans="1:50">
      <c r="A113">
        <v>10</v>
      </c>
      <c r="C113">
        <v>1024</v>
      </c>
      <c r="D113">
        <v>1096</v>
      </c>
      <c r="E113">
        <v>24886</v>
      </c>
      <c r="F113">
        <v>-61</v>
      </c>
      <c r="G113">
        <v>1205</v>
      </c>
      <c r="H113" s="8">
        <v>25216</v>
      </c>
      <c r="I113">
        <v>-1664</v>
      </c>
      <c r="J113">
        <v>-340</v>
      </c>
      <c r="K113">
        <v>25645</v>
      </c>
      <c r="L113">
        <v>-1401</v>
      </c>
      <c r="M113">
        <v>802</v>
      </c>
      <c r="N113" s="8">
        <v>27314</v>
      </c>
      <c r="O113">
        <v>45</v>
      </c>
      <c r="P113">
        <v>991</v>
      </c>
      <c r="Q113">
        <v>19612</v>
      </c>
      <c r="R113">
        <v>1418</v>
      </c>
      <c r="S113">
        <v>194</v>
      </c>
      <c r="T113" s="8">
        <v>21766</v>
      </c>
      <c r="U113">
        <v>44</v>
      </c>
      <c r="V113">
        <v>1158</v>
      </c>
      <c r="W113">
        <v>20113</v>
      </c>
      <c r="X113">
        <v>1000</v>
      </c>
      <c r="Y113">
        <v>-97</v>
      </c>
      <c r="Z113" s="8">
        <v>21055</v>
      </c>
      <c r="AA113">
        <v>621</v>
      </c>
      <c r="AB113">
        <v>1381</v>
      </c>
      <c r="AC113">
        <v>25497</v>
      </c>
      <c r="AD113">
        <v>151</v>
      </c>
      <c r="AE113">
        <v>1027</v>
      </c>
      <c r="AF113" s="8">
        <v>25570</v>
      </c>
      <c r="AG113">
        <v>617</v>
      </c>
      <c r="AH113">
        <v>561</v>
      </c>
      <c r="AI113">
        <v>20987</v>
      </c>
      <c r="AJ113">
        <v>976</v>
      </c>
      <c r="AK113">
        <v>124</v>
      </c>
      <c r="AL113" s="8">
        <v>20777</v>
      </c>
      <c r="AM113">
        <v>304</v>
      </c>
      <c r="AN113">
        <v>1138</v>
      </c>
      <c r="AO113">
        <v>21055</v>
      </c>
      <c r="AP113">
        <v>827</v>
      </c>
      <c r="AQ113">
        <v>345</v>
      </c>
      <c r="AR113" s="8">
        <v>21865</v>
      </c>
      <c r="AS113">
        <v>520</v>
      </c>
      <c r="AT113">
        <v>829</v>
      </c>
      <c r="AU113">
        <v>25448</v>
      </c>
      <c r="AV113">
        <v>-373</v>
      </c>
      <c r="AW113">
        <v>564</v>
      </c>
      <c r="AX113" s="8">
        <v>25427</v>
      </c>
    </row>
    <row r="114" spans="1:50">
      <c r="B114" s="5" t="s">
        <v>1814</v>
      </c>
      <c r="C114" s="5">
        <f t="shared" ref="C114:AX114" si="19">AVERAGE(C109:C113)</f>
        <v>1340.2</v>
      </c>
      <c r="D114" s="5">
        <f t="shared" si="19"/>
        <v>2040.6</v>
      </c>
      <c r="E114" s="5">
        <f t="shared" si="19"/>
        <v>25186</v>
      </c>
      <c r="F114" s="5">
        <f t="shared" si="19"/>
        <v>685.2</v>
      </c>
      <c r="G114" s="5">
        <f t="shared" si="19"/>
        <v>1423</v>
      </c>
      <c r="H114" s="5">
        <f t="shared" si="19"/>
        <v>25055.599999999999</v>
      </c>
      <c r="I114" s="5">
        <f t="shared" si="19"/>
        <v>-461.8</v>
      </c>
      <c r="J114" s="5">
        <f t="shared" si="19"/>
        <v>533.6</v>
      </c>
      <c r="K114" s="5">
        <f t="shared" si="19"/>
        <v>25807.8</v>
      </c>
      <c r="L114" s="5">
        <f t="shared" si="19"/>
        <v>-552.79999999999995</v>
      </c>
      <c r="M114" s="5">
        <f t="shared" si="19"/>
        <v>1391.8</v>
      </c>
      <c r="N114" s="5">
        <f t="shared" si="19"/>
        <v>27160</v>
      </c>
      <c r="O114" s="5">
        <f t="shared" si="19"/>
        <v>898.2</v>
      </c>
      <c r="P114" s="5">
        <f t="shared" si="19"/>
        <v>1115.8</v>
      </c>
      <c r="Q114" s="5">
        <f t="shared" si="19"/>
        <v>19469.8</v>
      </c>
      <c r="R114" s="5">
        <f t="shared" si="19"/>
        <v>1024.4000000000001</v>
      </c>
      <c r="S114" s="5">
        <f t="shared" si="19"/>
        <v>1060.4000000000001</v>
      </c>
      <c r="T114" s="5">
        <f t="shared" si="19"/>
        <v>21370.6</v>
      </c>
      <c r="U114" s="5">
        <f t="shared" si="19"/>
        <v>500.2</v>
      </c>
      <c r="V114" s="5">
        <f t="shared" si="19"/>
        <v>2085.6</v>
      </c>
      <c r="W114" s="5">
        <f t="shared" si="19"/>
        <v>20166.599999999999</v>
      </c>
      <c r="X114" s="5">
        <f t="shared" si="19"/>
        <v>1423.2</v>
      </c>
      <c r="Y114" s="5">
        <f t="shared" si="19"/>
        <v>759.4</v>
      </c>
      <c r="Z114" s="5">
        <f t="shared" si="19"/>
        <v>20645</v>
      </c>
      <c r="AA114" s="5">
        <f t="shared" si="19"/>
        <v>1538</v>
      </c>
      <c r="AB114" s="5">
        <f t="shared" si="19"/>
        <v>2226.4</v>
      </c>
      <c r="AC114" s="5">
        <f t="shared" si="19"/>
        <v>25482.2</v>
      </c>
      <c r="AD114" s="5">
        <f t="shared" si="19"/>
        <v>962</v>
      </c>
      <c r="AE114" s="5">
        <f t="shared" si="19"/>
        <v>1194.8</v>
      </c>
      <c r="AF114" s="5">
        <f t="shared" si="19"/>
        <v>25216.6</v>
      </c>
      <c r="AG114" s="5">
        <f t="shared" si="19"/>
        <v>1176.5999999999999</v>
      </c>
      <c r="AH114" s="5">
        <f t="shared" si="19"/>
        <v>1076.2</v>
      </c>
      <c r="AI114" s="5">
        <f t="shared" si="19"/>
        <v>20289.8</v>
      </c>
      <c r="AJ114" s="5">
        <f t="shared" si="19"/>
        <v>1129.2</v>
      </c>
      <c r="AK114" s="5">
        <f t="shared" si="19"/>
        <v>953.8</v>
      </c>
      <c r="AL114" s="5">
        <f t="shared" si="19"/>
        <v>19918.400000000001</v>
      </c>
      <c r="AM114" s="5">
        <f t="shared" si="19"/>
        <v>490.8</v>
      </c>
      <c r="AN114" s="5">
        <f t="shared" si="19"/>
        <v>1901.2</v>
      </c>
      <c r="AO114" s="5">
        <f t="shared" si="19"/>
        <v>20779</v>
      </c>
      <c r="AP114" s="5">
        <f t="shared" si="19"/>
        <v>1311</v>
      </c>
      <c r="AQ114" s="5">
        <f t="shared" si="19"/>
        <v>873.8</v>
      </c>
      <c r="AR114" s="5">
        <f t="shared" si="19"/>
        <v>21500</v>
      </c>
      <c r="AS114" s="5">
        <f t="shared" si="19"/>
        <v>941.4</v>
      </c>
      <c r="AT114" s="5">
        <f t="shared" si="19"/>
        <v>1648</v>
      </c>
      <c r="AU114" s="5">
        <f t="shared" si="19"/>
        <v>25407.8</v>
      </c>
      <c r="AV114" s="5">
        <f t="shared" si="19"/>
        <v>150.80000000000001</v>
      </c>
      <c r="AW114" s="5">
        <f t="shared" si="19"/>
        <v>1100</v>
      </c>
      <c r="AX114" s="5">
        <f t="shared" si="19"/>
        <v>25061.4</v>
      </c>
    </row>
    <row r="115" spans="1:50">
      <c r="B115" s="137" t="s">
        <v>1815</v>
      </c>
      <c r="C115" s="137">
        <f t="shared" ref="C115:H115" si="20">AVERAGE(C114,I114,O114,U114,AA114,AG114,AM114,AS114)</f>
        <v>802.94999999999993</v>
      </c>
      <c r="D115" s="137">
        <f t="shared" si="20"/>
        <v>1578.4250000000002</v>
      </c>
      <c r="E115" s="137">
        <f t="shared" si="20"/>
        <v>22823.625</v>
      </c>
      <c r="F115" s="137">
        <f t="shared" si="20"/>
        <v>766.625</v>
      </c>
      <c r="G115" s="137">
        <f t="shared" si="20"/>
        <v>1094.625</v>
      </c>
      <c r="H115" s="137">
        <f t="shared" si="20"/>
        <v>23240.949999999997</v>
      </c>
    </row>
    <row r="118" spans="1:50">
      <c r="B118" t="s">
        <v>1797</v>
      </c>
      <c r="C118">
        <v>-456.53125</v>
      </c>
      <c r="D118">
        <v>-919.01041666666674</v>
      </c>
      <c r="E118">
        <v>1725.5416666666642</v>
      </c>
      <c r="F118">
        <v>-454.53125</v>
      </c>
      <c r="G118">
        <v>1039.3958333333335</v>
      </c>
      <c r="H118" s="8">
        <v>1510.0625</v>
      </c>
    </row>
    <row r="120" spans="1:50">
      <c r="C120" t="s">
        <v>1780</v>
      </c>
      <c r="D120" t="s">
        <v>1781</v>
      </c>
      <c r="F120" t="s">
        <v>1782</v>
      </c>
      <c r="G120" t="s">
        <v>1783</v>
      </c>
    </row>
    <row r="121" spans="1:50">
      <c r="B121" t="s">
        <v>1778</v>
      </c>
      <c r="C121">
        <v>-0.04</v>
      </c>
      <c r="D121">
        <v>-0.08</v>
      </c>
      <c r="F121">
        <v>0.08</v>
      </c>
      <c r="G121">
        <v>-0.04</v>
      </c>
    </row>
    <row r="122" spans="1:50">
      <c r="B122" t="s">
        <v>1784</v>
      </c>
      <c r="C122">
        <v>-0.04</v>
      </c>
      <c r="D122">
        <v>-0.1</v>
      </c>
      <c r="F122">
        <v>7.0000000000000007E-2</v>
      </c>
      <c r="G122">
        <v>-0.01</v>
      </c>
    </row>
    <row r="123" spans="1:50">
      <c r="B123" s="138" t="s">
        <v>1817</v>
      </c>
      <c r="C123" s="138">
        <v>-0.05</v>
      </c>
      <c r="D123" s="138">
        <v>-0.11</v>
      </c>
      <c r="E123" s="138"/>
      <c r="F123" s="138">
        <v>0.06</v>
      </c>
      <c r="G123" s="138">
        <v>-0.01</v>
      </c>
    </row>
    <row r="124" spans="1:50">
      <c r="B124" s="138" t="s">
        <v>1818</v>
      </c>
      <c r="C124" s="138">
        <v>-0.04</v>
      </c>
      <c r="D124" s="138">
        <v>-0.12</v>
      </c>
      <c r="E124" s="138"/>
      <c r="F124" s="138">
        <v>0.06</v>
      </c>
      <c r="G124" s="138">
        <v>0</v>
      </c>
    </row>
    <row r="128" spans="1:50">
      <c r="C128" s="165" t="s">
        <v>1819</v>
      </c>
      <c r="D128" s="165"/>
      <c r="E128" s="165"/>
      <c r="F128" s="165"/>
      <c r="G128" s="165"/>
      <c r="H128" s="172"/>
      <c r="I128" s="171" t="s">
        <v>1820</v>
      </c>
      <c r="J128" s="165"/>
      <c r="K128" s="165"/>
      <c r="L128" s="165"/>
      <c r="M128" s="165"/>
      <c r="N128" s="172"/>
      <c r="O128" s="171" t="s">
        <v>1821</v>
      </c>
      <c r="P128" s="165"/>
      <c r="Q128" s="165"/>
      <c r="R128" s="165"/>
      <c r="S128" s="165"/>
      <c r="T128" s="172"/>
      <c r="U128" s="171" t="s">
        <v>1822</v>
      </c>
      <c r="V128" s="165"/>
      <c r="W128" s="165"/>
      <c r="X128" s="165"/>
      <c r="Y128" s="165"/>
      <c r="Z128" s="172"/>
      <c r="AA128" s="171" t="s">
        <v>1823</v>
      </c>
      <c r="AB128" s="165"/>
      <c r="AC128" s="165"/>
      <c r="AD128" s="165"/>
      <c r="AE128" s="165"/>
      <c r="AF128" s="172"/>
      <c r="AG128" s="171" t="s">
        <v>1824</v>
      </c>
      <c r="AH128" s="165"/>
      <c r="AI128" s="165"/>
      <c r="AJ128" s="165"/>
      <c r="AK128" s="165"/>
      <c r="AL128" s="172"/>
      <c r="AM128" s="171" t="s">
        <v>1825</v>
      </c>
      <c r="AN128" s="165"/>
      <c r="AO128" s="165"/>
      <c r="AP128" s="165"/>
      <c r="AQ128" s="165"/>
      <c r="AR128" s="172"/>
      <c r="AS128" s="171" t="s">
        <v>1826</v>
      </c>
      <c r="AT128" s="165"/>
      <c r="AU128" s="165"/>
      <c r="AV128" s="165"/>
      <c r="AW128" s="165"/>
      <c r="AX128" s="172"/>
    </row>
    <row r="129" spans="1:56">
      <c r="B129" t="s">
        <v>1812</v>
      </c>
      <c r="C129" s="131" t="s">
        <v>516</v>
      </c>
      <c r="D129" s="131" t="s">
        <v>517</v>
      </c>
      <c r="E129" s="131" t="s">
        <v>518</v>
      </c>
      <c r="F129" s="131" t="s">
        <v>526</v>
      </c>
      <c r="G129" s="131" t="s">
        <v>527</v>
      </c>
      <c r="H129" s="134" t="s">
        <v>528</v>
      </c>
      <c r="I129" s="131" t="s">
        <v>516</v>
      </c>
      <c r="J129" s="131" t="s">
        <v>517</v>
      </c>
      <c r="K129" s="131" t="s">
        <v>518</v>
      </c>
      <c r="L129" s="131" t="s">
        <v>526</v>
      </c>
      <c r="M129" s="131" t="s">
        <v>527</v>
      </c>
      <c r="N129" s="134" t="s">
        <v>528</v>
      </c>
      <c r="O129" s="131" t="s">
        <v>516</v>
      </c>
      <c r="P129" s="131" t="s">
        <v>517</v>
      </c>
      <c r="Q129" s="131" t="s">
        <v>518</v>
      </c>
      <c r="R129" s="131" t="s">
        <v>526</v>
      </c>
      <c r="S129" s="131" t="s">
        <v>527</v>
      </c>
      <c r="T129" s="134" t="s">
        <v>528</v>
      </c>
      <c r="U129" s="131" t="s">
        <v>516</v>
      </c>
      <c r="V129" s="131" t="s">
        <v>517</v>
      </c>
      <c r="W129" s="131" t="s">
        <v>518</v>
      </c>
      <c r="X129" s="131" t="s">
        <v>526</v>
      </c>
      <c r="Y129" s="131" t="s">
        <v>527</v>
      </c>
      <c r="Z129" s="134" t="s">
        <v>528</v>
      </c>
      <c r="AA129" s="131" t="s">
        <v>516</v>
      </c>
      <c r="AB129" s="131" t="s">
        <v>517</v>
      </c>
      <c r="AC129" s="131" t="s">
        <v>518</v>
      </c>
      <c r="AD129" s="131" t="s">
        <v>526</v>
      </c>
      <c r="AE129" s="131" t="s">
        <v>527</v>
      </c>
      <c r="AF129" s="134" t="s">
        <v>528</v>
      </c>
      <c r="AG129" s="131" t="s">
        <v>516</v>
      </c>
      <c r="AH129" s="131" t="s">
        <v>517</v>
      </c>
      <c r="AI129" s="131" t="s">
        <v>518</v>
      </c>
      <c r="AJ129" s="131" t="s">
        <v>526</v>
      </c>
      <c r="AK129" s="131" t="s">
        <v>527</v>
      </c>
      <c r="AL129" s="134" t="s">
        <v>528</v>
      </c>
      <c r="AM129" s="131" t="s">
        <v>516</v>
      </c>
      <c r="AN129" s="131" t="s">
        <v>517</v>
      </c>
      <c r="AO129" s="131" t="s">
        <v>518</v>
      </c>
      <c r="AP129" s="131" t="s">
        <v>526</v>
      </c>
      <c r="AQ129" s="131" t="s">
        <v>527</v>
      </c>
      <c r="AR129" s="134" t="s">
        <v>528</v>
      </c>
      <c r="AS129" s="131" t="s">
        <v>516</v>
      </c>
      <c r="AT129" s="131" t="s">
        <v>517</v>
      </c>
      <c r="AU129" s="131" t="s">
        <v>518</v>
      </c>
      <c r="AV129" s="131" t="s">
        <v>526</v>
      </c>
      <c r="AW129" s="131" t="s">
        <v>527</v>
      </c>
      <c r="AX129" s="134" t="s">
        <v>528</v>
      </c>
    </row>
    <row r="130" spans="1:56">
      <c r="B130" t="s">
        <v>1813</v>
      </c>
    </row>
    <row r="131" spans="1:56">
      <c r="A131">
        <v>2</v>
      </c>
      <c r="C131">
        <v>-29</v>
      </c>
      <c r="D131">
        <v>563</v>
      </c>
      <c r="E131">
        <v>19168</v>
      </c>
      <c r="F131">
        <v>424</v>
      </c>
      <c r="G131">
        <v>742</v>
      </c>
      <c r="H131" s="8">
        <v>19595</v>
      </c>
    </row>
    <row r="132" spans="1:56">
      <c r="A132">
        <v>3</v>
      </c>
    </row>
    <row r="133" spans="1:56">
      <c r="A133">
        <v>6</v>
      </c>
    </row>
    <row r="134" spans="1:56">
      <c r="A134">
        <v>7</v>
      </c>
    </row>
    <row r="135" spans="1:56">
      <c r="A135">
        <v>8</v>
      </c>
    </row>
    <row r="136" spans="1:56">
      <c r="B136" s="5" t="s">
        <v>1814</v>
      </c>
      <c r="C136" s="5">
        <f t="shared" ref="C136:AX136" si="21">AVERAGE(C131:C135)</f>
        <v>-29</v>
      </c>
      <c r="D136" s="5">
        <f t="shared" si="21"/>
        <v>563</v>
      </c>
      <c r="E136" s="5">
        <f t="shared" si="21"/>
        <v>19168</v>
      </c>
      <c r="F136" s="5">
        <f t="shared" si="21"/>
        <v>424</v>
      </c>
      <c r="G136" s="5">
        <f t="shared" si="21"/>
        <v>742</v>
      </c>
      <c r="H136" s="5">
        <f t="shared" si="21"/>
        <v>19595</v>
      </c>
      <c r="I136" s="5" t="e">
        <f t="shared" si="21"/>
        <v>#DIV/0!</v>
      </c>
      <c r="J136" s="5" t="e">
        <f t="shared" si="21"/>
        <v>#DIV/0!</v>
      </c>
      <c r="K136" s="5" t="e">
        <f t="shared" si="21"/>
        <v>#DIV/0!</v>
      </c>
      <c r="L136" s="5" t="e">
        <f t="shared" si="21"/>
        <v>#DIV/0!</v>
      </c>
      <c r="M136" s="5" t="e">
        <f t="shared" si="21"/>
        <v>#DIV/0!</v>
      </c>
      <c r="N136" s="5" t="e">
        <f t="shared" si="21"/>
        <v>#DIV/0!</v>
      </c>
      <c r="O136" s="5" t="e">
        <f t="shared" si="21"/>
        <v>#DIV/0!</v>
      </c>
      <c r="P136" s="5" t="e">
        <f t="shared" si="21"/>
        <v>#DIV/0!</v>
      </c>
      <c r="Q136" s="5" t="e">
        <f t="shared" si="21"/>
        <v>#DIV/0!</v>
      </c>
      <c r="R136" s="5" t="e">
        <f t="shared" si="21"/>
        <v>#DIV/0!</v>
      </c>
      <c r="S136" s="5" t="e">
        <f t="shared" si="21"/>
        <v>#DIV/0!</v>
      </c>
      <c r="T136" s="5" t="e">
        <f t="shared" si="21"/>
        <v>#DIV/0!</v>
      </c>
      <c r="U136" s="5" t="e">
        <f t="shared" si="21"/>
        <v>#DIV/0!</v>
      </c>
      <c r="V136" s="5" t="e">
        <f t="shared" si="21"/>
        <v>#DIV/0!</v>
      </c>
      <c r="W136" s="5" t="e">
        <f t="shared" si="21"/>
        <v>#DIV/0!</v>
      </c>
      <c r="X136" s="5" t="e">
        <f t="shared" si="21"/>
        <v>#DIV/0!</v>
      </c>
      <c r="Y136" s="5" t="e">
        <f t="shared" si="21"/>
        <v>#DIV/0!</v>
      </c>
      <c r="Z136" s="5" t="e">
        <f t="shared" si="21"/>
        <v>#DIV/0!</v>
      </c>
      <c r="AA136" s="5" t="e">
        <f t="shared" si="21"/>
        <v>#DIV/0!</v>
      </c>
      <c r="AB136" s="5" t="e">
        <f t="shared" si="21"/>
        <v>#DIV/0!</v>
      </c>
      <c r="AC136" s="5" t="e">
        <f t="shared" si="21"/>
        <v>#DIV/0!</v>
      </c>
      <c r="AD136" s="5" t="e">
        <f t="shared" si="21"/>
        <v>#DIV/0!</v>
      </c>
      <c r="AE136" s="5" t="e">
        <f t="shared" si="21"/>
        <v>#DIV/0!</v>
      </c>
      <c r="AF136" s="5" t="e">
        <f t="shared" si="21"/>
        <v>#DIV/0!</v>
      </c>
      <c r="AG136" s="5" t="e">
        <f t="shared" si="21"/>
        <v>#DIV/0!</v>
      </c>
      <c r="AH136" s="5" t="e">
        <f t="shared" si="21"/>
        <v>#DIV/0!</v>
      </c>
      <c r="AI136" s="5" t="e">
        <f t="shared" si="21"/>
        <v>#DIV/0!</v>
      </c>
      <c r="AJ136" s="5" t="e">
        <f t="shared" si="21"/>
        <v>#DIV/0!</v>
      </c>
      <c r="AK136" s="5" t="e">
        <f t="shared" si="21"/>
        <v>#DIV/0!</v>
      </c>
      <c r="AL136" s="5" t="e">
        <f t="shared" si="21"/>
        <v>#DIV/0!</v>
      </c>
      <c r="AM136" s="5" t="e">
        <f t="shared" si="21"/>
        <v>#DIV/0!</v>
      </c>
      <c r="AN136" s="5" t="e">
        <f t="shared" si="21"/>
        <v>#DIV/0!</v>
      </c>
      <c r="AO136" s="5" t="e">
        <f t="shared" si="21"/>
        <v>#DIV/0!</v>
      </c>
      <c r="AP136" s="5" t="e">
        <f t="shared" si="21"/>
        <v>#DIV/0!</v>
      </c>
      <c r="AQ136" s="5" t="e">
        <f t="shared" si="21"/>
        <v>#DIV/0!</v>
      </c>
      <c r="AR136" s="5" t="e">
        <f t="shared" si="21"/>
        <v>#DIV/0!</v>
      </c>
      <c r="AS136" s="5" t="e">
        <f t="shared" si="21"/>
        <v>#DIV/0!</v>
      </c>
      <c r="AT136" s="5" t="e">
        <f t="shared" si="21"/>
        <v>#DIV/0!</v>
      </c>
      <c r="AU136" s="5" t="e">
        <f t="shared" si="21"/>
        <v>#DIV/0!</v>
      </c>
      <c r="AV136" s="5" t="e">
        <f t="shared" si="21"/>
        <v>#DIV/0!</v>
      </c>
      <c r="AW136" s="5" t="e">
        <f t="shared" si="21"/>
        <v>#DIV/0!</v>
      </c>
      <c r="AX136" s="5" t="e">
        <f t="shared" si="21"/>
        <v>#DIV/0!</v>
      </c>
    </row>
    <row r="137" spans="1:56">
      <c r="B137" s="94"/>
      <c r="C137" s="169" t="s">
        <v>1827</v>
      </c>
      <c r="D137" s="169"/>
      <c r="E137" s="169"/>
      <c r="F137" s="169"/>
      <c r="G137" s="169"/>
      <c r="H137" s="170"/>
      <c r="I137" s="168" t="s">
        <v>1828</v>
      </c>
      <c r="J137" s="169"/>
      <c r="K137" s="169"/>
      <c r="L137" s="169"/>
      <c r="M137" s="169"/>
      <c r="N137" s="170"/>
      <c r="O137" s="168" t="s">
        <v>1829</v>
      </c>
      <c r="P137" s="169"/>
      <c r="Q137" s="169"/>
      <c r="R137" s="169"/>
      <c r="S137" s="169"/>
      <c r="T137" s="170"/>
      <c r="U137" s="168" t="s">
        <v>1830</v>
      </c>
      <c r="V137" s="169"/>
      <c r="W137" s="169"/>
      <c r="X137" s="169"/>
      <c r="Y137" s="169"/>
      <c r="Z137" s="170"/>
      <c r="AA137" s="168" t="s">
        <v>1831</v>
      </c>
      <c r="AB137" s="169"/>
      <c r="AC137" s="169"/>
      <c r="AD137" s="169"/>
      <c r="AE137" s="169"/>
      <c r="AF137" s="170"/>
      <c r="AG137" s="168" t="s">
        <v>1832</v>
      </c>
      <c r="AH137" s="169"/>
      <c r="AI137" s="169"/>
      <c r="AJ137" s="169"/>
      <c r="AK137" s="169"/>
      <c r="AL137" s="170"/>
      <c r="AM137" s="168" t="s">
        <v>1833</v>
      </c>
      <c r="AN137" s="169"/>
      <c r="AO137" s="169"/>
      <c r="AP137" s="169"/>
      <c r="AQ137" s="169"/>
      <c r="AR137" s="170"/>
      <c r="AS137" s="168" t="s">
        <v>1834</v>
      </c>
      <c r="AT137" s="169"/>
      <c r="AU137" s="169"/>
      <c r="AV137" s="169"/>
      <c r="AW137" s="169"/>
      <c r="AX137" s="170"/>
      <c r="AY137" s="168"/>
      <c r="AZ137" s="169"/>
      <c r="BA137" s="169"/>
      <c r="BB137" s="169"/>
      <c r="BC137" s="169"/>
      <c r="BD137" s="170"/>
    </row>
    <row r="138" spans="1:56">
      <c r="B138" t="s">
        <v>1816</v>
      </c>
    </row>
    <row r="139" spans="1:56">
      <c r="A139">
        <v>1</v>
      </c>
      <c r="C139">
        <v>1438</v>
      </c>
      <c r="D139">
        <v>1387</v>
      </c>
      <c r="E139">
        <v>18792</v>
      </c>
      <c r="F139">
        <v>505</v>
      </c>
      <c r="G139">
        <v>1052</v>
      </c>
      <c r="H139" s="8">
        <v>19260</v>
      </c>
      <c r="I139">
        <v>833</v>
      </c>
      <c r="J139">
        <v>1986</v>
      </c>
      <c r="K139">
        <v>18436</v>
      </c>
      <c r="L139">
        <v>1851</v>
      </c>
      <c r="M139">
        <v>681</v>
      </c>
      <c r="N139" s="8">
        <v>21413</v>
      </c>
      <c r="O139">
        <v>548</v>
      </c>
      <c r="P139">
        <v>843</v>
      </c>
      <c r="Q139">
        <v>19537</v>
      </c>
      <c r="R139">
        <v>1196</v>
      </c>
      <c r="S139">
        <v>1453</v>
      </c>
      <c r="T139" s="8">
        <v>20331</v>
      </c>
      <c r="U139">
        <v>-295</v>
      </c>
      <c r="V139">
        <v>1897</v>
      </c>
      <c r="W139">
        <v>20192</v>
      </c>
      <c r="X139">
        <v>1358</v>
      </c>
      <c r="Y139">
        <v>705</v>
      </c>
      <c r="Z139" s="8">
        <v>21584</v>
      </c>
    </row>
    <row r="140" spans="1:56">
      <c r="A140">
        <v>4</v>
      </c>
    </row>
    <row r="141" spans="1:56">
      <c r="A141">
        <v>5</v>
      </c>
    </row>
    <row r="142" spans="1:56">
      <c r="A142">
        <v>9</v>
      </c>
    </row>
    <row r="143" spans="1:56">
      <c r="A143">
        <v>10</v>
      </c>
    </row>
    <row r="144" spans="1:56">
      <c r="B144" s="5" t="s">
        <v>1814</v>
      </c>
      <c r="C144" s="5">
        <f t="shared" ref="C144:AH144" si="22">AVERAGE(C139:C143)</f>
        <v>1438</v>
      </c>
      <c r="D144" s="5">
        <f t="shared" si="22"/>
        <v>1387</v>
      </c>
      <c r="E144" s="5">
        <f t="shared" si="22"/>
        <v>18792</v>
      </c>
      <c r="F144" s="5">
        <f t="shared" si="22"/>
        <v>505</v>
      </c>
      <c r="G144" s="5">
        <f t="shared" si="22"/>
        <v>1052</v>
      </c>
      <c r="H144" s="5">
        <f t="shared" si="22"/>
        <v>19260</v>
      </c>
      <c r="I144" s="5">
        <f t="shared" si="22"/>
        <v>833</v>
      </c>
      <c r="J144" s="5">
        <f t="shared" si="22"/>
        <v>1986</v>
      </c>
      <c r="K144" s="5">
        <f t="shared" si="22"/>
        <v>18436</v>
      </c>
      <c r="L144" s="5">
        <f t="shared" si="22"/>
        <v>1851</v>
      </c>
      <c r="M144" s="5">
        <f t="shared" si="22"/>
        <v>681</v>
      </c>
      <c r="N144" s="5">
        <f t="shared" si="22"/>
        <v>21413</v>
      </c>
      <c r="O144" s="5">
        <f t="shared" si="22"/>
        <v>548</v>
      </c>
      <c r="P144" s="5">
        <f t="shared" si="22"/>
        <v>843</v>
      </c>
      <c r="Q144" s="5">
        <f t="shared" si="22"/>
        <v>19537</v>
      </c>
      <c r="R144" s="5">
        <f t="shared" si="22"/>
        <v>1196</v>
      </c>
      <c r="S144" s="5">
        <f t="shared" si="22"/>
        <v>1453</v>
      </c>
      <c r="T144" s="5">
        <f t="shared" si="22"/>
        <v>20331</v>
      </c>
      <c r="U144" s="5">
        <f t="shared" si="22"/>
        <v>-295</v>
      </c>
      <c r="V144" s="5">
        <f t="shared" si="22"/>
        <v>1897</v>
      </c>
      <c r="W144" s="5">
        <f t="shared" si="22"/>
        <v>20192</v>
      </c>
      <c r="X144" s="5">
        <f t="shared" si="22"/>
        <v>1358</v>
      </c>
      <c r="Y144" s="5">
        <f t="shared" si="22"/>
        <v>705</v>
      </c>
      <c r="Z144" s="5">
        <f t="shared" si="22"/>
        <v>21584</v>
      </c>
      <c r="AA144" s="5" t="e">
        <f t="shared" si="22"/>
        <v>#DIV/0!</v>
      </c>
      <c r="AB144" s="5" t="e">
        <f t="shared" si="22"/>
        <v>#DIV/0!</v>
      </c>
      <c r="AC144" s="5" t="e">
        <f t="shared" si="22"/>
        <v>#DIV/0!</v>
      </c>
      <c r="AD144" s="5" t="e">
        <f t="shared" si="22"/>
        <v>#DIV/0!</v>
      </c>
      <c r="AE144" s="5" t="e">
        <f t="shared" si="22"/>
        <v>#DIV/0!</v>
      </c>
      <c r="AF144" s="5" t="e">
        <f t="shared" si="22"/>
        <v>#DIV/0!</v>
      </c>
      <c r="AG144" s="5" t="e">
        <f t="shared" si="22"/>
        <v>#DIV/0!</v>
      </c>
      <c r="AH144" s="5" t="e">
        <f t="shared" si="22"/>
        <v>#DIV/0!</v>
      </c>
      <c r="AI144" s="5" t="e">
        <f t="shared" ref="AI144:AX144" si="23">AVERAGE(AI139:AI143)</f>
        <v>#DIV/0!</v>
      </c>
      <c r="AJ144" s="5" t="e">
        <f t="shared" si="23"/>
        <v>#DIV/0!</v>
      </c>
      <c r="AK144" s="5" t="e">
        <f t="shared" si="23"/>
        <v>#DIV/0!</v>
      </c>
      <c r="AL144" s="5" t="e">
        <f t="shared" si="23"/>
        <v>#DIV/0!</v>
      </c>
      <c r="AM144" s="5" t="e">
        <f t="shared" si="23"/>
        <v>#DIV/0!</v>
      </c>
      <c r="AN144" s="5" t="e">
        <f t="shared" si="23"/>
        <v>#DIV/0!</v>
      </c>
      <c r="AO144" s="5" t="e">
        <f t="shared" si="23"/>
        <v>#DIV/0!</v>
      </c>
      <c r="AP144" s="5" t="e">
        <f t="shared" si="23"/>
        <v>#DIV/0!</v>
      </c>
      <c r="AQ144" s="5" t="e">
        <f t="shared" si="23"/>
        <v>#DIV/0!</v>
      </c>
      <c r="AR144" s="5" t="e">
        <f t="shared" si="23"/>
        <v>#DIV/0!</v>
      </c>
      <c r="AS144" s="5" t="e">
        <f t="shared" si="23"/>
        <v>#DIV/0!</v>
      </c>
      <c r="AT144" s="5" t="e">
        <f t="shared" si="23"/>
        <v>#DIV/0!</v>
      </c>
      <c r="AU144" s="5" t="e">
        <f t="shared" si="23"/>
        <v>#DIV/0!</v>
      </c>
      <c r="AV144" s="5" t="e">
        <f t="shared" si="23"/>
        <v>#DIV/0!</v>
      </c>
      <c r="AW144" s="5" t="e">
        <f t="shared" si="23"/>
        <v>#DIV/0!</v>
      </c>
      <c r="AX144" s="5" t="e">
        <f t="shared" si="23"/>
        <v>#DIV/0!</v>
      </c>
      <c r="AY144" s="5"/>
      <c r="AZ144" s="5"/>
      <c r="BA144" s="5"/>
      <c r="BB144" s="5"/>
      <c r="BC144" s="5"/>
      <c r="BD144" s="5"/>
    </row>
    <row r="145" spans="2:8">
      <c r="B145" s="137" t="s">
        <v>1815</v>
      </c>
      <c r="C145" s="137" t="e">
        <f t="shared" ref="C145:H145" si="24">AVERAGE(C144,I144,O144,U144,AA144,AG144,AM144,AS144)</f>
        <v>#DIV/0!</v>
      </c>
      <c r="D145" s="137" t="e">
        <f t="shared" si="24"/>
        <v>#DIV/0!</v>
      </c>
      <c r="E145" s="137" t="e">
        <f t="shared" si="24"/>
        <v>#DIV/0!</v>
      </c>
      <c r="F145" s="137" t="e">
        <f t="shared" si="24"/>
        <v>#DIV/0!</v>
      </c>
      <c r="G145" s="137" t="e">
        <f t="shared" si="24"/>
        <v>#DIV/0!</v>
      </c>
      <c r="H145" s="137" t="e">
        <f t="shared" si="24"/>
        <v>#DIV/0!</v>
      </c>
    </row>
  </sheetData>
  <mergeCells count="55">
    <mergeCell ref="AA97:AF97"/>
    <mergeCell ref="C58:H58"/>
    <mergeCell ref="BQ58:BV58"/>
    <mergeCell ref="O58:T58"/>
    <mergeCell ref="U58:Z58"/>
    <mergeCell ref="AA58:AF58"/>
    <mergeCell ref="AG58:AL58"/>
    <mergeCell ref="AM58:AR58"/>
    <mergeCell ref="AS58:AX58"/>
    <mergeCell ref="AY58:BD58"/>
    <mergeCell ref="BK58:BP58"/>
    <mergeCell ref="AG1:AL1"/>
    <mergeCell ref="AM1:AR1"/>
    <mergeCell ref="AS1:AX1"/>
    <mergeCell ref="C1:H1"/>
    <mergeCell ref="I1:N1"/>
    <mergeCell ref="O1:T1"/>
    <mergeCell ref="U1:Z1"/>
    <mergeCell ref="B18:H18"/>
    <mergeCell ref="I18:N18"/>
    <mergeCell ref="O18:T18"/>
    <mergeCell ref="U18:Z18"/>
    <mergeCell ref="AA1:AF1"/>
    <mergeCell ref="AA128:AF128"/>
    <mergeCell ref="AG79:AL79"/>
    <mergeCell ref="AM79:AR79"/>
    <mergeCell ref="AS79:AX79"/>
    <mergeCell ref="C79:H79"/>
    <mergeCell ref="I79:N79"/>
    <mergeCell ref="O79:T79"/>
    <mergeCell ref="U79:Z79"/>
    <mergeCell ref="AA79:AF79"/>
    <mergeCell ref="AG97:AL97"/>
    <mergeCell ref="AM97:AR97"/>
    <mergeCell ref="AS97:AX97"/>
    <mergeCell ref="C97:H97"/>
    <mergeCell ref="I97:N97"/>
    <mergeCell ref="O97:T97"/>
    <mergeCell ref="U97:Z97"/>
    <mergeCell ref="AY137:BD137"/>
    <mergeCell ref="AG128:AL128"/>
    <mergeCell ref="AM128:AR128"/>
    <mergeCell ref="AS128:AX128"/>
    <mergeCell ref="C137:H137"/>
    <mergeCell ref="I137:N137"/>
    <mergeCell ref="O137:T137"/>
    <mergeCell ref="U137:Z137"/>
    <mergeCell ref="AA137:AF137"/>
    <mergeCell ref="AG137:AL137"/>
    <mergeCell ref="AM137:AR137"/>
    <mergeCell ref="AS137:AX137"/>
    <mergeCell ref="C128:H128"/>
    <mergeCell ref="I128:N128"/>
    <mergeCell ref="O128:T128"/>
    <mergeCell ref="U128:Z1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55BEC-8054-4025-AA9F-FFCA36667424}">
  <dimension ref="A1:AM72"/>
  <sheetViews>
    <sheetView workbookViewId="0">
      <selection activeCell="T20" sqref="T20"/>
    </sheetView>
  </sheetViews>
  <sheetFormatPr defaultRowHeight="15"/>
  <sheetData>
    <row r="1" spans="1:27">
      <c r="A1" s="180" t="s">
        <v>1835</v>
      </c>
      <c r="J1" s="173" t="s">
        <v>536</v>
      </c>
      <c r="K1" s="173"/>
      <c r="L1" s="173"/>
      <c r="M1" s="173"/>
      <c r="N1" s="173"/>
      <c r="O1" s="173"/>
      <c r="P1" s="173"/>
      <c r="Q1" s="173"/>
      <c r="R1" s="173"/>
      <c r="S1" s="173" t="s">
        <v>537</v>
      </c>
      <c r="T1" s="173"/>
      <c r="U1" s="173"/>
      <c r="V1" s="173"/>
      <c r="W1" s="173"/>
      <c r="X1" s="173"/>
      <c r="Y1" s="173"/>
      <c r="Z1" s="173"/>
      <c r="AA1" s="173"/>
    </row>
    <row r="2" spans="1:27">
      <c r="A2" s="180"/>
      <c r="J2" s="173" t="s">
        <v>1836</v>
      </c>
      <c r="K2" s="173"/>
      <c r="L2" s="173"/>
      <c r="M2" s="173" t="s">
        <v>1837</v>
      </c>
      <c r="N2" s="173"/>
      <c r="O2" s="173"/>
      <c r="P2" s="173" t="s">
        <v>1838</v>
      </c>
      <c r="Q2" s="173"/>
      <c r="R2" s="173"/>
      <c r="S2" s="173" t="s">
        <v>1836</v>
      </c>
      <c r="T2" s="173"/>
      <c r="U2" s="173"/>
      <c r="V2" s="173" t="s">
        <v>1837</v>
      </c>
      <c r="W2" s="173"/>
      <c r="X2" s="173"/>
      <c r="Y2" s="173" t="s">
        <v>1838</v>
      </c>
      <c r="Z2" s="173"/>
      <c r="AA2" s="173"/>
    </row>
    <row r="3" spans="1:27">
      <c r="A3" s="180"/>
      <c r="J3" s="12" t="s">
        <v>513</v>
      </c>
      <c r="K3" s="12" t="s">
        <v>514</v>
      </c>
      <c r="L3" s="12" t="s">
        <v>515</v>
      </c>
      <c r="M3" s="12" t="s">
        <v>513</v>
      </c>
      <c r="N3" s="12" t="s">
        <v>514</v>
      </c>
      <c r="O3" s="12" t="s">
        <v>515</v>
      </c>
      <c r="P3" s="12" t="s">
        <v>513</v>
      </c>
      <c r="Q3" s="12" t="s">
        <v>514</v>
      </c>
      <c r="R3" s="12" t="s">
        <v>515</v>
      </c>
      <c r="S3" s="12" t="s">
        <v>513</v>
      </c>
      <c r="T3" s="12" t="s">
        <v>514</v>
      </c>
      <c r="U3" s="12" t="s">
        <v>515</v>
      </c>
      <c r="V3" s="12" t="s">
        <v>513</v>
      </c>
      <c r="W3" s="12" t="s">
        <v>514</v>
      </c>
      <c r="X3" s="12" t="s">
        <v>515</v>
      </c>
      <c r="Y3" s="12" t="s">
        <v>513</v>
      </c>
      <c r="Z3" s="12" t="s">
        <v>514</v>
      </c>
      <c r="AA3" s="12" t="s">
        <v>515</v>
      </c>
    </row>
    <row r="4" spans="1:27">
      <c r="A4">
        <v>7</v>
      </c>
      <c r="B4" s="173" t="s">
        <v>773</v>
      </c>
      <c r="C4" s="12"/>
      <c r="D4" s="12"/>
      <c r="E4" s="12"/>
      <c r="F4" s="12"/>
      <c r="G4" s="12"/>
      <c r="H4" s="12"/>
      <c r="I4" t="s">
        <v>776</v>
      </c>
      <c r="J4">
        <v>1260</v>
      </c>
      <c r="K4">
        <v>58</v>
      </c>
      <c r="L4">
        <v>26835</v>
      </c>
      <c r="M4" s="37">
        <v>2088</v>
      </c>
      <c r="N4" s="37">
        <v>-486</v>
      </c>
      <c r="O4" s="37">
        <v>23040</v>
      </c>
      <c r="P4" s="37"/>
      <c r="Q4" s="37"/>
      <c r="R4" s="37"/>
      <c r="S4">
        <v>37</v>
      </c>
      <c r="T4">
        <v>1205</v>
      </c>
      <c r="U4">
        <v>25965</v>
      </c>
      <c r="V4" s="37">
        <v>-999</v>
      </c>
      <c r="W4" s="37">
        <v>541</v>
      </c>
      <c r="X4" s="37">
        <v>22685</v>
      </c>
    </row>
    <row r="5" spans="1:27">
      <c r="B5" s="173"/>
      <c r="C5" s="12"/>
      <c r="D5" s="12"/>
      <c r="E5" s="12"/>
      <c r="F5" s="12"/>
      <c r="G5" s="12"/>
      <c r="H5" s="12"/>
      <c r="I5" t="s">
        <v>775</v>
      </c>
    </row>
    <row r="6" spans="1:27">
      <c r="B6" s="173"/>
      <c r="C6" s="12"/>
      <c r="D6" s="12"/>
      <c r="E6" s="12"/>
      <c r="F6" s="12"/>
      <c r="G6" s="12"/>
      <c r="H6" s="12"/>
      <c r="I6" t="s">
        <v>774</v>
      </c>
    </row>
    <row r="7" spans="1:27">
      <c r="B7" s="173"/>
      <c r="C7" s="12"/>
      <c r="D7" s="12"/>
      <c r="E7" s="12"/>
      <c r="F7" s="12"/>
      <c r="G7" s="12"/>
      <c r="H7" s="12"/>
      <c r="I7" t="s">
        <v>772</v>
      </c>
    </row>
    <row r="8" spans="1:27">
      <c r="B8" s="62" t="s">
        <v>755</v>
      </c>
      <c r="C8" s="62"/>
      <c r="D8" s="62"/>
      <c r="E8" s="62"/>
      <c r="F8" s="62"/>
      <c r="G8" s="62"/>
      <c r="H8" s="62"/>
    </row>
    <row r="12" spans="1:27">
      <c r="B12" s="62" t="s">
        <v>778</v>
      </c>
      <c r="C12" s="62"/>
      <c r="D12" s="62"/>
      <c r="E12" s="62"/>
      <c r="F12" s="62"/>
      <c r="G12" s="62"/>
      <c r="H12" s="62"/>
    </row>
    <row r="17" spans="1:39" ht="15" customHeight="1">
      <c r="A17" s="146"/>
      <c r="B17" s="146"/>
      <c r="C17" s="179" t="s">
        <v>1839</v>
      </c>
      <c r="D17" s="179"/>
      <c r="E17" s="179"/>
      <c r="F17" s="179" t="s">
        <v>1840</v>
      </c>
      <c r="G17" s="179"/>
      <c r="H17" s="179"/>
      <c r="I17" s="182" t="s">
        <v>1841</v>
      </c>
      <c r="J17" s="182"/>
      <c r="K17" s="182"/>
      <c r="L17" s="183" t="s">
        <v>1842</v>
      </c>
      <c r="M17" s="183"/>
      <c r="N17" s="183"/>
      <c r="O17" s="146"/>
      <c r="P17" s="184" t="s">
        <v>1843</v>
      </c>
      <c r="Q17" s="184"/>
      <c r="R17" s="184"/>
      <c r="S17" s="185" t="s">
        <v>1844</v>
      </c>
      <c r="T17" s="185"/>
      <c r="U17" s="185"/>
      <c r="V17" s="186" t="s">
        <v>1845</v>
      </c>
      <c r="W17" s="186"/>
      <c r="X17" s="186"/>
      <c r="Y17" s="187" t="s">
        <v>1846</v>
      </c>
      <c r="Z17" s="187"/>
      <c r="AA17" s="187"/>
      <c r="AB17" s="165"/>
      <c r="AC17" s="165"/>
      <c r="AD17" s="165"/>
      <c r="AE17" s="165"/>
      <c r="AF17" s="165"/>
      <c r="AG17" s="165"/>
      <c r="AH17" s="178"/>
      <c r="AI17" s="178"/>
      <c r="AJ17" s="178"/>
      <c r="AK17" s="165"/>
      <c r="AL17" s="165"/>
      <c r="AM17" s="165"/>
    </row>
    <row r="18" spans="1:39" ht="15.75">
      <c r="A18" s="146" t="s">
        <v>1847</v>
      </c>
      <c r="B18" s="146" t="s">
        <v>1848</v>
      </c>
      <c r="C18" s="150" t="s">
        <v>513</v>
      </c>
      <c r="D18" s="150" t="s">
        <v>514</v>
      </c>
      <c r="E18" s="150" t="s">
        <v>515</v>
      </c>
      <c r="F18" s="151" t="s">
        <v>513</v>
      </c>
      <c r="G18" s="150" t="s">
        <v>514</v>
      </c>
      <c r="H18" s="150" t="s">
        <v>515</v>
      </c>
      <c r="I18" s="152" t="s">
        <v>513</v>
      </c>
      <c r="J18" s="152" t="s">
        <v>514</v>
      </c>
      <c r="K18" s="152" t="s">
        <v>515</v>
      </c>
      <c r="L18" s="154" t="s">
        <v>513</v>
      </c>
      <c r="M18" s="154" t="s">
        <v>514</v>
      </c>
      <c r="N18" s="154" t="s">
        <v>515</v>
      </c>
      <c r="O18" s="146" t="s">
        <v>1849</v>
      </c>
      <c r="P18" s="155" t="s">
        <v>513</v>
      </c>
      <c r="Q18" s="155" t="s">
        <v>514</v>
      </c>
      <c r="R18" s="155" t="s">
        <v>515</v>
      </c>
      <c r="S18" s="146" t="s">
        <v>513</v>
      </c>
      <c r="T18" s="146" t="s">
        <v>514</v>
      </c>
      <c r="U18" s="146" t="s">
        <v>515</v>
      </c>
      <c r="V18" s="148" t="s">
        <v>513</v>
      </c>
      <c r="W18" s="148" t="s">
        <v>514</v>
      </c>
      <c r="X18" s="148" t="s">
        <v>515</v>
      </c>
      <c r="Y18" s="149" t="s">
        <v>513</v>
      </c>
      <c r="Z18" s="149" t="s">
        <v>514</v>
      </c>
      <c r="AA18" s="149" t="s">
        <v>515</v>
      </c>
    </row>
    <row r="19" spans="1:39" ht="15.75">
      <c r="A19" s="146"/>
      <c r="B19" s="146" t="s">
        <v>1850</v>
      </c>
      <c r="C19">
        <v>390</v>
      </c>
      <c r="D19">
        <v>1188</v>
      </c>
      <c r="E19">
        <v>23944</v>
      </c>
      <c r="F19">
        <v>206</v>
      </c>
      <c r="G19">
        <v>296</v>
      </c>
      <c r="H19">
        <v>24797</v>
      </c>
      <c r="I19" s="147">
        <v>1394</v>
      </c>
      <c r="J19" s="147">
        <v>-1551</v>
      </c>
      <c r="K19" s="147">
        <v>-22436</v>
      </c>
      <c r="L19" s="153">
        <v>566</v>
      </c>
      <c r="M19" s="153">
        <v>-834</v>
      </c>
      <c r="N19" s="153">
        <v>23561</v>
      </c>
      <c r="O19" s="146"/>
      <c r="P19" s="155">
        <v>-241</v>
      </c>
      <c r="Q19" s="155">
        <v>972</v>
      </c>
      <c r="R19" s="155">
        <v>-22744</v>
      </c>
      <c r="S19" s="146">
        <v>276</v>
      </c>
      <c r="T19" s="146">
        <v>640</v>
      </c>
      <c r="U19" s="146">
        <v>23199</v>
      </c>
      <c r="V19" s="148">
        <v>1635</v>
      </c>
      <c r="W19" s="148">
        <v>-2523</v>
      </c>
      <c r="X19" s="148">
        <v>308</v>
      </c>
      <c r="Y19" s="149">
        <v>290</v>
      </c>
      <c r="Z19" s="149">
        <v>-1474</v>
      </c>
      <c r="AA19" s="149">
        <v>362</v>
      </c>
    </row>
    <row r="20" spans="1:39" ht="15.75">
      <c r="A20" s="156" t="s">
        <v>1598</v>
      </c>
      <c r="B20" s="146" t="s">
        <v>1851</v>
      </c>
      <c r="C20">
        <v>651</v>
      </c>
      <c r="D20">
        <v>1198</v>
      </c>
      <c r="E20">
        <v>21505</v>
      </c>
      <c r="F20">
        <v>1249</v>
      </c>
      <c r="G20">
        <v>385</v>
      </c>
      <c r="H20">
        <v>22419</v>
      </c>
      <c r="I20" s="147">
        <v>998</v>
      </c>
      <c r="J20" s="147">
        <v>295</v>
      </c>
      <c r="K20" s="147">
        <v>-22083</v>
      </c>
      <c r="L20" s="153">
        <v>-329</v>
      </c>
      <c r="M20" s="153">
        <v>-2431</v>
      </c>
      <c r="N20" s="153">
        <v>22248</v>
      </c>
      <c r="O20" s="146" t="s">
        <v>109</v>
      </c>
      <c r="P20" s="155">
        <v>-458</v>
      </c>
      <c r="Q20" s="155">
        <v>993</v>
      </c>
      <c r="R20" s="155">
        <v>-22130</v>
      </c>
      <c r="S20" s="146">
        <v>1116</v>
      </c>
      <c r="T20" s="146">
        <v>770</v>
      </c>
      <c r="U20" s="146">
        <v>22054</v>
      </c>
      <c r="V20" s="148">
        <v>1456</v>
      </c>
      <c r="W20" s="148">
        <v>-698</v>
      </c>
      <c r="X20" s="148">
        <v>47</v>
      </c>
      <c r="Y20" s="149">
        <v>-1445</v>
      </c>
      <c r="Z20" s="149">
        <v>-3201</v>
      </c>
      <c r="AA20" s="149">
        <v>194</v>
      </c>
    </row>
    <row r="21" spans="1:39" ht="15.75">
      <c r="A21" s="146"/>
      <c r="B21" s="146" t="s">
        <v>1852</v>
      </c>
      <c r="C21" s="146"/>
      <c r="D21" s="146"/>
      <c r="E21" s="146"/>
      <c r="F21" s="146"/>
      <c r="G21" s="146"/>
      <c r="H21" s="146"/>
      <c r="I21" s="147">
        <v>-566</v>
      </c>
      <c r="J21" s="147">
        <v>1212</v>
      </c>
      <c r="K21" s="147">
        <v>-23076</v>
      </c>
      <c r="L21" s="153">
        <v>-48</v>
      </c>
      <c r="M21" s="153">
        <v>1589</v>
      </c>
      <c r="N21" s="153">
        <v>22544</v>
      </c>
      <c r="O21" s="146"/>
      <c r="P21" s="155" t="s">
        <v>748</v>
      </c>
      <c r="Q21" s="155" t="s">
        <v>748</v>
      </c>
      <c r="R21" s="155" t="s">
        <v>748</v>
      </c>
      <c r="S21" s="146"/>
      <c r="T21" s="146"/>
      <c r="U21" s="146"/>
      <c r="V21" s="148">
        <v>-566</v>
      </c>
      <c r="W21" s="148">
        <v>1212</v>
      </c>
      <c r="X21" s="148">
        <v>-23076</v>
      </c>
      <c r="Y21" s="149">
        <v>-48</v>
      </c>
      <c r="Z21" s="149">
        <v>1589</v>
      </c>
      <c r="AA21" s="149">
        <v>22544</v>
      </c>
    </row>
    <row r="22" spans="1:39" ht="15.75">
      <c r="A22" s="146"/>
      <c r="B22" s="146" t="s">
        <v>1853</v>
      </c>
      <c r="C22">
        <v>93</v>
      </c>
      <c r="D22">
        <v>1361</v>
      </c>
      <c r="E22">
        <v>22119</v>
      </c>
      <c r="F22">
        <v>296</v>
      </c>
      <c r="G22">
        <v>298</v>
      </c>
      <c r="H22">
        <v>24992</v>
      </c>
      <c r="I22" s="147">
        <v>-581</v>
      </c>
      <c r="J22" s="147">
        <v>644</v>
      </c>
      <c r="K22" s="147">
        <v>-22495</v>
      </c>
      <c r="L22" s="153">
        <v>-487</v>
      </c>
      <c r="M22" s="153">
        <v>1164</v>
      </c>
      <c r="N22" s="153">
        <v>23173</v>
      </c>
      <c r="O22" s="146"/>
      <c r="P22" s="155">
        <v>-98</v>
      </c>
      <c r="Q22" s="155">
        <v>961</v>
      </c>
      <c r="R22" s="155">
        <v>-22242</v>
      </c>
      <c r="S22" s="146">
        <v>500</v>
      </c>
      <c r="T22" s="146">
        <v>636</v>
      </c>
      <c r="U22" s="146">
        <v>23206</v>
      </c>
      <c r="V22" s="148">
        <v>-483</v>
      </c>
      <c r="W22" s="148">
        <v>-317</v>
      </c>
      <c r="X22" s="148">
        <v>-253</v>
      </c>
      <c r="Y22" s="149">
        <v>-987</v>
      </c>
      <c r="Z22" s="149">
        <v>528</v>
      </c>
      <c r="AA22" s="149">
        <v>-33</v>
      </c>
    </row>
    <row r="23" spans="1:39" ht="15.75">
      <c r="A23" s="146"/>
      <c r="B23" s="146"/>
      <c r="C23" s="146"/>
      <c r="D23" s="146"/>
      <c r="E23" s="146"/>
      <c r="F23" s="146"/>
      <c r="G23" s="146"/>
      <c r="H23" s="146"/>
      <c r="I23" s="147" t="s">
        <v>748</v>
      </c>
      <c r="J23" s="147" t="s">
        <v>748</v>
      </c>
      <c r="K23" s="147" t="s">
        <v>748</v>
      </c>
      <c r="L23" s="153"/>
      <c r="M23" s="153"/>
      <c r="N23" s="153"/>
      <c r="O23" s="146"/>
      <c r="P23" s="155" t="s">
        <v>748</v>
      </c>
      <c r="Q23" s="155" t="s">
        <v>748</v>
      </c>
      <c r="R23" s="155" t="s">
        <v>748</v>
      </c>
      <c r="S23" s="146"/>
      <c r="T23" s="146"/>
      <c r="U23" s="146"/>
      <c r="V23" s="148">
        <v>0</v>
      </c>
      <c r="W23" s="148">
        <v>0</v>
      </c>
      <c r="X23" s="148">
        <v>0</v>
      </c>
      <c r="Y23" s="149">
        <v>0</v>
      </c>
      <c r="Z23" s="149">
        <v>0</v>
      </c>
      <c r="AA23" s="149">
        <v>0</v>
      </c>
    </row>
    <row r="24" spans="1:39" ht="15.75">
      <c r="A24" s="146"/>
      <c r="B24" s="146" t="s">
        <v>1854</v>
      </c>
      <c r="C24">
        <v>482</v>
      </c>
      <c r="D24">
        <v>942</v>
      </c>
      <c r="E24">
        <v>25230</v>
      </c>
      <c r="F24">
        <v>-499</v>
      </c>
      <c r="G24">
        <v>627</v>
      </c>
      <c r="H24">
        <v>25963</v>
      </c>
      <c r="I24" s="147">
        <v>-157</v>
      </c>
      <c r="J24" s="147">
        <v>1167</v>
      </c>
      <c r="K24" s="147">
        <v>-23802</v>
      </c>
      <c r="L24" s="153">
        <v>-1863</v>
      </c>
      <c r="M24" s="153">
        <v>2252</v>
      </c>
      <c r="N24" s="153">
        <v>24509</v>
      </c>
      <c r="O24" s="146"/>
      <c r="P24" s="155">
        <v>-68</v>
      </c>
      <c r="Q24" s="155">
        <v>380</v>
      </c>
      <c r="R24" s="155">
        <v>-24305</v>
      </c>
      <c r="S24" s="146">
        <v>1217</v>
      </c>
      <c r="T24" s="146">
        <v>-358</v>
      </c>
      <c r="U24" s="146">
        <v>24091</v>
      </c>
      <c r="V24" s="148">
        <v>-89</v>
      </c>
      <c r="W24" s="148">
        <v>787</v>
      </c>
      <c r="X24" s="148">
        <v>503</v>
      </c>
      <c r="Y24" s="149">
        <v>-3080</v>
      </c>
      <c r="Z24" s="149">
        <v>2610</v>
      </c>
      <c r="AA24" s="149">
        <v>418</v>
      </c>
    </row>
    <row r="25" spans="1:39" ht="15.75">
      <c r="A25" s="156" t="s">
        <v>1595</v>
      </c>
      <c r="B25" s="146" t="s">
        <v>1855</v>
      </c>
      <c r="C25">
        <v>737</v>
      </c>
      <c r="D25">
        <v>769</v>
      </c>
      <c r="E25">
        <v>26488</v>
      </c>
      <c r="F25">
        <v>54</v>
      </c>
      <c r="G25">
        <v>-1455</v>
      </c>
      <c r="H25">
        <v>25033</v>
      </c>
      <c r="I25" s="147">
        <v>2562</v>
      </c>
      <c r="J25" s="147">
        <v>-350</v>
      </c>
      <c r="K25" s="147">
        <v>-23837</v>
      </c>
      <c r="L25" s="153">
        <v>-148</v>
      </c>
      <c r="M25" s="153">
        <v>-1859</v>
      </c>
      <c r="N25" s="153">
        <v>25459</v>
      </c>
      <c r="O25" s="146" t="s">
        <v>109</v>
      </c>
      <c r="P25" s="155">
        <v>723</v>
      </c>
      <c r="Q25" s="155">
        <v>719</v>
      </c>
      <c r="R25" s="155">
        <v>-24313</v>
      </c>
      <c r="S25" s="146">
        <v>1016</v>
      </c>
      <c r="T25" s="146">
        <v>-729</v>
      </c>
      <c r="U25" s="146">
        <v>24841</v>
      </c>
      <c r="V25" s="148">
        <v>1839</v>
      </c>
      <c r="W25" s="148">
        <v>-1069</v>
      </c>
      <c r="X25" s="148">
        <v>476</v>
      </c>
      <c r="Y25" s="149">
        <v>-1164</v>
      </c>
      <c r="Z25" s="149">
        <v>-1130</v>
      </c>
      <c r="AA25" s="149">
        <v>618</v>
      </c>
    </row>
    <row r="26" spans="1:39" ht="15.75">
      <c r="A26" s="146"/>
      <c r="B26" s="146" t="s">
        <v>1856</v>
      </c>
      <c r="C26">
        <v>-841</v>
      </c>
      <c r="D26">
        <v>60</v>
      </c>
      <c r="E26">
        <v>25076</v>
      </c>
      <c r="F26">
        <v>-309</v>
      </c>
      <c r="G26">
        <v>259</v>
      </c>
      <c r="H26">
        <v>25946</v>
      </c>
      <c r="I26" s="147">
        <v>-946</v>
      </c>
      <c r="J26" s="147">
        <v>-545</v>
      </c>
      <c r="K26" s="147">
        <v>-23657</v>
      </c>
      <c r="L26" s="153">
        <v>807</v>
      </c>
      <c r="M26" s="153">
        <v>-158</v>
      </c>
      <c r="N26" s="153">
        <v>24160</v>
      </c>
      <c r="O26" s="146"/>
      <c r="P26" s="155">
        <v>-1424</v>
      </c>
      <c r="Q26" s="155">
        <v>267</v>
      </c>
      <c r="R26" s="155">
        <v>-23767</v>
      </c>
      <c r="S26" s="146">
        <v>-384</v>
      </c>
      <c r="T26" s="146">
        <v>1395</v>
      </c>
      <c r="U26" s="146">
        <v>23436</v>
      </c>
      <c r="V26" s="148">
        <v>478</v>
      </c>
      <c r="W26" s="148">
        <v>-812</v>
      </c>
      <c r="X26" s="148">
        <v>110</v>
      </c>
      <c r="Y26" s="149">
        <v>1191</v>
      </c>
      <c r="Z26" s="149">
        <v>-1553</v>
      </c>
      <c r="AA26" s="149">
        <v>724</v>
      </c>
    </row>
    <row r="27" spans="1:39" ht="15.75">
      <c r="A27" s="146"/>
      <c r="B27" s="146" t="s">
        <v>1857</v>
      </c>
      <c r="C27">
        <v>1084</v>
      </c>
      <c r="D27">
        <v>700</v>
      </c>
      <c r="E27">
        <v>22828</v>
      </c>
      <c r="F27">
        <v>492</v>
      </c>
      <c r="G27">
        <v>1003</v>
      </c>
      <c r="H27">
        <v>25364</v>
      </c>
      <c r="I27" s="147">
        <v>-2146</v>
      </c>
      <c r="J27" s="147">
        <v>358</v>
      </c>
      <c r="K27" s="147">
        <v>-22423</v>
      </c>
      <c r="L27" s="153">
        <v>-3456</v>
      </c>
      <c r="M27" s="153">
        <v>1024</v>
      </c>
      <c r="N27" s="153">
        <v>23545</v>
      </c>
      <c r="O27" s="146"/>
      <c r="P27" s="155">
        <v>273</v>
      </c>
      <c r="Q27" s="155">
        <v>811</v>
      </c>
      <c r="R27" s="155">
        <v>-23281</v>
      </c>
      <c r="S27" s="146">
        <v>1463</v>
      </c>
      <c r="T27" s="146">
        <v>932</v>
      </c>
      <c r="U27" s="146">
        <v>23046</v>
      </c>
      <c r="V27" s="148">
        <v>-2419</v>
      </c>
      <c r="W27" s="148">
        <v>-453</v>
      </c>
      <c r="X27" s="148">
        <v>858</v>
      </c>
      <c r="Y27" s="149">
        <v>-4919</v>
      </c>
      <c r="Z27" s="149">
        <v>92</v>
      </c>
      <c r="AA27" s="149">
        <v>499</v>
      </c>
    </row>
    <row r="28" spans="1:39" ht="15.75">
      <c r="A28" s="146"/>
      <c r="B28" s="146"/>
      <c r="C28" s="146"/>
      <c r="D28" s="146"/>
      <c r="E28" s="146"/>
      <c r="F28" s="146"/>
      <c r="G28" s="146"/>
      <c r="H28" s="146"/>
      <c r="I28" s="147" t="s">
        <v>748</v>
      </c>
      <c r="J28" s="147" t="s">
        <v>748</v>
      </c>
      <c r="K28" s="147" t="s">
        <v>748</v>
      </c>
      <c r="L28" s="153"/>
      <c r="M28" s="153"/>
      <c r="N28" s="153"/>
      <c r="O28" s="146"/>
      <c r="P28" s="155" t="s">
        <v>748</v>
      </c>
      <c r="Q28" s="155" t="s">
        <v>748</v>
      </c>
      <c r="R28" s="155" t="s">
        <v>748</v>
      </c>
      <c r="S28" s="146"/>
      <c r="T28" s="146"/>
      <c r="U28" s="146"/>
      <c r="V28" s="148">
        <v>0</v>
      </c>
      <c r="W28" s="148">
        <v>0</v>
      </c>
      <c r="X28" s="148">
        <v>0</v>
      </c>
      <c r="Y28" s="149">
        <v>0</v>
      </c>
      <c r="Z28" s="149">
        <v>0</v>
      </c>
      <c r="AA28" s="149">
        <v>0</v>
      </c>
    </row>
    <row r="29" spans="1:39" ht="15.75">
      <c r="A29" s="146"/>
      <c r="B29" s="146" t="s">
        <v>1858</v>
      </c>
      <c r="C29">
        <v>1219</v>
      </c>
      <c r="D29">
        <v>436</v>
      </c>
      <c r="E29">
        <v>21211</v>
      </c>
      <c r="F29">
        <v>860</v>
      </c>
      <c r="G29">
        <v>945</v>
      </c>
      <c r="H29">
        <v>20562</v>
      </c>
      <c r="I29" s="147">
        <v>-314</v>
      </c>
      <c r="J29" s="147">
        <v>-201</v>
      </c>
      <c r="K29" s="147">
        <v>-20348</v>
      </c>
      <c r="L29" s="153">
        <v>-599</v>
      </c>
      <c r="M29" s="153">
        <v>-1123</v>
      </c>
      <c r="N29" s="153">
        <v>20461</v>
      </c>
      <c r="O29" s="146"/>
      <c r="P29" s="155">
        <v>1005</v>
      </c>
      <c r="Q29" s="155">
        <v>-570</v>
      </c>
      <c r="R29" s="155">
        <v>-20777</v>
      </c>
      <c r="S29" s="146">
        <v>534</v>
      </c>
      <c r="T29" s="146">
        <v>1227</v>
      </c>
      <c r="U29" s="146">
        <v>19568</v>
      </c>
      <c r="V29" s="148">
        <v>-1319</v>
      </c>
      <c r="W29" s="148">
        <v>369</v>
      </c>
      <c r="X29" s="148">
        <v>429</v>
      </c>
      <c r="Y29" s="149">
        <v>-1133</v>
      </c>
      <c r="Z29" s="149">
        <v>-2350</v>
      </c>
      <c r="AA29" s="149">
        <v>893</v>
      </c>
    </row>
    <row r="30" spans="1:39" ht="15.75">
      <c r="A30" s="156" t="s">
        <v>1601</v>
      </c>
      <c r="B30" s="146" t="s">
        <v>1859</v>
      </c>
      <c r="C30" s="146"/>
      <c r="D30" s="146"/>
      <c r="E30" s="146"/>
      <c r="F30" s="146"/>
      <c r="G30" s="146"/>
      <c r="H30" s="146"/>
      <c r="I30" s="147">
        <v>259</v>
      </c>
      <c r="J30" s="147">
        <v>206</v>
      </c>
      <c r="K30" s="147">
        <v>-19584</v>
      </c>
      <c r="L30" s="153">
        <v>730</v>
      </c>
      <c r="M30" s="153">
        <v>-2154</v>
      </c>
      <c r="N30" s="153">
        <v>20947</v>
      </c>
      <c r="O30" s="146" t="s">
        <v>109</v>
      </c>
      <c r="P30" s="155" t="s">
        <v>748</v>
      </c>
      <c r="Q30" s="155" t="s">
        <v>748</v>
      </c>
      <c r="R30" s="155" t="s">
        <v>748</v>
      </c>
      <c r="S30" s="146"/>
      <c r="T30" s="146"/>
      <c r="U30" s="146"/>
      <c r="V30" s="148">
        <v>259</v>
      </c>
      <c r="W30" s="148">
        <v>206</v>
      </c>
      <c r="X30" s="148">
        <v>-19584</v>
      </c>
      <c r="Y30" s="149">
        <v>730</v>
      </c>
      <c r="Z30" s="149">
        <v>-2154</v>
      </c>
      <c r="AA30" s="149">
        <v>20947</v>
      </c>
    </row>
    <row r="31" spans="1:39" ht="15.75">
      <c r="A31" s="146"/>
      <c r="B31" s="146" t="s">
        <v>1860</v>
      </c>
      <c r="C31">
        <v>346</v>
      </c>
      <c r="D31">
        <v>1393</v>
      </c>
      <c r="E31">
        <v>21142</v>
      </c>
      <c r="F31">
        <v>654</v>
      </c>
      <c r="G31">
        <v>836</v>
      </c>
      <c r="H31">
        <v>19382</v>
      </c>
      <c r="I31" s="147">
        <v>-601</v>
      </c>
      <c r="J31" s="147">
        <v>1923</v>
      </c>
      <c r="K31" s="147">
        <v>-19515</v>
      </c>
      <c r="L31" s="153">
        <v>162</v>
      </c>
      <c r="M31" s="153">
        <v>1959</v>
      </c>
      <c r="N31" s="153">
        <v>18755</v>
      </c>
      <c r="O31" s="146"/>
      <c r="P31" s="155">
        <v>-82</v>
      </c>
      <c r="Q31" s="155">
        <v>739</v>
      </c>
      <c r="R31" s="155">
        <v>-20170</v>
      </c>
      <c r="S31" s="146">
        <v>752</v>
      </c>
      <c r="T31" s="146">
        <v>735</v>
      </c>
      <c r="U31" s="146">
        <v>18287</v>
      </c>
      <c r="V31" s="148">
        <v>-519</v>
      </c>
      <c r="W31" s="148">
        <v>1184</v>
      </c>
      <c r="X31" s="148">
        <v>655</v>
      </c>
      <c r="Y31" s="149">
        <v>-590</v>
      </c>
      <c r="Z31" s="149">
        <v>1224</v>
      </c>
      <c r="AA31" s="149">
        <v>468</v>
      </c>
    </row>
    <row r="32" spans="1:39" ht="15.75">
      <c r="A32" s="146"/>
      <c r="B32" s="146" t="s">
        <v>1861</v>
      </c>
      <c r="C32">
        <v>617</v>
      </c>
      <c r="D32">
        <v>1210</v>
      </c>
      <c r="E32">
        <v>21948</v>
      </c>
      <c r="F32">
        <v>-799</v>
      </c>
      <c r="G32">
        <v>1426</v>
      </c>
      <c r="H32">
        <v>20622</v>
      </c>
      <c r="I32" s="147">
        <v>-201</v>
      </c>
      <c r="J32" s="147">
        <v>-922</v>
      </c>
      <c r="K32" s="147">
        <v>-21360</v>
      </c>
      <c r="L32" s="153">
        <v>-423</v>
      </c>
      <c r="M32" s="153">
        <v>-538</v>
      </c>
      <c r="N32" s="153">
        <v>20076</v>
      </c>
      <c r="O32" s="146"/>
      <c r="P32" s="155">
        <v>-377</v>
      </c>
      <c r="Q32" s="155">
        <v>457</v>
      </c>
      <c r="R32" s="155">
        <v>-21115</v>
      </c>
      <c r="S32" s="146">
        <v>-812</v>
      </c>
      <c r="T32" s="146">
        <v>1519</v>
      </c>
      <c r="U32" s="146">
        <v>19718</v>
      </c>
      <c r="V32" s="148">
        <v>176</v>
      </c>
      <c r="W32" s="148">
        <v>-1379</v>
      </c>
      <c r="X32" s="148">
        <v>-245</v>
      </c>
      <c r="Y32" s="149">
        <v>389</v>
      </c>
      <c r="Z32" s="149">
        <v>-2057</v>
      </c>
      <c r="AA32" s="149">
        <v>358</v>
      </c>
    </row>
    <row r="33" spans="1:27" ht="15.75">
      <c r="A33" s="146"/>
      <c r="B33" s="146"/>
      <c r="C33" s="146"/>
      <c r="D33" s="146"/>
      <c r="E33" s="146"/>
      <c r="F33" s="146"/>
      <c r="G33" s="146"/>
      <c r="H33" s="146"/>
      <c r="I33" s="147" t="s">
        <v>748</v>
      </c>
      <c r="J33" s="147" t="s">
        <v>748</v>
      </c>
      <c r="K33" s="147" t="s">
        <v>748</v>
      </c>
      <c r="L33" s="153"/>
      <c r="M33" s="153"/>
      <c r="N33" s="153"/>
      <c r="O33" s="146"/>
      <c r="P33" s="155" t="s">
        <v>748</v>
      </c>
      <c r="Q33" s="155" t="s">
        <v>748</v>
      </c>
      <c r="R33" s="155" t="s">
        <v>748</v>
      </c>
      <c r="S33" s="146"/>
      <c r="T33" s="146"/>
      <c r="U33" s="146"/>
      <c r="V33" s="148">
        <v>0</v>
      </c>
      <c r="W33" s="148">
        <v>0</v>
      </c>
      <c r="X33" s="148">
        <v>0</v>
      </c>
      <c r="Y33" s="149">
        <v>0</v>
      </c>
      <c r="Z33" s="149">
        <v>0</v>
      </c>
      <c r="AA33" s="149">
        <v>0</v>
      </c>
    </row>
    <row r="34" spans="1:27" ht="15.75">
      <c r="A34" s="146"/>
      <c r="B34" s="146" t="s">
        <v>1862</v>
      </c>
      <c r="C34">
        <v>1381</v>
      </c>
      <c r="D34">
        <v>1297</v>
      </c>
      <c r="E34">
        <v>20958</v>
      </c>
      <c r="F34">
        <v>-965</v>
      </c>
      <c r="G34">
        <v>1086</v>
      </c>
      <c r="H34">
        <v>20447</v>
      </c>
      <c r="I34" s="147">
        <v>82</v>
      </c>
      <c r="J34" s="147">
        <v>-1749</v>
      </c>
      <c r="K34" s="147">
        <v>-19949</v>
      </c>
      <c r="L34" s="153">
        <v>336</v>
      </c>
      <c r="M34" s="153">
        <v>-1292</v>
      </c>
      <c r="N34" s="153">
        <v>19818</v>
      </c>
      <c r="O34" s="146"/>
      <c r="P34" s="155">
        <v>456</v>
      </c>
      <c r="Q34" s="155">
        <v>1285</v>
      </c>
      <c r="R34" s="155">
        <v>-20169</v>
      </c>
      <c r="S34" s="146">
        <v>119</v>
      </c>
      <c r="T34" s="146">
        <v>1095</v>
      </c>
      <c r="U34" s="146">
        <v>19421</v>
      </c>
      <c r="V34" s="148">
        <v>-374</v>
      </c>
      <c r="W34" s="148">
        <v>-3034</v>
      </c>
      <c r="X34" s="148">
        <v>220</v>
      </c>
      <c r="Y34" s="149">
        <v>217</v>
      </c>
      <c r="Z34" s="149">
        <v>-2387</v>
      </c>
      <c r="AA34" s="149">
        <v>397</v>
      </c>
    </row>
    <row r="35" spans="1:27" ht="15.75">
      <c r="A35" s="146" t="s">
        <v>1609</v>
      </c>
      <c r="B35" s="146" t="s">
        <v>1863</v>
      </c>
      <c r="C35">
        <v>392</v>
      </c>
      <c r="D35">
        <v>1677</v>
      </c>
      <c r="E35">
        <v>25137</v>
      </c>
      <c r="F35">
        <v>36</v>
      </c>
      <c r="G35">
        <v>725</v>
      </c>
      <c r="H35">
        <v>22201</v>
      </c>
      <c r="I35" s="147">
        <v>1552</v>
      </c>
      <c r="J35" s="147">
        <v>632</v>
      </c>
      <c r="K35" s="147">
        <v>-22292</v>
      </c>
      <c r="L35" s="153">
        <v>1162</v>
      </c>
      <c r="M35" s="153">
        <v>-314</v>
      </c>
      <c r="N35" s="153">
        <v>23465</v>
      </c>
      <c r="O35" s="146" t="s">
        <v>272</v>
      </c>
      <c r="P35" s="155">
        <v>-31</v>
      </c>
      <c r="Q35" s="155">
        <v>723</v>
      </c>
      <c r="R35" s="155">
        <v>-24044</v>
      </c>
      <c r="S35" s="146">
        <v>-377</v>
      </c>
      <c r="T35" s="146">
        <v>1797</v>
      </c>
      <c r="U35" s="146">
        <v>22144</v>
      </c>
      <c r="V35" s="148">
        <v>1583</v>
      </c>
      <c r="W35" s="148">
        <v>-91</v>
      </c>
      <c r="X35" s="148">
        <v>1752</v>
      </c>
      <c r="Y35" s="149">
        <v>1539</v>
      </c>
      <c r="Z35" s="149">
        <v>-2111</v>
      </c>
      <c r="AA35" s="149">
        <v>1321</v>
      </c>
    </row>
    <row r="36" spans="1:27" ht="15.75">
      <c r="A36" s="146"/>
      <c r="B36" s="146" t="s">
        <v>1864</v>
      </c>
      <c r="C36">
        <v>1246</v>
      </c>
      <c r="D36">
        <v>237</v>
      </c>
      <c r="E36">
        <v>24377</v>
      </c>
      <c r="F36">
        <v>164</v>
      </c>
      <c r="G36">
        <v>1429</v>
      </c>
      <c r="H36">
        <v>21835</v>
      </c>
      <c r="I36" s="147">
        <v>-1690</v>
      </c>
      <c r="J36" s="147">
        <v>213</v>
      </c>
      <c r="K36" s="147">
        <v>-24065</v>
      </c>
      <c r="L36" s="153">
        <v>210</v>
      </c>
      <c r="M36" s="153">
        <v>380</v>
      </c>
      <c r="N36" s="153">
        <v>22665</v>
      </c>
      <c r="O36" s="146"/>
      <c r="P36" s="155">
        <v>-615</v>
      </c>
      <c r="Q36" s="155">
        <v>-109</v>
      </c>
      <c r="R36" s="155">
        <v>-23965</v>
      </c>
      <c r="S36" s="146">
        <v>191</v>
      </c>
      <c r="T36" s="146">
        <v>1207</v>
      </c>
      <c r="U36" s="146">
        <v>22411</v>
      </c>
      <c r="V36" s="148">
        <v>-1075</v>
      </c>
      <c r="W36" s="148">
        <v>322</v>
      </c>
      <c r="X36" s="148">
        <v>-100</v>
      </c>
      <c r="Y36" s="149">
        <v>19</v>
      </c>
      <c r="Z36" s="149">
        <v>-827</v>
      </c>
      <c r="AA36" s="149">
        <v>254</v>
      </c>
    </row>
    <row r="37" spans="1:27" ht="15.75">
      <c r="A37" s="146"/>
      <c r="B37" s="146" t="s">
        <v>1865</v>
      </c>
      <c r="C37">
        <v>1022</v>
      </c>
      <c r="D37">
        <v>730</v>
      </c>
      <c r="E37">
        <v>25145</v>
      </c>
      <c r="F37">
        <v>-967</v>
      </c>
      <c r="G37">
        <v>1025</v>
      </c>
      <c r="H37">
        <v>25432</v>
      </c>
      <c r="I37" s="147">
        <v>-642</v>
      </c>
      <c r="J37" s="147">
        <v>308</v>
      </c>
      <c r="K37" s="147">
        <v>-25909</v>
      </c>
      <c r="L37" s="153">
        <v>64</v>
      </c>
      <c r="M37" s="153">
        <v>573</v>
      </c>
      <c r="N37" s="153">
        <v>22783</v>
      </c>
      <c r="O37" s="146"/>
      <c r="P37" s="155">
        <v>883</v>
      </c>
      <c r="Q37" s="155">
        <v>182</v>
      </c>
      <c r="R37" s="155">
        <v>-25766</v>
      </c>
      <c r="S37" s="146">
        <v>-358</v>
      </c>
      <c r="T37" s="146">
        <v>1019</v>
      </c>
      <c r="U37" s="146">
        <v>22507</v>
      </c>
      <c r="V37" s="148">
        <v>-1525</v>
      </c>
      <c r="W37" s="148">
        <v>126</v>
      </c>
      <c r="X37" s="148">
        <v>-143</v>
      </c>
      <c r="Y37" s="149">
        <v>422</v>
      </c>
      <c r="Z37" s="149">
        <v>-446</v>
      </c>
      <c r="AA37" s="149">
        <v>276</v>
      </c>
    </row>
    <row r="38" spans="1:27" ht="15.75">
      <c r="A38" s="146"/>
      <c r="B38" s="146"/>
      <c r="C38" s="146"/>
      <c r="D38" s="146"/>
      <c r="E38" s="146"/>
      <c r="F38" s="146"/>
      <c r="G38" s="146"/>
      <c r="H38" s="146"/>
      <c r="I38" s="147" t="s">
        <v>748</v>
      </c>
      <c r="J38" s="147" t="s">
        <v>748</v>
      </c>
      <c r="K38" s="147" t="s">
        <v>748</v>
      </c>
      <c r="L38" s="153"/>
      <c r="M38" s="153"/>
      <c r="N38" s="153"/>
      <c r="O38" s="146"/>
      <c r="P38" s="155" t="s">
        <v>748</v>
      </c>
      <c r="Q38" s="155" t="s">
        <v>748</v>
      </c>
      <c r="R38" s="155" t="s">
        <v>748</v>
      </c>
      <c r="S38" s="146"/>
      <c r="T38" s="146"/>
      <c r="U38" s="146"/>
      <c r="V38" s="148">
        <v>0</v>
      </c>
      <c r="W38" s="148">
        <v>0</v>
      </c>
      <c r="X38" s="148">
        <v>0</v>
      </c>
      <c r="Y38" s="149">
        <v>0</v>
      </c>
      <c r="Z38" s="149">
        <v>0</v>
      </c>
      <c r="AA38" s="149">
        <v>0</v>
      </c>
    </row>
    <row r="39" spans="1:27" ht="15.75">
      <c r="A39" s="146"/>
      <c r="B39" s="146" t="s">
        <v>1866</v>
      </c>
      <c r="C39">
        <v>-8102</v>
      </c>
      <c r="D39">
        <v>-3408</v>
      </c>
      <c r="E39">
        <v>20311</v>
      </c>
      <c r="F39">
        <v>-6411</v>
      </c>
      <c r="G39">
        <v>-2408</v>
      </c>
      <c r="H39">
        <v>21625</v>
      </c>
      <c r="I39" s="147">
        <v>6795</v>
      </c>
      <c r="J39" s="147">
        <v>4540</v>
      </c>
      <c r="K39" s="147">
        <v>-18412</v>
      </c>
      <c r="L39" s="153">
        <v>6589</v>
      </c>
      <c r="M39" s="153">
        <v>2120</v>
      </c>
      <c r="N39" s="153">
        <v>22821</v>
      </c>
      <c r="O39" s="146"/>
      <c r="P39" s="155">
        <v>-7666</v>
      </c>
      <c r="Q39" s="155">
        <v>-3442</v>
      </c>
      <c r="R39" s="155">
        <v>-20311</v>
      </c>
      <c r="S39" s="146">
        <v>-6128</v>
      </c>
      <c r="T39" s="146">
        <v>-1811</v>
      </c>
      <c r="U39" s="146">
        <v>22170</v>
      </c>
      <c r="V39" s="148">
        <v>14461</v>
      </c>
      <c r="W39" s="148">
        <v>7982</v>
      </c>
      <c r="X39" s="148">
        <v>1899</v>
      </c>
      <c r="Y39" s="149">
        <v>12717</v>
      </c>
      <c r="Z39" s="149">
        <v>3931</v>
      </c>
      <c r="AA39" s="149">
        <v>651</v>
      </c>
    </row>
    <row r="40" spans="1:27" ht="15.75">
      <c r="A40" s="146" t="s">
        <v>1611</v>
      </c>
      <c r="B40" s="146" t="s">
        <v>1867</v>
      </c>
      <c r="C40">
        <v>-6867</v>
      </c>
      <c r="D40">
        <v>-4206</v>
      </c>
      <c r="E40">
        <v>20350</v>
      </c>
      <c r="F40">
        <v>-5649</v>
      </c>
      <c r="G40">
        <v>-1610</v>
      </c>
      <c r="H40">
        <v>21981</v>
      </c>
      <c r="I40" s="147">
        <v>-3717</v>
      </c>
      <c r="J40" s="147">
        <v>7412</v>
      </c>
      <c r="K40" s="147">
        <v>-18012</v>
      </c>
      <c r="L40" s="153">
        <v>-496</v>
      </c>
      <c r="M40" s="153">
        <v>5276</v>
      </c>
      <c r="N40" s="153">
        <v>22644</v>
      </c>
      <c r="O40" s="146"/>
      <c r="P40" s="155">
        <v>-7118</v>
      </c>
      <c r="Q40" s="155">
        <v>-4408</v>
      </c>
      <c r="R40" s="155">
        <v>-18231</v>
      </c>
      <c r="S40" s="146">
        <v>-5568</v>
      </c>
      <c r="T40" s="146">
        <v>-547</v>
      </c>
      <c r="U40" s="146">
        <v>21835</v>
      </c>
      <c r="V40" s="148">
        <v>3401</v>
      </c>
      <c r="W40" s="148">
        <v>11820</v>
      </c>
      <c r="X40" s="148">
        <v>219</v>
      </c>
      <c r="Y40" s="149">
        <v>5072</v>
      </c>
      <c r="Z40" s="149">
        <v>5823</v>
      </c>
      <c r="AA40" s="149">
        <v>809</v>
      </c>
    </row>
    <row r="41" spans="1:27" ht="15.75">
      <c r="A41" s="146"/>
      <c r="B41" s="146" t="s">
        <v>1868</v>
      </c>
      <c r="C41">
        <v>-6849</v>
      </c>
      <c r="D41">
        <v>-4533</v>
      </c>
      <c r="E41">
        <v>20024</v>
      </c>
      <c r="F41">
        <v>-5585</v>
      </c>
      <c r="G41">
        <v>-2353</v>
      </c>
      <c r="H41">
        <v>22232</v>
      </c>
      <c r="I41" s="147">
        <v>-6546</v>
      </c>
      <c r="J41" s="147">
        <v>-4376</v>
      </c>
      <c r="K41" s="147">
        <v>-17955</v>
      </c>
      <c r="L41" s="153">
        <v>-4062</v>
      </c>
      <c r="M41" s="153">
        <v>-2452</v>
      </c>
      <c r="N41" s="153">
        <v>23429</v>
      </c>
      <c r="O41" s="146"/>
      <c r="P41" s="155">
        <v>-6321</v>
      </c>
      <c r="Q41" s="155">
        <v>-5374</v>
      </c>
      <c r="R41" s="155">
        <v>-18556</v>
      </c>
      <c r="S41" s="146">
        <v>-5404</v>
      </c>
      <c r="T41" s="146">
        <v>-1008</v>
      </c>
      <c r="U41" s="146">
        <v>21832</v>
      </c>
      <c r="V41" s="148">
        <v>-225</v>
      </c>
      <c r="W41" s="148">
        <v>998</v>
      </c>
      <c r="X41" s="148">
        <v>601</v>
      </c>
      <c r="Y41" s="149">
        <v>1342</v>
      </c>
      <c r="Z41" s="149">
        <v>-1444</v>
      </c>
      <c r="AA41" s="149">
        <v>1597</v>
      </c>
    </row>
    <row r="42" spans="1:27" ht="15.75">
      <c r="A42" s="146"/>
      <c r="B42" s="146" t="s">
        <v>1869</v>
      </c>
      <c r="C42">
        <v>-7057</v>
      </c>
      <c r="D42">
        <v>-2371</v>
      </c>
      <c r="E42">
        <v>20794</v>
      </c>
      <c r="F42">
        <v>-6994</v>
      </c>
      <c r="G42">
        <v>-4409</v>
      </c>
      <c r="H42">
        <v>22864</v>
      </c>
      <c r="I42" s="147">
        <v>1926</v>
      </c>
      <c r="J42" s="147">
        <v>-8130</v>
      </c>
      <c r="K42" s="147">
        <v>-17767</v>
      </c>
      <c r="L42" s="153">
        <v>2992</v>
      </c>
      <c r="M42" s="153">
        <v>-6427</v>
      </c>
      <c r="N42" s="153">
        <v>22175</v>
      </c>
      <c r="O42" s="146"/>
      <c r="P42" s="155">
        <v>-7711</v>
      </c>
      <c r="Q42" s="155">
        <v>-2716</v>
      </c>
      <c r="R42" s="155">
        <v>-18742</v>
      </c>
      <c r="S42" s="146">
        <v>-5815</v>
      </c>
      <c r="T42" s="146">
        <v>-3503</v>
      </c>
      <c r="U42" s="146">
        <v>22242</v>
      </c>
      <c r="V42" s="148">
        <v>9637</v>
      </c>
      <c r="W42" s="148">
        <v>-5414</v>
      </c>
      <c r="X42" s="148">
        <v>975</v>
      </c>
      <c r="Y42" s="149">
        <v>8807</v>
      </c>
      <c r="Z42" s="149">
        <v>-2924</v>
      </c>
      <c r="AA42" s="149">
        <v>-67</v>
      </c>
    </row>
    <row r="43" spans="1:27" ht="15.75">
      <c r="A43" s="146"/>
      <c r="B43" s="146"/>
      <c r="C43" s="146"/>
      <c r="D43" s="146"/>
      <c r="E43" s="146"/>
      <c r="F43" s="146"/>
      <c r="G43" s="146"/>
      <c r="H43" s="146"/>
      <c r="I43" s="147" t="s">
        <v>748</v>
      </c>
      <c r="J43" s="147" t="s">
        <v>748</v>
      </c>
      <c r="K43" s="147" t="s">
        <v>748</v>
      </c>
      <c r="L43" s="153"/>
      <c r="M43" s="153"/>
      <c r="N43" s="153"/>
      <c r="O43" s="146"/>
      <c r="P43" s="155" t="s">
        <v>748</v>
      </c>
      <c r="Q43" s="155" t="s">
        <v>748</v>
      </c>
      <c r="R43" s="155" t="s">
        <v>748</v>
      </c>
      <c r="S43" s="146"/>
      <c r="T43" s="146"/>
      <c r="U43" s="146"/>
      <c r="V43" s="148">
        <v>0</v>
      </c>
      <c r="W43" s="148">
        <v>0</v>
      </c>
      <c r="X43" s="148">
        <v>0</v>
      </c>
      <c r="Y43" s="149">
        <v>0</v>
      </c>
      <c r="Z43" s="149">
        <v>0</v>
      </c>
      <c r="AA43" s="149">
        <v>0</v>
      </c>
    </row>
    <row r="44" spans="1:27" ht="15.75">
      <c r="A44" s="146"/>
      <c r="B44" s="146" t="s">
        <v>1870</v>
      </c>
      <c r="C44">
        <v>537</v>
      </c>
      <c r="D44">
        <v>702</v>
      </c>
      <c r="E44">
        <v>23706</v>
      </c>
      <c r="F44">
        <v>934</v>
      </c>
      <c r="G44">
        <v>1017</v>
      </c>
      <c r="H44">
        <v>22694</v>
      </c>
      <c r="I44" s="147">
        <v>229</v>
      </c>
      <c r="J44" s="147">
        <v>-1847</v>
      </c>
      <c r="K44" s="147">
        <v>-20583</v>
      </c>
      <c r="L44" s="153">
        <v>-1957</v>
      </c>
      <c r="M44" s="153">
        <v>615</v>
      </c>
      <c r="N44" s="153">
        <v>22531</v>
      </c>
      <c r="O44" s="146"/>
      <c r="P44" s="155">
        <v>-290</v>
      </c>
      <c r="Q44" s="155">
        <v>526</v>
      </c>
      <c r="R44" s="155">
        <v>-24306</v>
      </c>
      <c r="S44" s="146">
        <v>1172</v>
      </c>
      <c r="T44" s="146">
        <v>907</v>
      </c>
      <c r="U44" s="146">
        <v>22638</v>
      </c>
      <c r="V44" s="148">
        <v>519</v>
      </c>
      <c r="W44" s="148">
        <v>-2373</v>
      </c>
      <c r="X44" s="148">
        <v>3723</v>
      </c>
      <c r="Y44" s="149">
        <v>-3129</v>
      </c>
      <c r="Z44" s="149">
        <v>-292</v>
      </c>
      <c r="AA44" s="149">
        <v>-107</v>
      </c>
    </row>
    <row r="45" spans="1:27" ht="15.75">
      <c r="A45" s="146" t="s">
        <v>1606</v>
      </c>
      <c r="B45" s="146" t="s">
        <v>1871</v>
      </c>
      <c r="C45">
        <v>-488</v>
      </c>
      <c r="D45">
        <v>719</v>
      </c>
      <c r="E45">
        <v>25372</v>
      </c>
      <c r="F45">
        <v>-230</v>
      </c>
      <c r="G45">
        <v>775</v>
      </c>
      <c r="H45">
        <v>25149</v>
      </c>
      <c r="I45" s="147">
        <v>1775</v>
      </c>
      <c r="J45" s="147">
        <v>459</v>
      </c>
      <c r="K45" s="147">
        <v>-21647</v>
      </c>
      <c r="L45" s="153">
        <v>1246</v>
      </c>
      <c r="M45" s="153">
        <v>-1709</v>
      </c>
      <c r="N45" s="153">
        <v>25401</v>
      </c>
      <c r="O45" s="146" t="s">
        <v>1872</v>
      </c>
      <c r="P45" s="155">
        <v>-856</v>
      </c>
      <c r="Q45" s="155">
        <v>1156</v>
      </c>
      <c r="R45" s="155">
        <v>-21633</v>
      </c>
      <c r="S45" s="146">
        <v>1451</v>
      </c>
      <c r="T45" s="146">
        <v>566</v>
      </c>
      <c r="U45" s="146">
        <v>24758</v>
      </c>
      <c r="V45" s="148">
        <v>2631</v>
      </c>
      <c r="W45" s="148">
        <v>-697</v>
      </c>
      <c r="X45" s="148">
        <v>-14</v>
      </c>
      <c r="Y45" s="149">
        <v>-205</v>
      </c>
      <c r="Z45" s="149">
        <v>-2275</v>
      </c>
      <c r="AA45" s="149">
        <v>643</v>
      </c>
    </row>
    <row r="46" spans="1:27" ht="15.75">
      <c r="A46" s="146"/>
      <c r="B46" s="146" t="s">
        <v>1873</v>
      </c>
      <c r="C46">
        <v>-375</v>
      </c>
      <c r="D46">
        <v>-973</v>
      </c>
      <c r="E46">
        <v>26188</v>
      </c>
      <c r="F46">
        <v>-196</v>
      </c>
      <c r="G46">
        <v>-1035</v>
      </c>
      <c r="H46">
        <v>22696</v>
      </c>
      <c r="I46" s="147">
        <v>-1401</v>
      </c>
      <c r="J46" s="147">
        <v>-1379</v>
      </c>
      <c r="K46" s="147">
        <v>-24110</v>
      </c>
      <c r="L46" s="153">
        <v>260</v>
      </c>
      <c r="M46" s="153">
        <v>-2084</v>
      </c>
      <c r="N46" s="153">
        <v>22349</v>
      </c>
      <c r="O46" s="146"/>
      <c r="P46" s="155">
        <v>-895</v>
      </c>
      <c r="Q46" s="155">
        <v>-308</v>
      </c>
      <c r="R46" s="155">
        <v>-24553</v>
      </c>
      <c r="S46" s="146">
        <v>395</v>
      </c>
      <c r="T46" s="146">
        <v>-664</v>
      </c>
      <c r="U46" s="146">
        <v>21902</v>
      </c>
      <c r="V46" s="148">
        <v>-506</v>
      </c>
      <c r="W46" s="148">
        <v>-1071</v>
      </c>
      <c r="X46" s="148">
        <v>443</v>
      </c>
      <c r="Y46" s="149">
        <v>-135</v>
      </c>
      <c r="Z46" s="149">
        <v>-1420</v>
      </c>
      <c r="AA46" s="149">
        <v>447</v>
      </c>
    </row>
    <row r="47" spans="1:27" ht="15.75">
      <c r="A47" s="146"/>
      <c r="B47" s="146" t="s">
        <v>1874</v>
      </c>
      <c r="C47">
        <v>116</v>
      </c>
      <c r="D47">
        <v>585</v>
      </c>
      <c r="E47">
        <v>22899</v>
      </c>
      <c r="F47">
        <v>-315</v>
      </c>
      <c r="G47">
        <v>585</v>
      </c>
      <c r="H47">
        <v>20953</v>
      </c>
      <c r="I47" s="147">
        <v>-262</v>
      </c>
      <c r="J47" s="147">
        <v>2328</v>
      </c>
      <c r="K47" s="147">
        <v>-21835</v>
      </c>
      <c r="L47" s="153">
        <v>-1419</v>
      </c>
      <c r="M47" s="153">
        <v>1794</v>
      </c>
      <c r="N47" s="153">
        <v>20425</v>
      </c>
      <c r="O47" s="146"/>
      <c r="P47" s="155">
        <v>45</v>
      </c>
      <c r="Q47" s="155">
        <v>273</v>
      </c>
      <c r="R47" s="155">
        <v>-22345</v>
      </c>
      <c r="S47" s="146">
        <v>588</v>
      </c>
      <c r="T47" s="146">
        <v>452</v>
      </c>
      <c r="U47" s="146">
        <v>20530</v>
      </c>
      <c r="V47" s="148">
        <v>-307</v>
      </c>
      <c r="W47" s="148">
        <v>2055</v>
      </c>
      <c r="X47" s="148">
        <v>510</v>
      </c>
      <c r="Y47" s="149">
        <v>-2007</v>
      </c>
      <c r="Z47" s="149">
        <v>1342</v>
      </c>
      <c r="AA47" s="149">
        <v>-105</v>
      </c>
    </row>
    <row r="48" spans="1:27" ht="15.75">
      <c r="A48" s="146"/>
      <c r="B48" s="146"/>
      <c r="C48" s="146"/>
      <c r="D48" s="146"/>
      <c r="E48" s="146"/>
      <c r="F48" s="146"/>
      <c r="G48" s="146"/>
      <c r="H48" s="146"/>
      <c r="I48" s="147" t="s">
        <v>748</v>
      </c>
      <c r="J48" s="147" t="s">
        <v>748</v>
      </c>
      <c r="K48" s="147" t="s">
        <v>748</v>
      </c>
      <c r="L48" s="153"/>
      <c r="M48" s="153"/>
      <c r="N48" s="153"/>
      <c r="O48" s="146"/>
      <c r="P48" s="155" t="s">
        <v>748</v>
      </c>
      <c r="Q48" s="155" t="s">
        <v>748</v>
      </c>
      <c r="R48" s="155" t="s">
        <v>748</v>
      </c>
      <c r="S48" s="146"/>
      <c r="T48" s="146"/>
      <c r="U48" s="146"/>
      <c r="V48" s="148">
        <v>0</v>
      </c>
      <c r="W48" s="148">
        <v>0</v>
      </c>
      <c r="X48" s="148">
        <v>0</v>
      </c>
      <c r="Y48" s="149">
        <v>0</v>
      </c>
      <c r="Z48" s="149">
        <v>0</v>
      </c>
      <c r="AA48" s="149">
        <v>0</v>
      </c>
    </row>
    <row r="49" spans="1:27" ht="15.75">
      <c r="A49" s="146"/>
      <c r="B49" s="146" t="s">
        <v>1875</v>
      </c>
      <c r="C49">
        <v>1139</v>
      </c>
      <c r="D49">
        <v>514</v>
      </c>
      <c r="E49">
        <v>20980</v>
      </c>
      <c r="F49">
        <v>651</v>
      </c>
      <c r="G49">
        <v>1204</v>
      </c>
      <c r="H49">
        <v>21476</v>
      </c>
      <c r="I49" s="147">
        <v>131</v>
      </c>
      <c r="J49" s="147">
        <v>-256</v>
      </c>
      <c r="K49" s="147">
        <v>-20025</v>
      </c>
      <c r="L49" s="153">
        <v>159</v>
      </c>
      <c r="M49" s="153">
        <v>-1222</v>
      </c>
      <c r="N49" s="153">
        <v>21084</v>
      </c>
      <c r="O49" s="146"/>
      <c r="P49" s="155">
        <v>706</v>
      </c>
      <c r="Q49" s="155">
        <v>264</v>
      </c>
      <c r="R49" s="155">
        <v>-20164</v>
      </c>
      <c r="S49" s="146">
        <v>480</v>
      </c>
      <c r="T49" s="146">
        <v>1452</v>
      </c>
      <c r="U49" s="146">
        <v>20484</v>
      </c>
      <c r="V49" s="148">
        <v>-575</v>
      </c>
      <c r="W49" s="148">
        <v>-520</v>
      </c>
      <c r="X49" s="148">
        <v>139</v>
      </c>
      <c r="Y49" s="149">
        <v>-321</v>
      </c>
      <c r="Z49" s="149">
        <v>-2674</v>
      </c>
      <c r="AA49" s="149">
        <v>600</v>
      </c>
    </row>
    <row r="50" spans="1:27" ht="15.75">
      <c r="A50" s="146" t="s">
        <v>1604</v>
      </c>
      <c r="B50" s="146" t="s">
        <v>1876</v>
      </c>
      <c r="C50">
        <v>520</v>
      </c>
      <c r="D50">
        <v>422</v>
      </c>
      <c r="E50">
        <v>22358</v>
      </c>
      <c r="F50">
        <v>-410</v>
      </c>
      <c r="G50">
        <v>95</v>
      </c>
      <c r="H50">
        <v>21983</v>
      </c>
      <c r="I50" s="147">
        <v>-1285</v>
      </c>
      <c r="J50" s="147">
        <v>-960</v>
      </c>
      <c r="K50" s="147">
        <v>-20953</v>
      </c>
      <c r="L50" s="153">
        <v>1242</v>
      </c>
      <c r="M50" s="153">
        <v>639</v>
      </c>
      <c r="N50" s="153">
        <v>21644</v>
      </c>
      <c r="O50" s="146"/>
      <c r="P50" s="155">
        <v>-102</v>
      </c>
      <c r="Q50" s="155">
        <v>-555</v>
      </c>
      <c r="R50" s="155">
        <v>-21393</v>
      </c>
      <c r="S50" s="146">
        <v>-591</v>
      </c>
      <c r="T50" s="146">
        <v>988</v>
      </c>
      <c r="U50" s="146">
        <v>20808</v>
      </c>
      <c r="V50" s="148">
        <v>-1183</v>
      </c>
      <c r="W50" s="148">
        <v>-405</v>
      </c>
      <c r="X50" s="148">
        <v>440</v>
      </c>
      <c r="Y50" s="149">
        <v>1833</v>
      </c>
      <c r="Z50" s="149">
        <v>-349</v>
      </c>
      <c r="AA50" s="149">
        <v>836</v>
      </c>
    </row>
    <row r="51" spans="1:27" ht="15.75">
      <c r="A51" s="146"/>
      <c r="B51" s="146" t="s">
        <v>1877</v>
      </c>
      <c r="C51">
        <v>731</v>
      </c>
      <c r="D51">
        <v>875</v>
      </c>
      <c r="E51">
        <v>22053</v>
      </c>
      <c r="F51">
        <v>566</v>
      </c>
      <c r="G51">
        <v>398</v>
      </c>
      <c r="H51">
        <v>22267</v>
      </c>
      <c r="I51" s="147">
        <v>-528</v>
      </c>
      <c r="J51" s="147">
        <v>194</v>
      </c>
      <c r="K51" s="147">
        <v>-21191</v>
      </c>
      <c r="L51" s="153">
        <v>514</v>
      </c>
      <c r="M51" s="153">
        <v>395</v>
      </c>
      <c r="N51" s="153">
        <v>21754</v>
      </c>
      <c r="O51" s="146"/>
      <c r="P51" s="155">
        <v>182</v>
      </c>
      <c r="Q51" s="155">
        <v>383</v>
      </c>
      <c r="R51" s="155">
        <v>-20820</v>
      </c>
      <c r="S51" s="146">
        <v>1072</v>
      </c>
      <c r="T51" s="146">
        <v>871</v>
      </c>
      <c r="U51" s="146">
        <v>21229</v>
      </c>
      <c r="V51" s="148">
        <v>-710</v>
      </c>
      <c r="W51" s="148">
        <v>-189</v>
      </c>
      <c r="X51" s="148">
        <v>-371</v>
      </c>
      <c r="Y51" s="149">
        <v>-558</v>
      </c>
      <c r="Z51" s="149">
        <v>-476</v>
      </c>
      <c r="AA51" s="149">
        <v>525</v>
      </c>
    </row>
    <row r="52" spans="1:27" ht="15.75">
      <c r="A52" s="146"/>
      <c r="B52" s="146" t="s">
        <v>1878</v>
      </c>
      <c r="C52">
        <v>1169</v>
      </c>
      <c r="D52">
        <v>1332</v>
      </c>
      <c r="E52">
        <v>20976</v>
      </c>
      <c r="F52">
        <v>800</v>
      </c>
      <c r="G52">
        <v>1581</v>
      </c>
      <c r="H52">
        <v>23853</v>
      </c>
      <c r="I52" s="147">
        <v>-632</v>
      </c>
      <c r="J52" s="147">
        <v>706</v>
      </c>
      <c r="K52" s="147">
        <v>-21944</v>
      </c>
      <c r="L52" s="153">
        <v>-1001</v>
      </c>
      <c r="M52" s="153">
        <v>1420</v>
      </c>
      <c r="N52" s="153">
        <v>21990</v>
      </c>
      <c r="O52" s="146"/>
      <c r="P52" s="155">
        <v>891</v>
      </c>
      <c r="Q52" s="155">
        <v>752</v>
      </c>
      <c r="R52" s="155">
        <v>-21421</v>
      </c>
      <c r="S52" s="146">
        <v>970</v>
      </c>
      <c r="T52" s="146">
        <v>1782</v>
      </c>
      <c r="U52" s="146">
        <v>21860</v>
      </c>
      <c r="V52" s="148">
        <v>-1523</v>
      </c>
      <c r="W52" s="148">
        <v>-46</v>
      </c>
      <c r="X52" s="148">
        <v>-523</v>
      </c>
      <c r="Y52" s="149">
        <v>-1971</v>
      </c>
      <c r="Z52" s="149">
        <v>-362</v>
      </c>
      <c r="AA52" s="149">
        <v>130</v>
      </c>
    </row>
    <row r="53" spans="1:27" ht="15.75">
      <c r="A53" s="146"/>
      <c r="B53" s="146"/>
      <c r="C53" s="146"/>
      <c r="D53" s="146"/>
      <c r="E53" s="146"/>
      <c r="F53" s="146"/>
      <c r="G53" s="146"/>
      <c r="H53" s="146"/>
      <c r="I53" s="147" t="s">
        <v>748</v>
      </c>
      <c r="J53" s="147" t="s">
        <v>748</v>
      </c>
      <c r="K53" s="147" t="s">
        <v>748</v>
      </c>
      <c r="L53" s="153"/>
      <c r="M53" s="153"/>
      <c r="N53" s="153"/>
      <c r="O53" s="146"/>
      <c r="P53" s="155" t="s">
        <v>748</v>
      </c>
      <c r="Q53" s="155" t="s">
        <v>748</v>
      </c>
      <c r="R53" s="155" t="s">
        <v>748</v>
      </c>
      <c r="S53" s="146"/>
      <c r="T53" s="146"/>
      <c r="U53" s="146"/>
      <c r="V53" s="148">
        <v>0</v>
      </c>
      <c r="W53" s="148">
        <v>0</v>
      </c>
      <c r="X53" s="148">
        <v>0</v>
      </c>
      <c r="Y53" s="149">
        <v>0</v>
      </c>
      <c r="Z53" s="149">
        <v>0</v>
      </c>
      <c r="AA53" s="149">
        <v>0</v>
      </c>
    </row>
    <row r="54" spans="1:27" ht="15.75">
      <c r="A54" s="146"/>
      <c r="B54" s="146" t="s">
        <v>1879</v>
      </c>
      <c r="C54">
        <v>366</v>
      </c>
      <c r="D54">
        <v>90</v>
      </c>
      <c r="E54">
        <v>23083</v>
      </c>
      <c r="F54">
        <v>294</v>
      </c>
      <c r="G54">
        <v>-770</v>
      </c>
      <c r="H54">
        <v>21579</v>
      </c>
      <c r="I54" s="147">
        <v>344</v>
      </c>
      <c r="J54" s="147">
        <v>-1430</v>
      </c>
      <c r="K54" s="147">
        <v>-24255</v>
      </c>
      <c r="L54" s="153">
        <v>-2322</v>
      </c>
      <c r="M54" s="153">
        <v>1079</v>
      </c>
      <c r="N54" s="153">
        <v>21409</v>
      </c>
      <c r="O54" s="146"/>
      <c r="P54" s="155">
        <v>88</v>
      </c>
      <c r="Q54" s="155">
        <v>-379</v>
      </c>
      <c r="R54" s="155">
        <v>-24622</v>
      </c>
      <c r="S54" s="146">
        <v>446</v>
      </c>
      <c r="T54" s="146">
        <v>-214</v>
      </c>
      <c r="U54" s="146">
        <v>21968</v>
      </c>
      <c r="V54" s="148">
        <v>256</v>
      </c>
      <c r="W54" s="148">
        <v>-1051</v>
      </c>
      <c r="X54" s="148">
        <v>367</v>
      </c>
      <c r="Y54" s="149">
        <v>-2768</v>
      </c>
      <c r="Z54" s="149">
        <v>1293</v>
      </c>
      <c r="AA54" s="149">
        <v>-559</v>
      </c>
    </row>
    <row r="55" spans="1:27" ht="15.75">
      <c r="A55" s="146" t="s">
        <v>1613</v>
      </c>
      <c r="B55" s="146" t="s">
        <v>1880</v>
      </c>
      <c r="C55">
        <v>300</v>
      </c>
      <c r="D55">
        <v>1670</v>
      </c>
      <c r="E55">
        <v>23710</v>
      </c>
      <c r="F55">
        <v>735</v>
      </c>
      <c r="G55">
        <v>-796</v>
      </c>
      <c r="H55">
        <v>22962</v>
      </c>
      <c r="I55" s="147">
        <v>630</v>
      </c>
      <c r="J55" s="147">
        <v>-1405</v>
      </c>
      <c r="K55" s="147">
        <v>-22611</v>
      </c>
      <c r="L55" s="153">
        <v>647</v>
      </c>
      <c r="M55" s="153">
        <v>-1165</v>
      </c>
      <c r="N55" s="153">
        <v>20445</v>
      </c>
      <c r="O55" s="146"/>
      <c r="P55" s="155">
        <v>371</v>
      </c>
      <c r="Q55" s="155">
        <v>257</v>
      </c>
      <c r="R55" s="155">
        <v>-22403</v>
      </c>
      <c r="S55" s="146">
        <v>517</v>
      </c>
      <c r="T55" s="146">
        <v>-115</v>
      </c>
      <c r="U55" s="146">
        <v>20763</v>
      </c>
      <c r="V55" s="148">
        <v>259</v>
      </c>
      <c r="W55" s="148">
        <v>-1662</v>
      </c>
      <c r="X55" s="148">
        <v>-208</v>
      </c>
      <c r="Y55" s="149">
        <v>130</v>
      </c>
      <c r="Z55" s="149">
        <v>-1050</v>
      </c>
      <c r="AA55" s="149">
        <v>-318</v>
      </c>
    </row>
    <row r="56" spans="1:27" ht="15.75">
      <c r="A56" s="146"/>
      <c r="B56" s="146" t="s">
        <v>1881</v>
      </c>
      <c r="C56">
        <v>138</v>
      </c>
      <c r="D56">
        <v>1067</v>
      </c>
      <c r="E56">
        <v>21272</v>
      </c>
      <c r="F56">
        <v>635</v>
      </c>
      <c r="G56">
        <v>1485</v>
      </c>
      <c r="H56">
        <v>20077</v>
      </c>
      <c r="I56" s="147">
        <v>-583</v>
      </c>
      <c r="J56" s="147">
        <v>2469</v>
      </c>
      <c r="K56" s="147">
        <v>-21680</v>
      </c>
      <c r="L56" s="153">
        <v>1323</v>
      </c>
      <c r="M56" s="153">
        <v>2530</v>
      </c>
      <c r="N56" s="153">
        <v>19790</v>
      </c>
      <c r="O56" s="146"/>
      <c r="P56" s="155">
        <v>-61</v>
      </c>
      <c r="Q56" s="155">
        <v>611</v>
      </c>
      <c r="R56" s="155">
        <v>-21672</v>
      </c>
      <c r="S56" s="146">
        <v>996</v>
      </c>
      <c r="T56" s="146">
        <v>1978</v>
      </c>
      <c r="U56" s="146">
        <v>20063</v>
      </c>
      <c r="V56" s="148">
        <v>-522</v>
      </c>
      <c r="W56" s="148">
        <v>1858</v>
      </c>
      <c r="X56" s="148">
        <v>-8</v>
      </c>
      <c r="Y56" s="149">
        <v>327</v>
      </c>
      <c r="Z56" s="149">
        <v>552</v>
      </c>
      <c r="AA56" s="149">
        <v>-273</v>
      </c>
    </row>
    <row r="57" spans="1:27" ht="15.75">
      <c r="A57" s="146"/>
      <c r="B57" s="146" t="s">
        <v>1882</v>
      </c>
      <c r="C57">
        <v>780</v>
      </c>
      <c r="D57">
        <v>162</v>
      </c>
      <c r="E57">
        <v>22691</v>
      </c>
      <c r="F57">
        <v>-72</v>
      </c>
      <c r="G57">
        <v>659</v>
      </c>
      <c r="H57">
        <v>21609</v>
      </c>
      <c r="I57" s="147">
        <v>-844</v>
      </c>
      <c r="J57" s="147">
        <v>-189</v>
      </c>
      <c r="K57" s="147">
        <v>-21707</v>
      </c>
      <c r="L57" s="153">
        <v>-221</v>
      </c>
      <c r="M57" s="153">
        <v>1835</v>
      </c>
      <c r="N57" s="153">
        <v>21225</v>
      </c>
      <c r="O57" s="146"/>
      <c r="P57" s="155">
        <v>532</v>
      </c>
      <c r="Q57" s="155">
        <v>-90</v>
      </c>
      <c r="R57" s="155">
        <v>-21771</v>
      </c>
      <c r="S57" s="146">
        <v>1182</v>
      </c>
      <c r="T57" s="146">
        <v>748</v>
      </c>
      <c r="U57" s="146">
        <v>21072</v>
      </c>
      <c r="V57" s="148">
        <v>-1376</v>
      </c>
      <c r="W57" s="148">
        <v>-99</v>
      </c>
      <c r="X57" s="148">
        <v>64</v>
      </c>
      <c r="Y57" s="149">
        <v>-1403</v>
      </c>
      <c r="Z57" s="149">
        <v>1087</v>
      </c>
      <c r="AA57" s="149">
        <v>153</v>
      </c>
    </row>
    <row r="58" spans="1:27" ht="15.75">
      <c r="A58" s="146"/>
      <c r="B58" s="146"/>
      <c r="C58" s="146"/>
      <c r="D58" s="146"/>
      <c r="E58" s="146"/>
      <c r="F58" s="146"/>
      <c r="G58" s="146"/>
      <c r="H58" s="146"/>
      <c r="I58" s="147" t="s">
        <v>748</v>
      </c>
      <c r="J58" s="147" t="s">
        <v>748</v>
      </c>
      <c r="K58" s="147" t="s">
        <v>748</v>
      </c>
      <c r="L58" s="153"/>
      <c r="M58" s="153"/>
      <c r="N58" s="153"/>
      <c r="O58" s="146"/>
      <c r="P58" s="155" t="s">
        <v>748</v>
      </c>
      <c r="Q58" s="155" t="s">
        <v>748</v>
      </c>
      <c r="R58" s="155" t="s">
        <v>748</v>
      </c>
      <c r="S58" s="146"/>
      <c r="T58" s="146"/>
      <c r="U58" s="146"/>
      <c r="V58" s="148">
        <v>0</v>
      </c>
      <c r="W58" s="148">
        <v>0</v>
      </c>
      <c r="X58" s="148">
        <v>0</v>
      </c>
      <c r="Y58" s="149">
        <v>0</v>
      </c>
      <c r="Z58" s="149">
        <v>0</v>
      </c>
      <c r="AA58" s="149">
        <v>0</v>
      </c>
    </row>
    <row r="59" spans="1:27" ht="15.75">
      <c r="A59" s="146"/>
      <c r="B59" s="146"/>
      <c r="C59" s="146"/>
      <c r="D59" s="146"/>
      <c r="E59" s="146"/>
      <c r="F59" s="146"/>
      <c r="G59" s="146"/>
      <c r="H59" s="146"/>
      <c r="I59" s="147" t="s">
        <v>748</v>
      </c>
      <c r="J59" s="147" t="s">
        <v>748</v>
      </c>
      <c r="K59" s="147" t="s">
        <v>748</v>
      </c>
      <c r="L59" s="153"/>
      <c r="M59" s="153"/>
      <c r="N59" s="153"/>
      <c r="O59" s="146"/>
      <c r="P59" s="155" t="s">
        <v>748</v>
      </c>
      <c r="Q59" s="155" t="s">
        <v>748</v>
      </c>
      <c r="R59" s="155" t="s">
        <v>748</v>
      </c>
      <c r="S59" s="146"/>
      <c r="T59" s="146"/>
      <c r="U59" s="146"/>
      <c r="V59" s="148">
        <v>0</v>
      </c>
      <c r="W59" s="148">
        <v>0</v>
      </c>
      <c r="X59" s="148">
        <v>0</v>
      </c>
      <c r="Y59" s="149">
        <v>0</v>
      </c>
      <c r="Z59" s="149">
        <v>0</v>
      </c>
      <c r="AA59" s="149">
        <v>0</v>
      </c>
    </row>
    <row r="60" spans="1:27" ht="15.75">
      <c r="A60" s="146"/>
      <c r="B60" s="146"/>
      <c r="C60" s="146"/>
      <c r="D60" s="146"/>
      <c r="E60" s="146"/>
      <c r="F60" s="146"/>
      <c r="G60" s="146"/>
      <c r="H60" s="146"/>
      <c r="I60" s="147" t="s">
        <v>748</v>
      </c>
      <c r="J60" s="147" t="s">
        <v>748</v>
      </c>
      <c r="K60" s="147" t="s">
        <v>748</v>
      </c>
      <c r="L60" s="153"/>
      <c r="M60" s="153"/>
      <c r="N60" s="153"/>
      <c r="O60" s="146"/>
      <c r="P60" s="155" t="s">
        <v>748</v>
      </c>
      <c r="Q60" s="155" t="s">
        <v>748</v>
      </c>
      <c r="R60" s="155" t="s">
        <v>748</v>
      </c>
      <c r="S60" s="146"/>
      <c r="T60" s="146"/>
      <c r="U60" s="146"/>
      <c r="V60" s="148">
        <v>0</v>
      </c>
      <c r="W60" s="148">
        <v>0</v>
      </c>
      <c r="X60" s="148">
        <v>0</v>
      </c>
      <c r="Y60" s="149">
        <v>0</v>
      </c>
      <c r="Z60" s="149">
        <v>0</v>
      </c>
      <c r="AA60" s="149">
        <v>0</v>
      </c>
    </row>
    <row r="61" spans="1:27" ht="15.75">
      <c r="A61" s="146"/>
      <c r="B61" s="146"/>
      <c r="C61" s="146"/>
      <c r="D61" s="146"/>
      <c r="E61" s="146"/>
      <c r="F61" s="146"/>
      <c r="G61" s="146"/>
      <c r="H61" s="146"/>
      <c r="I61" s="147" t="s">
        <v>748</v>
      </c>
      <c r="J61" s="147" t="s">
        <v>748</v>
      </c>
      <c r="K61" s="147" t="s">
        <v>748</v>
      </c>
      <c r="L61" s="153"/>
      <c r="M61" s="153"/>
      <c r="N61" s="153"/>
      <c r="O61" s="146"/>
      <c r="P61" s="155" t="s">
        <v>748</v>
      </c>
      <c r="Q61" s="155" t="s">
        <v>748</v>
      </c>
      <c r="R61" s="155" t="s">
        <v>748</v>
      </c>
      <c r="S61" s="146"/>
      <c r="T61" s="146"/>
      <c r="U61" s="146"/>
      <c r="V61" s="148">
        <v>0</v>
      </c>
      <c r="W61" s="148" t="s">
        <v>748</v>
      </c>
      <c r="X61" s="148" t="s">
        <v>748</v>
      </c>
      <c r="Y61" s="149" t="s">
        <v>748</v>
      </c>
      <c r="Z61" s="149" t="s">
        <v>748</v>
      </c>
      <c r="AA61" s="149" t="s">
        <v>748</v>
      </c>
    </row>
    <row r="62" spans="1:27" ht="15.75">
      <c r="A62" s="146"/>
      <c r="B62" s="146"/>
      <c r="C62" s="146"/>
      <c r="D62" s="146"/>
      <c r="E62" s="146"/>
      <c r="F62" s="146"/>
      <c r="G62" s="146"/>
      <c r="H62" s="146"/>
      <c r="I62" s="147" t="s">
        <v>748</v>
      </c>
      <c r="J62" s="147" t="s">
        <v>748</v>
      </c>
      <c r="K62" s="147" t="s">
        <v>748</v>
      </c>
      <c r="L62" s="153"/>
      <c r="M62" s="153"/>
      <c r="N62" s="153"/>
      <c r="O62" s="146"/>
      <c r="P62" s="155" t="s">
        <v>748</v>
      </c>
      <c r="Q62" s="155" t="s">
        <v>748</v>
      </c>
      <c r="R62" s="155" t="s">
        <v>748</v>
      </c>
      <c r="S62" s="146"/>
      <c r="T62" s="146"/>
      <c r="U62" s="146"/>
      <c r="V62" s="148" t="s">
        <v>748</v>
      </c>
      <c r="W62" s="148" t="s">
        <v>748</v>
      </c>
      <c r="X62" s="148" t="s">
        <v>748</v>
      </c>
      <c r="Y62" s="149" t="s">
        <v>748</v>
      </c>
      <c r="Z62" s="149" t="s">
        <v>748</v>
      </c>
      <c r="AA62" s="149" t="s">
        <v>748</v>
      </c>
    </row>
    <row r="63" spans="1:27" ht="15.75">
      <c r="A63" s="146"/>
      <c r="B63" s="146"/>
      <c r="C63" s="146"/>
      <c r="D63" s="146"/>
      <c r="E63" s="146"/>
      <c r="F63" s="146"/>
      <c r="G63" s="146"/>
      <c r="H63" s="146"/>
      <c r="I63" s="147" t="s">
        <v>748</v>
      </c>
      <c r="J63" s="147" t="s">
        <v>748</v>
      </c>
      <c r="K63" s="147" t="s">
        <v>748</v>
      </c>
      <c r="L63" s="153"/>
      <c r="M63" s="153"/>
      <c r="N63" s="153"/>
      <c r="O63" s="146"/>
      <c r="P63" s="155" t="s">
        <v>748</v>
      </c>
      <c r="Q63" s="155" t="s">
        <v>748</v>
      </c>
      <c r="R63" s="155" t="s">
        <v>748</v>
      </c>
      <c r="S63" s="146"/>
      <c r="T63" s="146"/>
      <c r="U63" s="146"/>
      <c r="V63" s="148" t="s">
        <v>748</v>
      </c>
      <c r="W63" s="148" t="s">
        <v>748</v>
      </c>
      <c r="X63" s="148" t="s">
        <v>748</v>
      </c>
      <c r="Y63" s="149" t="s">
        <v>748</v>
      </c>
      <c r="Z63" s="149" t="s">
        <v>748</v>
      </c>
      <c r="AA63" s="149" t="s">
        <v>748</v>
      </c>
    </row>
    <row r="64" spans="1:27" ht="15.75">
      <c r="A64" s="146"/>
      <c r="B64" s="146"/>
      <c r="C64" s="146"/>
      <c r="D64" s="146"/>
      <c r="E64" s="146"/>
      <c r="F64" s="146"/>
      <c r="G64" s="146"/>
      <c r="H64" s="146"/>
      <c r="I64" s="147" t="s">
        <v>748</v>
      </c>
      <c r="J64" s="147" t="s">
        <v>748</v>
      </c>
      <c r="K64" s="147" t="s">
        <v>748</v>
      </c>
      <c r="L64" s="153"/>
      <c r="M64" s="153"/>
      <c r="N64" s="153"/>
      <c r="O64" s="146"/>
      <c r="P64" s="155" t="s">
        <v>748</v>
      </c>
      <c r="Q64" s="155" t="s">
        <v>748</v>
      </c>
      <c r="R64" s="155" t="s">
        <v>748</v>
      </c>
      <c r="S64" s="146"/>
      <c r="T64" s="146"/>
      <c r="U64" s="146"/>
      <c r="V64" s="148" t="s">
        <v>748</v>
      </c>
      <c r="W64" s="148" t="s">
        <v>748</v>
      </c>
      <c r="X64" s="148" t="s">
        <v>748</v>
      </c>
      <c r="Y64" s="149" t="s">
        <v>748</v>
      </c>
      <c r="Z64" s="149" t="s">
        <v>748</v>
      </c>
      <c r="AA64" s="149" t="s">
        <v>748</v>
      </c>
    </row>
    <row r="65" spans="1:27" ht="15.75">
      <c r="A65" s="146"/>
      <c r="B65" s="146"/>
      <c r="C65" s="146"/>
      <c r="D65" s="146"/>
      <c r="E65" s="146"/>
      <c r="F65" s="146"/>
      <c r="G65" s="146"/>
      <c r="H65" s="146"/>
      <c r="I65" s="147" t="s">
        <v>748</v>
      </c>
      <c r="J65" s="147" t="s">
        <v>748</v>
      </c>
      <c r="K65" s="147" t="s">
        <v>748</v>
      </c>
      <c r="L65" s="146"/>
      <c r="M65" s="146"/>
      <c r="N65" s="146"/>
      <c r="O65" s="146"/>
      <c r="P65" s="155" t="s">
        <v>748</v>
      </c>
      <c r="Q65" s="155" t="s">
        <v>748</v>
      </c>
      <c r="R65" s="155" t="s">
        <v>748</v>
      </c>
      <c r="S65" s="146"/>
      <c r="T65" s="146"/>
      <c r="U65" s="146"/>
      <c r="V65" s="148" t="s">
        <v>748</v>
      </c>
      <c r="W65" s="148" t="s">
        <v>748</v>
      </c>
      <c r="X65" s="148" t="s">
        <v>748</v>
      </c>
      <c r="Y65" s="149" t="s">
        <v>748</v>
      </c>
      <c r="Z65" s="149" t="s">
        <v>748</v>
      </c>
      <c r="AA65" s="149" t="s">
        <v>748</v>
      </c>
    </row>
    <row r="66" spans="1:27" ht="15.75">
      <c r="A66" s="146"/>
      <c r="B66" s="146"/>
      <c r="C66" s="146"/>
      <c r="D66" s="146"/>
      <c r="E66" s="146"/>
      <c r="F66" s="146"/>
      <c r="G66" s="146"/>
      <c r="H66" s="146"/>
      <c r="I66" s="147" t="s">
        <v>748</v>
      </c>
      <c r="J66" s="147" t="s">
        <v>748</v>
      </c>
      <c r="K66" s="147" t="s">
        <v>748</v>
      </c>
      <c r="L66" s="146"/>
      <c r="M66" s="146"/>
      <c r="N66" s="146"/>
      <c r="O66" s="146"/>
      <c r="P66" s="155" t="s">
        <v>748</v>
      </c>
      <c r="Q66" s="155" t="s">
        <v>748</v>
      </c>
      <c r="R66" s="155" t="s">
        <v>748</v>
      </c>
      <c r="S66" s="146"/>
      <c r="T66" s="146"/>
      <c r="U66" s="146"/>
      <c r="V66" s="148" t="s">
        <v>748</v>
      </c>
      <c r="W66" s="148" t="s">
        <v>748</v>
      </c>
      <c r="X66" s="148" t="s">
        <v>748</v>
      </c>
      <c r="Y66" s="149" t="s">
        <v>748</v>
      </c>
      <c r="Z66" s="149" t="s">
        <v>748</v>
      </c>
      <c r="AA66" s="149" t="s">
        <v>748</v>
      </c>
    </row>
    <row r="67" spans="1:27" ht="15.75">
      <c r="A67" s="146"/>
      <c r="B67" s="146"/>
      <c r="C67" s="146"/>
      <c r="D67" s="146"/>
      <c r="E67" s="146"/>
      <c r="F67" s="146"/>
      <c r="G67" s="146"/>
      <c r="H67" s="146"/>
      <c r="I67" s="147" t="s">
        <v>748</v>
      </c>
      <c r="J67" s="147" t="s">
        <v>748</v>
      </c>
      <c r="K67" s="147" t="s">
        <v>748</v>
      </c>
      <c r="L67" s="146"/>
      <c r="M67" s="146"/>
      <c r="N67" s="146"/>
      <c r="O67" s="146"/>
      <c r="P67" s="155" t="s">
        <v>748</v>
      </c>
      <c r="Q67" s="155" t="s">
        <v>748</v>
      </c>
      <c r="R67" s="155" t="s">
        <v>748</v>
      </c>
      <c r="S67" s="146"/>
      <c r="T67" s="146"/>
      <c r="U67" s="146"/>
      <c r="V67" s="148" t="s">
        <v>748</v>
      </c>
      <c r="W67" s="148" t="s">
        <v>748</v>
      </c>
      <c r="X67" s="148" t="s">
        <v>748</v>
      </c>
      <c r="Y67" s="149" t="s">
        <v>748</v>
      </c>
      <c r="Z67" s="149" t="s">
        <v>748</v>
      </c>
      <c r="AA67" s="149" t="s">
        <v>748</v>
      </c>
    </row>
    <row r="68" spans="1:27" ht="15.75">
      <c r="A68" s="146"/>
      <c r="B68" s="146"/>
      <c r="C68" s="146"/>
      <c r="D68" s="146"/>
      <c r="E68" s="146"/>
      <c r="F68" s="146"/>
      <c r="G68" s="146"/>
      <c r="H68" s="146"/>
      <c r="I68" s="147" t="s">
        <v>748</v>
      </c>
      <c r="J68" s="147" t="s">
        <v>748</v>
      </c>
      <c r="K68" s="147" t="s">
        <v>748</v>
      </c>
      <c r="L68" s="146"/>
      <c r="M68" s="146"/>
      <c r="N68" s="146"/>
      <c r="O68" s="146"/>
      <c r="P68" s="155" t="s">
        <v>748</v>
      </c>
      <c r="Q68" s="155" t="s">
        <v>748</v>
      </c>
      <c r="R68" s="155" t="s">
        <v>748</v>
      </c>
      <c r="S68" s="146"/>
      <c r="T68" s="146"/>
      <c r="U68" s="146"/>
      <c r="V68" s="148" t="s">
        <v>748</v>
      </c>
      <c r="W68" s="148" t="s">
        <v>748</v>
      </c>
      <c r="X68" s="148" t="s">
        <v>748</v>
      </c>
      <c r="Y68" s="149" t="s">
        <v>748</v>
      </c>
      <c r="Z68" s="149" t="s">
        <v>748</v>
      </c>
      <c r="AA68" s="149" t="s">
        <v>748</v>
      </c>
    </row>
    <row r="69" spans="1:27" ht="15.75">
      <c r="A69" s="146"/>
      <c r="B69" s="146"/>
      <c r="C69" s="146"/>
      <c r="D69" s="146"/>
      <c r="E69" s="146"/>
      <c r="F69" s="146"/>
      <c r="G69" s="146"/>
      <c r="H69" s="146"/>
      <c r="I69" s="147" t="s">
        <v>748</v>
      </c>
      <c r="J69" s="147" t="s">
        <v>748</v>
      </c>
      <c r="K69" s="147" t="s">
        <v>748</v>
      </c>
      <c r="L69" s="146"/>
      <c r="M69" s="146"/>
      <c r="N69" s="146"/>
      <c r="O69" s="146"/>
      <c r="P69" s="155" t="s">
        <v>748</v>
      </c>
      <c r="Q69" s="155" t="s">
        <v>748</v>
      </c>
      <c r="R69" s="155" t="s">
        <v>748</v>
      </c>
      <c r="S69" s="146"/>
      <c r="T69" s="146"/>
      <c r="U69" s="146"/>
      <c r="V69" s="148" t="s">
        <v>748</v>
      </c>
      <c r="W69" s="148" t="s">
        <v>748</v>
      </c>
      <c r="X69" s="148" t="s">
        <v>748</v>
      </c>
      <c r="Y69" s="149" t="s">
        <v>748</v>
      </c>
      <c r="Z69" s="149" t="s">
        <v>748</v>
      </c>
      <c r="AA69" s="149" t="s">
        <v>748</v>
      </c>
    </row>
    <row r="70" spans="1:27" ht="15.75">
      <c r="A70" s="146"/>
      <c r="B70" s="146"/>
      <c r="C70" s="146"/>
      <c r="D70" s="146"/>
      <c r="E70" s="146"/>
      <c r="F70" s="146"/>
      <c r="G70" s="146"/>
      <c r="H70" s="146"/>
      <c r="I70" s="147" t="s">
        <v>748</v>
      </c>
      <c r="J70" s="147" t="s">
        <v>748</v>
      </c>
      <c r="K70" s="147" t="s">
        <v>748</v>
      </c>
      <c r="L70" s="146"/>
      <c r="M70" s="146"/>
      <c r="N70" s="146"/>
      <c r="O70" s="146"/>
      <c r="P70" s="155" t="s">
        <v>748</v>
      </c>
      <c r="Q70" s="155" t="s">
        <v>748</v>
      </c>
      <c r="R70" s="155" t="s">
        <v>748</v>
      </c>
      <c r="S70" s="146"/>
      <c r="T70" s="146"/>
      <c r="U70" s="146"/>
      <c r="V70" s="148" t="s">
        <v>748</v>
      </c>
      <c r="W70" s="148" t="s">
        <v>748</v>
      </c>
      <c r="X70" s="148" t="s">
        <v>748</v>
      </c>
      <c r="Y70" s="149" t="s">
        <v>748</v>
      </c>
      <c r="Z70" s="149" t="s">
        <v>748</v>
      </c>
      <c r="AA70" s="149" t="s">
        <v>748</v>
      </c>
    </row>
    <row r="71" spans="1:27" ht="15.75">
      <c r="A71" s="146"/>
      <c r="B71" s="146"/>
      <c r="C71" s="146"/>
      <c r="D71" s="146"/>
      <c r="E71" s="146"/>
      <c r="F71" s="146"/>
      <c r="G71" s="146"/>
      <c r="H71" s="146"/>
      <c r="I71" s="147" t="s">
        <v>748</v>
      </c>
      <c r="J71" s="147" t="s">
        <v>748</v>
      </c>
      <c r="K71" s="147" t="s">
        <v>748</v>
      </c>
      <c r="L71" s="146"/>
      <c r="M71" s="146"/>
      <c r="N71" s="146"/>
      <c r="O71" s="146"/>
      <c r="P71" s="155" t="s">
        <v>748</v>
      </c>
      <c r="Q71" s="155" t="s">
        <v>748</v>
      </c>
      <c r="R71" s="155" t="s">
        <v>748</v>
      </c>
      <c r="S71" s="146"/>
      <c r="T71" s="146"/>
      <c r="U71" s="146"/>
      <c r="V71" s="148" t="s">
        <v>748</v>
      </c>
      <c r="W71" s="148" t="s">
        <v>748</v>
      </c>
      <c r="X71" s="148" t="s">
        <v>748</v>
      </c>
      <c r="Y71" s="149" t="s">
        <v>748</v>
      </c>
      <c r="Z71" s="149" t="s">
        <v>748</v>
      </c>
      <c r="AA71" s="149" t="s">
        <v>748</v>
      </c>
    </row>
    <row r="72" spans="1:27" ht="15.75">
      <c r="A72" s="146"/>
      <c r="B72" s="146"/>
      <c r="C72" s="146"/>
      <c r="D72" s="146"/>
      <c r="E72" s="146"/>
      <c r="F72" s="146"/>
      <c r="G72" s="146"/>
      <c r="H72" s="146"/>
      <c r="I72" s="147" t="s">
        <v>748</v>
      </c>
      <c r="J72" s="147" t="s">
        <v>748</v>
      </c>
      <c r="K72" s="147" t="s">
        <v>748</v>
      </c>
      <c r="L72" s="146"/>
      <c r="M72" s="146"/>
      <c r="N72" s="146"/>
      <c r="O72" s="146"/>
      <c r="P72" s="155" t="s">
        <v>748</v>
      </c>
      <c r="Q72" s="155" t="s">
        <v>748</v>
      </c>
      <c r="R72" s="155" t="s">
        <v>748</v>
      </c>
      <c r="S72" s="146"/>
      <c r="T72" s="146"/>
      <c r="U72" s="146"/>
      <c r="V72" s="148" t="s">
        <v>748</v>
      </c>
      <c r="W72" s="148" t="s">
        <v>748</v>
      </c>
      <c r="X72" s="148" t="s">
        <v>748</v>
      </c>
      <c r="Y72" s="149" t="s">
        <v>748</v>
      </c>
      <c r="Z72" s="149" t="s">
        <v>748</v>
      </c>
      <c r="AA72" s="149" t="s">
        <v>748</v>
      </c>
    </row>
  </sheetData>
  <autoFilter ref="A17:AA72" xr:uid="{3D855BEC-8054-4025-AA9F-FFCA36667424}">
    <filterColumn colId="2" showButton="0"/>
    <filterColumn colId="3" showButton="0"/>
    <filterColumn colId="5" showButton="0"/>
    <filterColumn colId="6" showButton="0"/>
    <filterColumn colId="8" showButton="0"/>
    <filterColumn colId="9" showButton="0"/>
    <filterColumn colId="11" showButton="0"/>
    <filterColumn colId="12" showButton="0"/>
    <filterColumn colId="15" showButton="0"/>
    <filterColumn colId="16" showButton="0"/>
    <filterColumn colId="18" showButton="0"/>
    <filterColumn colId="19" showButton="0"/>
    <filterColumn colId="21" showButton="0"/>
    <filterColumn colId="22" showButton="0"/>
    <filterColumn colId="24" showButton="0"/>
    <filterColumn colId="25" showButton="0"/>
  </autoFilter>
  <mergeCells count="22">
    <mergeCell ref="Y2:AA2"/>
    <mergeCell ref="A1:A3"/>
    <mergeCell ref="B4:B7"/>
    <mergeCell ref="J1:R1"/>
    <mergeCell ref="S1:AA1"/>
    <mergeCell ref="J2:L2"/>
    <mergeCell ref="M2:O2"/>
    <mergeCell ref="P2:R2"/>
    <mergeCell ref="S2:U2"/>
    <mergeCell ref="V2:X2"/>
    <mergeCell ref="AH17:AJ17"/>
    <mergeCell ref="AK17:AM17"/>
    <mergeCell ref="Y17:AA17"/>
    <mergeCell ref="F17:H17"/>
    <mergeCell ref="C17:E17"/>
    <mergeCell ref="AB17:AD17"/>
    <mergeCell ref="AE17:AG17"/>
    <mergeCell ref="I17:K17"/>
    <mergeCell ref="L17:N17"/>
    <mergeCell ref="P17:R17"/>
    <mergeCell ref="S17:U17"/>
    <mergeCell ref="V17:X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A554-6E48-4B43-A652-DA76767C9FA7}">
  <dimension ref="A1:BD40"/>
  <sheetViews>
    <sheetView topLeftCell="AQ1" workbookViewId="0">
      <selection activeCell="BD4" sqref="BD4"/>
    </sheetView>
  </sheetViews>
  <sheetFormatPr defaultRowHeight="15"/>
  <sheetData>
    <row r="1" spans="1:56">
      <c r="A1" s="11" t="s">
        <v>1847</v>
      </c>
      <c r="B1" s="165" t="s">
        <v>1883</v>
      </c>
      <c r="C1" s="165"/>
      <c r="D1" s="165"/>
      <c r="E1" s="165" t="s">
        <v>1884</v>
      </c>
      <c r="F1" s="165"/>
      <c r="G1" s="165"/>
      <c r="H1" s="164" t="s">
        <v>1885</v>
      </c>
      <c r="I1" s="164"/>
      <c r="J1" s="164"/>
      <c r="K1" s="164" t="s">
        <v>1886</v>
      </c>
      <c r="L1" s="164"/>
      <c r="M1" s="164"/>
      <c r="N1" s="181" t="s">
        <v>1887</v>
      </c>
      <c r="O1" s="181"/>
      <c r="P1" s="181"/>
      <c r="Q1" s="181" t="s">
        <v>1888</v>
      </c>
      <c r="R1" s="181"/>
      <c r="S1" s="181"/>
      <c r="T1" s="165" t="s">
        <v>1889</v>
      </c>
      <c r="U1" s="165"/>
      <c r="V1" s="165"/>
      <c r="W1" s="165" t="s">
        <v>1890</v>
      </c>
      <c r="X1" s="165"/>
      <c r="Y1" s="165"/>
      <c r="Z1" s="164" t="s">
        <v>1891</v>
      </c>
      <c r="AA1" s="164"/>
      <c r="AB1" s="164"/>
      <c r="AC1" s="164" t="s">
        <v>1892</v>
      </c>
      <c r="AD1" s="164"/>
      <c r="AE1" s="164"/>
      <c r="AF1" s="165" t="s">
        <v>1893</v>
      </c>
      <c r="AG1" s="165"/>
      <c r="AH1" s="165"/>
      <c r="AI1" s="165" t="s">
        <v>1894</v>
      </c>
      <c r="AJ1" s="165"/>
      <c r="AK1" s="165"/>
      <c r="AL1" s="165" t="s">
        <v>1895</v>
      </c>
      <c r="AM1" s="165"/>
      <c r="AN1" s="165"/>
      <c r="AO1" s="165" t="s">
        <v>1896</v>
      </c>
      <c r="AP1" s="165"/>
      <c r="AQ1" s="165"/>
      <c r="AR1" s="165" t="s">
        <v>1897</v>
      </c>
      <c r="AS1" s="165"/>
      <c r="AT1" s="165"/>
      <c r="AU1" s="165" t="s">
        <v>1898</v>
      </c>
      <c r="AV1" s="165"/>
      <c r="AW1" s="165"/>
      <c r="AX1" s="165" t="s">
        <v>1899</v>
      </c>
      <c r="AY1" s="165"/>
      <c r="AZ1" s="165"/>
      <c r="BA1" s="165" t="s">
        <v>1900</v>
      </c>
      <c r="BB1" s="165"/>
      <c r="BC1" s="165"/>
      <c r="BD1" t="s">
        <v>1901</v>
      </c>
    </row>
    <row r="2" spans="1:56">
      <c r="B2" t="s">
        <v>513</v>
      </c>
      <c r="C2" t="s">
        <v>514</v>
      </c>
      <c r="D2" t="s">
        <v>515</v>
      </c>
      <c r="E2" t="s">
        <v>513</v>
      </c>
      <c r="F2" t="s">
        <v>514</v>
      </c>
      <c r="G2" t="s">
        <v>515</v>
      </c>
      <c r="H2" s="37" t="s">
        <v>513</v>
      </c>
      <c r="I2" s="37" t="s">
        <v>514</v>
      </c>
      <c r="J2" s="37" t="s">
        <v>515</v>
      </c>
      <c r="K2" s="37" t="s">
        <v>513</v>
      </c>
      <c r="L2" s="37" t="s">
        <v>514</v>
      </c>
      <c r="M2" s="37" t="s">
        <v>515</v>
      </c>
      <c r="N2" s="157" t="s">
        <v>513</v>
      </c>
      <c r="O2" s="157" t="s">
        <v>514</v>
      </c>
      <c r="P2" s="157" t="s">
        <v>515</v>
      </c>
      <c r="Q2" s="157" t="s">
        <v>513</v>
      </c>
      <c r="R2" s="157" t="s">
        <v>514</v>
      </c>
      <c r="S2" s="157" t="s">
        <v>515</v>
      </c>
      <c r="T2" t="s">
        <v>513</v>
      </c>
      <c r="U2" t="s">
        <v>514</v>
      </c>
      <c r="V2" t="s">
        <v>515</v>
      </c>
      <c r="W2" t="s">
        <v>513</v>
      </c>
      <c r="X2" t="s">
        <v>514</v>
      </c>
      <c r="Y2" t="s">
        <v>515</v>
      </c>
      <c r="Z2" s="37" t="s">
        <v>513</v>
      </c>
      <c r="AA2" s="37" t="s">
        <v>514</v>
      </c>
      <c r="AB2" s="37" t="s">
        <v>515</v>
      </c>
      <c r="AC2" s="37" t="s">
        <v>513</v>
      </c>
      <c r="AD2" s="37" t="s">
        <v>514</v>
      </c>
      <c r="AE2" s="37" t="s">
        <v>515</v>
      </c>
      <c r="AF2" t="s">
        <v>513</v>
      </c>
      <c r="AG2" t="s">
        <v>514</v>
      </c>
      <c r="AH2" t="s">
        <v>515</v>
      </c>
      <c r="AI2" t="s">
        <v>513</v>
      </c>
      <c r="AJ2" t="s">
        <v>514</v>
      </c>
      <c r="AK2" t="s">
        <v>515</v>
      </c>
      <c r="AL2" t="s">
        <v>513</v>
      </c>
      <c r="AM2" t="s">
        <v>514</v>
      </c>
      <c r="AN2" t="s">
        <v>515</v>
      </c>
      <c r="AO2" t="s">
        <v>513</v>
      </c>
      <c r="AP2" t="s">
        <v>514</v>
      </c>
      <c r="AQ2" t="s">
        <v>515</v>
      </c>
      <c r="AR2" t="s">
        <v>513</v>
      </c>
      <c r="AS2" t="s">
        <v>514</v>
      </c>
      <c r="AT2" t="s">
        <v>515</v>
      </c>
      <c r="AU2" t="s">
        <v>513</v>
      </c>
      <c r="AV2" t="s">
        <v>514</v>
      </c>
      <c r="AW2" t="s">
        <v>515</v>
      </c>
      <c r="AX2" t="s">
        <v>513</v>
      </c>
      <c r="AY2" t="s">
        <v>514</v>
      </c>
      <c r="AZ2" t="s">
        <v>515</v>
      </c>
      <c r="BA2" t="s">
        <v>513</v>
      </c>
      <c r="BB2" t="s">
        <v>514</v>
      </c>
      <c r="BC2" t="s">
        <v>515</v>
      </c>
      <c r="BD2" s="158" t="s">
        <v>1902</v>
      </c>
    </row>
    <row r="3" spans="1:56">
      <c r="A3" s="62" t="s">
        <v>1598</v>
      </c>
      <c r="B3">
        <f>AVERAGE('Baseline Analytics'!C19,'Baseline Analytics'!C20,'Baseline Analytics'!C22)</f>
        <v>378</v>
      </c>
      <c r="C3">
        <f>AVERAGE('Baseline Analytics'!D19,'Baseline Analytics'!D20,'Baseline Analytics'!D22)</f>
        <v>1249</v>
      </c>
      <c r="D3">
        <f>AVERAGE('Baseline Analytics'!E19,'Baseline Analytics'!E20,'Baseline Analytics'!E22)</f>
        <v>22522.666666666668</v>
      </c>
      <c r="E3">
        <f>AVERAGE('Baseline Analytics'!F19,'Baseline Analytics'!F20,'Baseline Analytics'!F22)</f>
        <v>583.66666666666663</v>
      </c>
      <c r="F3">
        <f>AVERAGE('Baseline Analytics'!G19,'Baseline Analytics'!G20,'Baseline Analytics'!G22)</f>
        <v>326.33333333333331</v>
      </c>
      <c r="G3">
        <f>AVERAGE('Baseline Analytics'!H19,'Baseline Analytics'!H20,'Baseline Analytics'!H22)</f>
        <v>24069.333333333332</v>
      </c>
      <c r="H3" s="37">
        <f>(ABS('Baseline Analytics'!C19) + ABS('Baseline Analytics'!C20) + ABS('Baseline Analytics'!C22)) / 3</f>
        <v>378</v>
      </c>
      <c r="I3" s="37">
        <f>(ABS('Baseline Analytics'!D19) + ABS('Baseline Analytics'!D20) + ABS('Baseline Analytics'!D22)) / 3</f>
        <v>1249</v>
      </c>
      <c r="J3" s="37">
        <f>(ABS('Baseline Analytics'!E19) + ABS('Baseline Analytics'!E20) + ABS('Baseline Analytics'!E22)) / 3</f>
        <v>22522.666666666668</v>
      </c>
      <c r="K3" s="37">
        <f>(ABS('Baseline Analytics'!F19) + ABS('Baseline Analytics'!F20) + ABS('Baseline Analytics'!F22)) / 3</f>
        <v>583.66666666666663</v>
      </c>
      <c r="L3" s="37">
        <f>(ABS('Baseline Analytics'!G19) + ABS('Baseline Analytics'!G20) + ABS('Baseline Analytics'!G22)) / 3</f>
        <v>326.33333333333331</v>
      </c>
      <c r="M3" s="37">
        <f>(ABS('Baseline Analytics'!H19) + ABS('Baseline Analytics'!H20) + ABS('Baseline Analytics'!H22)) / 3</f>
        <v>24069.333333333332</v>
      </c>
      <c r="N3" s="157">
        <f>STDEV('Baseline Analytics'!C19,'Baseline Analytics'!C20,'Baseline Analytics'!C22)</f>
        <v>279.19348129925959</v>
      </c>
      <c r="O3" s="157">
        <f>STDEV('Baseline Analytics'!D19,'Baseline Analytics'!D20,'Baseline Analytics'!D22)</f>
        <v>97.123632551506233</v>
      </c>
      <c r="P3" s="157">
        <f>STDEV('Baseline Analytics'!E19,'Baseline Analytics'!E20,'Baseline Analytics'!E22)</f>
        <v>1268.6174889750391</v>
      </c>
      <c r="Q3" s="157">
        <f>STDEV('Baseline Analytics'!F19,'Baseline Analytics'!F20,'Baseline Analytics'!F22)</f>
        <v>577.95011318740421</v>
      </c>
      <c r="R3" s="157">
        <f>STDEV('Baseline Analytics'!G19,'Baseline Analytics'!G20,'Baseline Analytics'!G22)</f>
        <v>50.816663933530144</v>
      </c>
      <c r="S3" s="157">
        <f>STDEV('Baseline Analytics'!H19,'Baseline Analytics'!H20,'Baseline Analytics'!H22)</f>
        <v>1432.55238414982</v>
      </c>
      <c r="T3">
        <f>AVERAGE('Baseline Analytics'!I19:I22)</f>
        <v>311.25</v>
      </c>
      <c r="U3">
        <f>AVERAGE('Baseline Analytics'!J19:J22)</f>
        <v>150</v>
      </c>
      <c r="V3">
        <f>AVERAGE('Baseline Analytics'!K19:K22)</f>
        <v>-22522.5</v>
      </c>
      <c r="W3">
        <f>AVERAGE('Baseline Analytics'!L19:L22)</f>
        <v>-74.5</v>
      </c>
      <c r="X3">
        <f>AVERAGE('Baseline Analytics'!M19:M22)</f>
        <v>-128</v>
      </c>
      <c r="Y3">
        <f>AVERAGE('Baseline Analytics'!N19:N22)</f>
        <v>22881.5</v>
      </c>
      <c r="Z3" s="37" cm="1">
        <f t="array" ref="Z3">SUMPRODUCT(ABS('Baseline Analytics'!I19:I22)) / COUNT('Baseline Analytics'!I19:I22)</f>
        <v>884.75</v>
      </c>
      <c r="AA3" s="37" cm="1">
        <f t="array" ref="AA3">SUMPRODUCT(ABS('Baseline Analytics'!J19:J22)) / COUNT('Baseline Analytics'!J19:J22)</f>
        <v>925.5</v>
      </c>
      <c r="AB3" s="37" cm="1">
        <f t="array" ref="AB3">SUMPRODUCT(ABS('Baseline Analytics'!K19:K22)) / COUNT('Baseline Analytics'!K19:K22)</f>
        <v>22522.5</v>
      </c>
      <c r="AC3" s="37" cm="1">
        <f t="array" ref="AC3">SUMPRODUCT(ABS('Baseline Analytics'!L19:L22)) / COUNT('Baseline Analytics'!L19:L22)</f>
        <v>357.5</v>
      </c>
      <c r="AD3" s="37" cm="1">
        <f t="array" ref="AD3">SUMPRODUCT(ABS('Baseline Analytics'!M19:M22)) / COUNT('Baseline Analytics'!M19:M22)</f>
        <v>1504.5</v>
      </c>
      <c r="AE3" s="37" cm="1">
        <f t="array" ref="AE3">SUMPRODUCT(ABS('Baseline Analytics'!N19:N22)) / COUNT('Baseline Analytics'!N19:N22)</f>
        <v>22881.5</v>
      </c>
      <c r="AF3">
        <f>STDEV('Baseline Analytics'!I19:I22)</f>
        <v>1034.3517696283664</v>
      </c>
      <c r="AG3">
        <f>STDEV('Baseline Analytics'!J19:J22)</f>
        <v>1195.3111171015967</v>
      </c>
      <c r="AH3">
        <f>STDEV('Baseline Analytics'!K19:K22)</f>
        <v>411.40450491780791</v>
      </c>
      <c r="AI3">
        <f>STDEV('Baseline Analytics'!L19:L22)</f>
        <v>463.99317523716513</v>
      </c>
      <c r="AJ3">
        <f>STDEV('Baseline Analytics'!M19:M22)</f>
        <v>1863.6521492310021</v>
      </c>
      <c r="AK3">
        <f>STDEV('Baseline Analytics'!N19:N22)</f>
        <v>594.9568611812681</v>
      </c>
      <c r="AL3">
        <f>AVERAGE('Baseline Analytics'!P19:P22)</f>
        <v>-265.66666666666669</v>
      </c>
      <c r="AM3">
        <f>AVERAGE('Baseline Analytics'!Q19:Q22)</f>
        <v>975.33333333333337</v>
      </c>
      <c r="AN3">
        <f>AVERAGE('Baseline Analytics'!R19:R22)</f>
        <v>-22372</v>
      </c>
      <c r="AO3">
        <f>AVERAGE('Baseline Analytics'!S19:S22)</f>
        <v>630.66666666666663</v>
      </c>
      <c r="AP3">
        <f>AVERAGE('Baseline Analytics'!T19:T22)</f>
        <v>682</v>
      </c>
      <c r="AQ3">
        <f>AVERAGE('Baseline Analytics'!U19:U22)</f>
        <v>22819.666666666668</v>
      </c>
      <c r="AR3">
        <f>(ABS('Baseline Analytics'!P19) + ABS('Baseline Analytics'!P20) + ABS('Baseline Analytics'!P22)) / 3</f>
        <v>265.66666666666669</v>
      </c>
      <c r="AS3">
        <f>(ABS('Baseline Analytics'!Q19) + ABS('Baseline Analytics'!Q20) + ABS('Baseline Analytics'!Q22)) / 3</f>
        <v>975.33333333333337</v>
      </c>
      <c r="AT3">
        <f>(ABS('Baseline Analytics'!R19) + ABS('Baseline Analytics'!R20) + ABS('Baseline Analytics'!R22)) / 3</f>
        <v>22372</v>
      </c>
      <c r="AU3">
        <f>(ABS('Baseline Analytics'!S19) + ABS('Baseline Analytics'!S20) + ABS('Baseline Analytics'!S22)) / 3</f>
        <v>630.66666666666663</v>
      </c>
      <c r="AV3">
        <f>(ABS('Baseline Analytics'!T19) + ABS('Baseline Analytics'!T20) + ABS('Baseline Analytics'!T22)) / 3</f>
        <v>682</v>
      </c>
      <c r="AW3">
        <f>(ABS('Baseline Analytics'!U19) + ABS('Baseline Analytics'!U20) + ABS('Baseline Analytics'!U22)) / 3</f>
        <v>22819.666666666668</v>
      </c>
      <c r="AX3">
        <f>STDEV('Baseline Analytics'!P19,'Baseline Analytics'!P20,'Baseline Analytics'!P22)</f>
        <v>181.26316044175476</v>
      </c>
      <c r="AY3">
        <f>STDEV('Baseline Analytics'!Q19,'Baseline Analytics'!Q20,'Baseline Analytics'!Q22)</f>
        <v>16.258331197676267</v>
      </c>
      <c r="AZ3">
        <f>STDEV('Baseline Analytics'!R19,'Baseline Analytics'!R20,'Baseline Analytics'!R22)</f>
        <v>326.99235465068597</v>
      </c>
      <c r="BA3">
        <f>STDEV('Baseline Analytics'!S19,'Baseline Analytics'!S20,'Baseline Analytics'!S22)</f>
        <v>434.97739404862568</v>
      </c>
      <c r="BB3">
        <f>STDEV('Baseline Analytics'!T19,'Baseline Analytics'!T20,'Baseline Analytics'!T22)</f>
        <v>76.236474210183673</v>
      </c>
      <c r="BC3">
        <f>STDEV('Baseline Analytics'!U19,'Baseline Analytics'!U20,'Baseline Analytics'!U22)</f>
        <v>663.09602120155523</v>
      </c>
      <c r="BD3">
        <v>1</v>
      </c>
    </row>
    <row r="4" spans="1:56">
      <c r="A4" s="62" t="s">
        <v>1595</v>
      </c>
      <c r="B4">
        <f>AVERAGE('Baseline Analytics'!C24:C27)</f>
        <v>365.5</v>
      </c>
      <c r="C4">
        <f>AVERAGE('Baseline Analytics'!D24:D27)</f>
        <v>617.75</v>
      </c>
      <c r="D4">
        <f>AVERAGE('Baseline Analytics'!E24:E27)</f>
        <v>24905.5</v>
      </c>
      <c r="E4">
        <f>AVERAGE('Baseline Analytics'!F24:F27)</f>
        <v>-65.5</v>
      </c>
      <c r="F4">
        <f>AVERAGE('Baseline Analytics'!G24:G27)</f>
        <v>108.5</v>
      </c>
      <c r="G4">
        <f>AVERAGE('Baseline Analytics'!H24:H27)</f>
        <v>25576.5</v>
      </c>
      <c r="H4" s="37" cm="1">
        <f t="array" ref="H4">SUMPRODUCT(ABS('Baseline Analytics'!C24:C27)) / COUNT('Baseline Analytics'!C24:C27)</f>
        <v>786</v>
      </c>
      <c r="I4" s="37" cm="1">
        <f t="array" ref="I4">SUMPRODUCT(ABS('Baseline Analytics'!D24:D27)) / COUNT('Baseline Analytics'!D24:D27)</f>
        <v>617.75</v>
      </c>
      <c r="J4" s="37" cm="1">
        <f t="array" ref="J4">SUMPRODUCT(ABS('Baseline Analytics'!E24:E27)) / COUNT('Baseline Analytics'!E24:E27)</f>
        <v>24905.5</v>
      </c>
      <c r="K4" s="37" cm="1">
        <f t="array" ref="K4">SUMPRODUCT(ABS('Baseline Analytics'!F24:F27)) / COUNT('Baseline Analytics'!F24:F27)</f>
        <v>338.5</v>
      </c>
      <c r="L4" s="37" cm="1">
        <f t="array" ref="L4">SUMPRODUCT(ABS('Baseline Analytics'!G24:G27)) / COUNT('Baseline Analytics'!G24:G27)</f>
        <v>836</v>
      </c>
      <c r="M4" s="37" cm="1">
        <f t="array" ref="M4">SUMPRODUCT(ABS('Baseline Analytics'!H24:H27)) / COUNT('Baseline Analytics'!H24:H27)</f>
        <v>25576.5</v>
      </c>
      <c r="N4" s="157">
        <f>STDEV('Baseline Analytics'!C24:C27)</f>
        <v>841.32217372419234</v>
      </c>
      <c r="O4" s="157">
        <f>STDEV('Baseline Analytics'!D24:D27)</f>
        <v>385.51469924418359</v>
      </c>
      <c r="P4" s="157">
        <f>STDEV('Baseline Analytics'!E24:E27)</f>
        <v>1522.5727130967068</v>
      </c>
      <c r="Q4" s="157">
        <f>STDEV('Baseline Analytics'!F24:F27)</f>
        <v>436.76881756828749</v>
      </c>
      <c r="R4" s="157">
        <f>STDEV('Baseline Analytics'!G24:G27)</f>
        <v>1085.6879539413401</v>
      </c>
      <c r="S4" s="157">
        <f>STDEV('Baseline Analytics'!H24:H27)</f>
        <v>456.96863495576298</v>
      </c>
      <c r="T4">
        <f>AVERAGE('Baseline Analytics'!I24:I27)</f>
        <v>-171.75</v>
      </c>
      <c r="U4">
        <f>AVERAGE('Baseline Analytics'!J24:J27)</f>
        <v>157.5</v>
      </c>
      <c r="V4">
        <f>AVERAGE('Baseline Analytics'!K24:K27)</f>
        <v>-23429.75</v>
      </c>
      <c r="W4">
        <f>AVERAGE('Baseline Analytics'!L24:L27)</f>
        <v>-1165</v>
      </c>
      <c r="X4">
        <f>AVERAGE('Baseline Analytics'!M24:M27)</f>
        <v>314.75</v>
      </c>
      <c r="Y4">
        <f>AVERAGE('Baseline Analytics'!N24:N27)</f>
        <v>24418.25</v>
      </c>
      <c r="Z4" s="37" cm="1">
        <f t="array" ref="Z4">SUMPRODUCT(ABS('Baseline Analytics'!I24:I27)) / COUNT('Baseline Analytics'!I24:I27)</f>
        <v>1452.75</v>
      </c>
      <c r="AA4" s="37" cm="1">
        <f t="array" ref="AA4">SUMPRODUCT(ABS('Baseline Analytics'!J24:J27)) / COUNT('Baseline Analytics'!J24:J27)</f>
        <v>605</v>
      </c>
      <c r="AB4" s="37" cm="1">
        <f t="array" ref="AB4">SUMPRODUCT(ABS('Baseline Analytics'!K24:K27)) / COUNT('Baseline Analytics'!K24:K27)</f>
        <v>23429.75</v>
      </c>
      <c r="AC4" s="37" cm="1">
        <f t="array" ref="AC4">SUMPRODUCT(ABS('Baseline Analytics'!L24:L27)) / COUNT('Baseline Analytics'!L24:L27)</f>
        <v>1568.5</v>
      </c>
      <c r="AD4" s="37" cm="1">
        <f t="array" ref="AD4">SUMPRODUCT(ABS('Baseline Analytics'!M24:M27)) / COUNT('Baseline Analytics'!M24:M27)</f>
        <v>1323.25</v>
      </c>
      <c r="AE4" s="37" cm="1">
        <f t="array" ref="AE4">SUMPRODUCT(ABS('Baseline Analytics'!N24:N27)) / COUNT('Baseline Analytics'!N24:N27)</f>
        <v>24418.25</v>
      </c>
      <c r="AF4">
        <f>STDEV('Baseline Analytics'!I24:I27)</f>
        <v>1997.5595735797217</v>
      </c>
      <c r="AG4">
        <f>STDEV('Baseline Analytics'!J24:J27)</f>
        <v>776.82108622256123</v>
      </c>
      <c r="AH4">
        <f>STDEV('Baseline Analytics'!K24:K27)</f>
        <v>675.67515617097149</v>
      </c>
      <c r="AI4">
        <f>STDEV('Baseline Analytics'!L24:L27)</f>
        <v>1884.9366037084642</v>
      </c>
      <c r="AJ4">
        <f>STDEV('Baseline Analytics'!M24:M27)</f>
        <v>1751.6330237809516</v>
      </c>
      <c r="AK4">
        <f>STDEV('Baseline Analytics'!N24:N27)</f>
        <v>800.13639462281674</v>
      </c>
      <c r="AL4">
        <f>AVERAGE('Baseline Analytics'!P24:P27)</f>
        <v>-124</v>
      </c>
      <c r="AM4">
        <f>AVERAGE('Baseline Analytics'!Q24:Q27)</f>
        <v>544.25</v>
      </c>
      <c r="AN4">
        <f>AVERAGE('Baseline Analytics'!R24:R27)</f>
        <v>-23916.5</v>
      </c>
      <c r="AO4">
        <f>AVERAGE('Baseline Analytics'!S24:S27)</f>
        <v>828</v>
      </c>
      <c r="AP4">
        <f>AVERAGE('Baseline Analytics'!T24:T27)</f>
        <v>310</v>
      </c>
      <c r="AQ4">
        <f>AVERAGE('Baseline Analytics'!U24:U27)</f>
        <v>23853.5</v>
      </c>
      <c r="AR4" cm="1">
        <f t="array" ref="AR4">SUMPRODUCT(ABS('Baseline Analytics'!P24:P27)) / COUNT('Baseline Analytics'!P24:P27)</f>
        <v>622</v>
      </c>
      <c r="AS4" cm="1">
        <f t="array" ref="AS4">SUMPRODUCT(ABS('Baseline Analytics'!Q24:Q27)) / COUNT('Baseline Analytics'!Q24:Q27)</f>
        <v>544.25</v>
      </c>
      <c r="AT4" cm="1">
        <f t="array" ref="AT4">SUMPRODUCT(ABS('Baseline Analytics'!R24:R27)) / COUNT('Baseline Analytics'!R24:R27)</f>
        <v>23916.5</v>
      </c>
      <c r="AU4" cm="1">
        <f t="array" ref="AU4">SUMPRODUCT(ABS('Baseline Analytics'!S24:S27)) / COUNT('Baseline Analytics'!S24:S27)</f>
        <v>1020</v>
      </c>
      <c r="AV4" cm="1">
        <f t="array" ref="AV4">SUMPRODUCT(ABS('Baseline Analytics'!T24:T27)) / COUNT('Baseline Analytics'!T24:T27)</f>
        <v>853.5</v>
      </c>
      <c r="AW4" cm="1">
        <f t="array" ref="AW4">SUMPRODUCT(ABS('Baseline Analytics'!U24:U27)) / COUNT('Baseline Analytics'!U24:U27)</f>
        <v>23853.5</v>
      </c>
      <c r="AX4">
        <f>STDEV('Baseline Analytics'!P24:P27)</f>
        <v>925.23042175089199</v>
      </c>
      <c r="AY4">
        <f>STDEV('Baseline Analytics'!Q24:Q27)</f>
        <v>261.74972142614911</v>
      </c>
      <c r="AZ4">
        <f>STDEV('Baseline Analytics'!R24:R27)</f>
        <v>494.75751636534034</v>
      </c>
      <c r="BA4">
        <f>STDEV('Baseline Analytics'!S24:S27)</f>
        <v>828.41897612258981</v>
      </c>
      <c r="BB4">
        <f>STDEV('Baseline Analytics'!T24:T27)</f>
        <v>1014.8651798802309</v>
      </c>
      <c r="BC4">
        <f>STDEV('Baseline Analytics'!U24:U27)</f>
        <v>786.9614560658822</v>
      </c>
    </row>
    <row r="5" spans="1:56">
      <c r="A5" s="62" t="s">
        <v>1601</v>
      </c>
      <c r="B5">
        <f>AVERAGE('Baseline Analytics'!C29,'Baseline Analytics'!C31,'Baseline Analytics'!C32)</f>
        <v>727.33333333333337</v>
      </c>
      <c r="C5">
        <f>AVERAGE('Baseline Analytics'!D29,'Baseline Analytics'!D31,'Baseline Analytics'!D32)</f>
        <v>1013</v>
      </c>
      <c r="D5">
        <f>AVERAGE('Baseline Analytics'!E29,'Baseline Analytics'!E31,'Baseline Analytics'!E32)</f>
        <v>21433.666666666668</v>
      </c>
      <c r="E5">
        <f>AVERAGE('Baseline Analytics'!F29,'Baseline Analytics'!F31,'Baseline Analytics'!F32)</f>
        <v>238.33333333333334</v>
      </c>
      <c r="F5">
        <f>AVERAGE('Baseline Analytics'!G29,'Baseline Analytics'!G31,'Baseline Analytics'!G32)</f>
        <v>1069</v>
      </c>
      <c r="G5">
        <f>AVERAGE('Baseline Analytics'!H29,'Baseline Analytics'!H31,'Baseline Analytics'!H32)</f>
        <v>20188.666666666668</v>
      </c>
      <c r="H5" s="37">
        <f>(ABS('Baseline Analytics'!C29) + ABS('Baseline Analytics'!C31) + ABS('Baseline Analytics'!C32)) / 3</f>
        <v>727.33333333333337</v>
      </c>
      <c r="I5" s="37">
        <f>(ABS('Baseline Analytics'!D29) + ABS('Baseline Analytics'!D31) + ABS('Baseline Analytics'!D32)) / 3</f>
        <v>1013</v>
      </c>
      <c r="J5" s="37">
        <f>(ABS('Baseline Analytics'!E29) + ABS('Baseline Analytics'!E31) + ABS('Baseline Analytics'!E32)) / 3</f>
        <v>21433.666666666668</v>
      </c>
      <c r="K5" s="37">
        <f>(ABS('Baseline Analytics'!F29) + ABS('Baseline Analytics'!F31) + ABS('Baseline Analytics'!F32)) / 3</f>
        <v>771</v>
      </c>
      <c r="L5" s="37">
        <f>(ABS('Baseline Analytics'!G29) + ABS('Baseline Analytics'!G31) + ABS('Baseline Analytics'!G32)) / 3</f>
        <v>1069</v>
      </c>
      <c r="M5" s="37">
        <f>(ABS('Baseline Analytics'!H29) + ABS('Baseline Analytics'!H31) + ABS('Baseline Analytics'!H32)) / 3</f>
        <v>20188.666666666668</v>
      </c>
      <c r="N5" s="157">
        <f>STDEV('Baseline Analytics'!C29,'Baseline Analytics'!C31,'Baseline Analytics'!C32)</f>
        <v>446.83591320901388</v>
      </c>
      <c r="O5" s="157">
        <f>STDEV('Baseline Analytics'!D29,'Baseline Analytics'!D31,'Baseline Analytics'!D32)</f>
        <v>508.00492123600537</v>
      </c>
      <c r="P5" s="157">
        <f>STDEV('Baseline Analytics'!E29,'Baseline Analytics'!E31,'Baseline Analytics'!E32)</f>
        <v>446.75981615777994</v>
      </c>
      <c r="Q5" s="157">
        <f>STDEV('Baseline Analytics'!F29,'Baseline Analytics'!F31,'Baseline Analytics'!F32)</f>
        <v>904.24240850190904</v>
      </c>
      <c r="R5" s="157">
        <f>STDEV('Baseline Analytics'!G29,'Baseline Analytics'!G31,'Baseline Analytics'!G32)</f>
        <v>313.93789194679891</v>
      </c>
      <c r="S5" s="157">
        <f>STDEV('Baseline Analytics'!H29,'Baseline Analytics'!H31,'Baseline Analytics'!H32)</f>
        <v>699.2376801441219</v>
      </c>
      <c r="T5">
        <f>AVERAGE('Baseline Analytics'!I29:I32)</f>
        <v>-214.25</v>
      </c>
      <c r="U5">
        <f>AVERAGE('Baseline Analytics'!J29:J32)</f>
        <v>251.5</v>
      </c>
      <c r="V5">
        <f>AVERAGE('Baseline Analytics'!K29:K32)</f>
        <v>-20201.75</v>
      </c>
      <c r="W5">
        <f>AVERAGE('Baseline Analytics'!L29:L32)</f>
        <v>-32.5</v>
      </c>
      <c r="X5">
        <f>AVERAGE('Baseline Analytics'!M29:M32)</f>
        <v>-464</v>
      </c>
      <c r="Y5">
        <f>AVERAGE('Baseline Analytics'!N29:N32)</f>
        <v>20059.75</v>
      </c>
      <c r="Z5" s="37" cm="1">
        <f t="array" ref="Z5">SUMPRODUCT(ABS('Baseline Analytics'!I29:I32)) / COUNT('Baseline Analytics'!I29:I32)</f>
        <v>343.75</v>
      </c>
      <c r="AA5" s="37" cm="1">
        <f t="array" ref="AA5">SUMPRODUCT(ABS('Baseline Analytics'!J29:J32)) / COUNT('Baseline Analytics'!J29:J32)</f>
        <v>813</v>
      </c>
      <c r="AB5" s="37" cm="1">
        <f t="array" ref="AB5">SUMPRODUCT(ABS('Baseline Analytics'!K29:K32)) / COUNT('Baseline Analytics'!K29:K32)</f>
        <v>20201.75</v>
      </c>
      <c r="AC5" s="37" cm="1">
        <f t="array" ref="AC5">SUMPRODUCT(ABS('Baseline Analytics'!L29:L32)) / COUNT('Baseline Analytics'!L29:L32)</f>
        <v>478.5</v>
      </c>
      <c r="AD5" s="37" cm="1">
        <f t="array" ref="AD5">SUMPRODUCT(ABS('Baseline Analytics'!M29:M32)) / COUNT('Baseline Analytics'!M29:M32)</f>
        <v>1443.5</v>
      </c>
      <c r="AE5" s="37" cm="1">
        <f t="array" ref="AE5">SUMPRODUCT(ABS('Baseline Analytics'!N29:N32)) / COUNT('Baseline Analytics'!N29:N32)</f>
        <v>20059.75</v>
      </c>
      <c r="AF5">
        <f>STDEV('Baseline Analytics'!I29:I32)</f>
        <v>357.6155990259187</v>
      </c>
      <c r="AG5">
        <f>STDEV('Baseline Analytics'!J29:J32)</f>
        <v>1208.006760466734</v>
      </c>
      <c r="AH5">
        <f>STDEV('Baseline Analytics'!K29:K32)</f>
        <v>859.49069221254513</v>
      </c>
      <c r="AI5">
        <f>STDEV('Baseline Analytics'!L29:L32)</f>
        <v>603.50338303387605</v>
      </c>
      <c r="AJ5">
        <f>STDEV('Baseline Analytics'!M29:M32)</f>
        <v>1748.026124900121</v>
      </c>
      <c r="AK5">
        <f>STDEV('Baseline Analytics'!N29:N32)</f>
        <v>940.00899818388257</v>
      </c>
      <c r="AL5">
        <f>AVERAGE('Baseline Analytics'!P29,'Baseline Analytics'!P31,'Baseline Analytics'!P32)</f>
        <v>182</v>
      </c>
      <c r="AM5">
        <f>AVERAGE('Baseline Analytics'!Q29,'Baseline Analytics'!Q31,'Baseline Analytics'!Q32)</f>
        <v>208.66666666666666</v>
      </c>
      <c r="AN5">
        <f>AVERAGE('Baseline Analytics'!R29,'Baseline Analytics'!R31,'Baseline Analytics'!R32)</f>
        <v>-20687.333333333332</v>
      </c>
      <c r="AO5">
        <f>AVERAGE('Baseline Analytics'!S29,'Baseline Analytics'!S31,'Baseline Analytics'!S32)</f>
        <v>158</v>
      </c>
      <c r="AP5">
        <f>AVERAGE('Baseline Analytics'!T29,'Baseline Analytics'!T31,'Baseline Analytics'!T32)</f>
        <v>1160.3333333333333</v>
      </c>
      <c r="AQ5">
        <f>AVERAGE('Baseline Analytics'!U29,'Baseline Analytics'!U31,'Baseline Analytics'!U32)</f>
        <v>19191</v>
      </c>
      <c r="AR5">
        <f>(ABS('Baseline Analytics'!P29) + ABS('Baseline Analytics'!P31) + ABS('Baseline Analytics'!P32)) / 3</f>
        <v>488</v>
      </c>
      <c r="AS5">
        <f>(ABS('Baseline Analytics'!Q29) + ABS('Baseline Analytics'!Q31) + ABS('Baseline Analytics'!Q32)) / 3</f>
        <v>588.66666666666663</v>
      </c>
      <c r="AT5">
        <f>(ABS('Baseline Analytics'!R29) + ABS('Baseline Analytics'!R31) + ABS('Baseline Analytics'!R32)) / 3</f>
        <v>20687.333333333332</v>
      </c>
      <c r="AU5">
        <f>(ABS('Baseline Analytics'!S29) + ABS('Baseline Analytics'!S31) + ABS('Baseline Analytics'!S32)) / 3</f>
        <v>699.33333333333337</v>
      </c>
      <c r="AV5">
        <f>(ABS('Baseline Analytics'!T29) + ABS('Baseline Analytics'!T31) + ABS('Baseline Analytics'!T32)) / 3</f>
        <v>1160.3333333333333</v>
      </c>
      <c r="AW5">
        <f>(ABS('Baseline Analytics'!U29) + ABS('Baseline Analytics'!U31) + ABS('Baseline Analytics'!U32)) / 3</f>
        <v>19191</v>
      </c>
      <c r="AX5">
        <f>STDEV('Baseline Analytics'!P29,'Baseline Analytics'!P31,'Baseline Analytics'!P32)</f>
        <v>727.84132886227337</v>
      </c>
      <c r="AY5">
        <f>STDEV('Baseline Analytics'!Q29,'Baseline Analytics'!Q31,'Baseline Analytics'!Q32)</f>
        <v>688.92839492456199</v>
      </c>
      <c r="AZ5">
        <f>STDEV('Baseline Analytics'!R29,'Baseline Analytics'!R31,'Baseline Analytics'!R32)</f>
        <v>478.83852532282049</v>
      </c>
      <c r="BA5">
        <f>STDEV('Baseline Analytics'!S29,'Baseline Analytics'!S31,'Baseline Analytics'!S32)</f>
        <v>847.08677241472731</v>
      </c>
      <c r="BB5">
        <f>STDEV('Baseline Analytics'!T29,'Baseline Analytics'!T31,'Baseline Analytics'!T32)</f>
        <v>396.22889007912238</v>
      </c>
      <c r="BC5">
        <f>STDEV('Baseline Analytics'!U29,'Baseline Analytics'!U31,'Baseline Analytics'!U32)</f>
        <v>786.47123278604408</v>
      </c>
    </row>
    <row r="6" spans="1:56" ht="15.75">
      <c r="A6" s="146" t="s">
        <v>1609</v>
      </c>
      <c r="B6">
        <f>AVERAGE('Baseline Analytics'!C34:C37)</f>
        <v>1010.25</v>
      </c>
      <c r="C6">
        <f>AVERAGE('Baseline Analytics'!D34:D37)</f>
        <v>985.25</v>
      </c>
      <c r="D6">
        <f>AVERAGE('Baseline Analytics'!E34:E37)</f>
        <v>23904.25</v>
      </c>
      <c r="E6">
        <f>AVERAGE('Baseline Analytics'!F34:F37)</f>
        <v>-433</v>
      </c>
      <c r="F6">
        <f>AVERAGE('Baseline Analytics'!G34:G37)</f>
        <v>1066.25</v>
      </c>
      <c r="G6">
        <f>AVERAGE('Baseline Analytics'!H34:H37)</f>
        <v>22478.75</v>
      </c>
      <c r="H6" s="37" cm="1">
        <f t="array" ref="H6">SUMPRODUCT(ABS('Baseline Analytics'!C34:C37)) / COUNT('Baseline Analytics'!C34:C37)</f>
        <v>1010.25</v>
      </c>
      <c r="I6" s="37" cm="1">
        <f t="array" ref="I6">SUMPRODUCT(ABS('Baseline Analytics'!D34:D37)) / COUNT('Baseline Analytics'!D34:D37)</f>
        <v>985.25</v>
      </c>
      <c r="J6" s="37" cm="1">
        <f t="array" ref="J6">SUMPRODUCT(ABS('Baseline Analytics'!E34:E37)) / COUNT('Baseline Analytics'!E34:E37)</f>
        <v>23904.25</v>
      </c>
      <c r="K6" s="37" cm="1">
        <f t="array" ref="K6">SUMPRODUCT(ABS('Baseline Analytics'!F34:F37)) / COUNT('Baseline Analytics'!F34:F37)</f>
        <v>533</v>
      </c>
      <c r="L6" s="37" cm="1">
        <f t="array" ref="L6">SUMPRODUCT(ABS('Baseline Analytics'!G34:G37)) / COUNT('Baseline Analytics'!G34:G37)</f>
        <v>1066.25</v>
      </c>
      <c r="M6" s="37" cm="1">
        <f t="array" ref="M6">SUMPRODUCT(ABS('Baseline Analytics'!H34:H37)) / COUNT('Baseline Analytics'!H34:H37)</f>
        <v>22478.75</v>
      </c>
      <c r="N6" s="157">
        <f>STDEV('Baseline Analytics'!C34:C37)</f>
        <v>437.9515764708849</v>
      </c>
      <c r="O6" s="157">
        <f>STDEV('Baseline Analytics'!D34:D37)</f>
        <v>632.64965291489204</v>
      </c>
      <c r="P6" s="157">
        <f>STDEV('Baseline Analytics'!E34:E37)</f>
        <v>1996.9155173249903</v>
      </c>
      <c r="Q6" s="157">
        <f>STDEV('Baseline Analytics'!F34:F37)</f>
        <v>617.67035436927574</v>
      </c>
      <c r="R6" s="157">
        <f>STDEV('Baseline Analytics'!G34:G37)</f>
        <v>288.75061327496201</v>
      </c>
      <c r="S6" s="157">
        <f>STDEV('Baseline Analytics'!H34:H37)</f>
        <v>2108.8110986999286</v>
      </c>
      <c r="T6">
        <f>AVERAGE('Baseline Analytics'!I34:I37)</f>
        <v>-174.5</v>
      </c>
      <c r="U6">
        <f>AVERAGE('Baseline Analytics'!J34:J37)</f>
        <v>-149</v>
      </c>
      <c r="V6">
        <f>AVERAGE('Baseline Analytics'!K34:K37)</f>
        <v>-23053.75</v>
      </c>
      <c r="W6">
        <f>AVERAGE('Baseline Analytics'!L34:L37)</f>
        <v>443</v>
      </c>
      <c r="X6">
        <f>AVERAGE('Baseline Analytics'!M34:M37)</f>
        <v>-163.25</v>
      </c>
      <c r="Y6">
        <f>AVERAGE('Baseline Analytics'!N34:N37)</f>
        <v>22182.75</v>
      </c>
      <c r="Z6" s="37" cm="1">
        <f t="array" ref="Z6">SUMPRODUCT(ABS('Baseline Analytics'!I34:I37)) / COUNT('Baseline Analytics'!I34:I37)</f>
        <v>991.5</v>
      </c>
      <c r="AA6" s="37" cm="1">
        <f t="array" ref="AA6">SUMPRODUCT(ABS('Baseline Analytics'!J34:J37)) / COUNT('Baseline Analytics'!J34:J37)</f>
        <v>725.5</v>
      </c>
      <c r="AB6" s="37" cm="1">
        <f t="array" ref="AB6">SUMPRODUCT(ABS('Baseline Analytics'!K34:K37)) / COUNT('Baseline Analytics'!K34:K37)</f>
        <v>23053.75</v>
      </c>
      <c r="AC6" s="37" cm="1">
        <f t="array" ref="AC6">SUMPRODUCT(ABS('Baseline Analytics'!L34:L37)) / COUNT('Baseline Analytics'!L34:L37)</f>
        <v>443</v>
      </c>
      <c r="AD6" s="37" cm="1">
        <f t="array" ref="AD6">SUMPRODUCT(ABS('Baseline Analytics'!M34:M37)) / COUNT('Baseline Analytics'!M34:M37)</f>
        <v>639.75</v>
      </c>
      <c r="AE6" s="37" cm="1">
        <f t="array" ref="AE6">SUMPRODUCT(ABS('Baseline Analytics'!N34:N37)) / COUNT('Baseline Analytics'!N34:N37)</f>
        <v>22182.75</v>
      </c>
      <c r="AF6">
        <f>STDEV('Baseline Analytics'!I34:I37)</f>
        <v>1361.6033441008681</v>
      </c>
      <c r="AG6">
        <f>STDEV('Baseline Analytics'!J34:J37)</f>
        <v>1081.6428862306327</v>
      </c>
      <c r="AH6">
        <f>STDEV('Baseline Analytics'!K34:K37)</f>
        <v>2542.6242840813111</v>
      </c>
      <c r="AI6">
        <f>STDEV('Baseline Analytics'!L34:L37)</f>
        <v>492.05013294717577</v>
      </c>
      <c r="AJ6">
        <f>STDEV('Baseline Analytics'!M34:M37)</f>
        <v>843.40317563231088</v>
      </c>
      <c r="AK6">
        <f>STDEV('Baseline Analytics'!N34:N37)</f>
        <v>1615.4537804179563</v>
      </c>
      <c r="AL6">
        <f>AVERAGE('Baseline Analytics'!P34:P37)</f>
        <v>173.25</v>
      </c>
      <c r="AM6">
        <f>AVERAGE('Baseline Analytics'!Q34:Q37)</f>
        <v>520.25</v>
      </c>
      <c r="AN6">
        <f>AVERAGE('Baseline Analytics'!R34:R37)</f>
        <v>-23486</v>
      </c>
      <c r="AO6">
        <f>AVERAGE('Baseline Analytics'!S34:S37)</f>
        <v>-106.25</v>
      </c>
      <c r="AP6">
        <f>AVERAGE('Baseline Analytics'!T34:T37)</f>
        <v>1279.5</v>
      </c>
      <c r="AQ6">
        <f>AVERAGE('Baseline Analytics'!U34:U37)</f>
        <v>21620.75</v>
      </c>
      <c r="AR6" cm="1">
        <f t="array" ref="AR6">SUMPRODUCT(ABS('Baseline Analytics'!P34:P37)) / COUNT('Baseline Analytics'!P34:P37)</f>
        <v>496.25</v>
      </c>
      <c r="AS6" cm="1">
        <f t="array" ref="AS6">SUMPRODUCT(ABS('Baseline Analytics'!Q34:Q37)) / COUNT('Baseline Analytics'!Q34:Q37)</f>
        <v>574.75</v>
      </c>
      <c r="AT6" cm="1">
        <f t="array" ref="AT6">SUMPRODUCT(ABS('Baseline Analytics'!R34:R37)) / COUNT('Baseline Analytics'!R34:R37)</f>
        <v>23486</v>
      </c>
      <c r="AU6" cm="1">
        <f t="array" ref="AU6">SUMPRODUCT(ABS('Baseline Analytics'!S34:S37)) / COUNT('Baseline Analytics'!S34:S37)</f>
        <v>261.25</v>
      </c>
      <c r="AV6" cm="1">
        <f t="array" ref="AV6">SUMPRODUCT(ABS('Baseline Analytics'!T34:T37)) / COUNT('Baseline Analytics'!T34:T37)</f>
        <v>1279.5</v>
      </c>
      <c r="AW6" cm="1">
        <f t="array" ref="AW6">SUMPRODUCT(ABS('Baseline Analytics'!U34:U37)) / COUNT('Baseline Analytics'!U34:U37)</f>
        <v>21620.75</v>
      </c>
      <c r="AX6">
        <f>STDEV('Baseline Analytics'!P34:P37)</f>
        <v>644.65720865175058</v>
      </c>
      <c r="AY6">
        <f>STDEV('Baseline Analytics'!Q34:Q37)</f>
        <v>615.44529949189371</v>
      </c>
      <c r="AZ6">
        <f>STDEV('Baseline Analytics'!R34:R37)</f>
        <v>2362.3218804105986</v>
      </c>
      <c r="BA6">
        <f>STDEV('Baseline Analytics'!S34:S37)</f>
        <v>303.19342011329996</v>
      </c>
      <c r="BB6">
        <f>STDEV('Baseline Analytics'!T34:T37)</f>
        <v>353.53594819574806</v>
      </c>
      <c r="BC6">
        <f>STDEV('Baseline Analytics'!U34:U37)</f>
        <v>1474.5196675527932</v>
      </c>
    </row>
    <row r="7" spans="1:56">
      <c r="A7" t="s">
        <v>1611</v>
      </c>
      <c r="B7">
        <f>AVERAGE('Baseline Analytics'!C39:C42)</f>
        <v>-7218.75</v>
      </c>
      <c r="C7">
        <f>AVERAGE('Baseline Analytics'!D39:D42)</f>
        <v>-3629.5</v>
      </c>
      <c r="D7">
        <f>AVERAGE('Baseline Analytics'!E39:E42)</f>
        <v>20369.75</v>
      </c>
      <c r="E7">
        <f>AVERAGE('Baseline Analytics'!F39:F42)</f>
        <v>-6159.75</v>
      </c>
      <c r="F7">
        <f>AVERAGE('Baseline Analytics'!G39:G42)</f>
        <v>-2695</v>
      </c>
      <c r="G7">
        <f>AVERAGE('Baseline Analytics'!H39:H42)</f>
        <v>22175.5</v>
      </c>
      <c r="H7" s="37" cm="1">
        <f t="array" ref="H7">SUMPRODUCT(ABS('Baseline Analytics'!C39:C42)) / COUNT('Baseline Analytics'!C39:C42)</f>
        <v>7218.75</v>
      </c>
      <c r="I7" s="37" cm="1">
        <f t="array" ref="I7">SUMPRODUCT(ABS('Baseline Analytics'!D39:D42)) / COUNT('Baseline Analytics'!D39:D42)</f>
        <v>3629.5</v>
      </c>
      <c r="J7" s="37" cm="1">
        <f t="array" ref="J7">SUMPRODUCT(ABS('Baseline Analytics'!E39:E42)) / COUNT('Baseline Analytics'!E39:E42)</f>
        <v>20369.75</v>
      </c>
      <c r="K7" s="37" cm="1">
        <f t="array" ref="K7">SUMPRODUCT(ABS('Baseline Analytics'!F39:F42)) / COUNT('Baseline Analytics'!F39:F42)</f>
        <v>6159.75</v>
      </c>
      <c r="L7" s="37" cm="1">
        <f t="array" ref="L7">SUMPRODUCT(ABS('Baseline Analytics'!G39:G42)) / COUNT('Baseline Analytics'!G39:G42)</f>
        <v>2695</v>
      </c>
      <c r="M7" s="37" cm="1">
        <f t="array" ref="M7">SUMPRODUCT(ABS('Baseline Analytics'!H39:H42)) / COUNT('Baseline Analytics'!H39:H42)</f>
        <v>22175.5</v>
      </c>
      <c r="N7" s="157">
        <f>STDEV('Baseline Analytics'!C39:C42)</f>
        <v>596.30438256536956</v>
      </c>
      <c r="O7" s="157">
        <f>STDEV('Baseline Analytics'!D39:D42)</f>
        <v>962.90342194843197</v>
      </c>
      <c r="P7" s="157">
        <f>STDEV('Baseline Analytics'!E39:E42)</f>
        <v>318.00039308151804</v>
      </c>
      <c r="Q7" s="157">
        <f>STDEV('Baseline Analytics'!F39:F42)</f>
        <v>670.89560787552239</v>
      </c>
      <c r="R7" s="157">
        <f>STDEV('Baseline Analytics'!G39:G42)</f>
        <v>1199.2155769501996</v>
      </c>
      <c r="S7" s="157">
        <f>STDEV('Baseline Analytics'!H39:H42)</f>
        <v>522.20845135507591</v>
      </c>
      <c r="T7">
        <f>AVERAGE('Baseline Analytics'!I39:I42)</f>
        <v>-385.5</v>
      </c>
      <c r="U7">
        <f>AVERAGE('Baseline Analytics'!J39:J42)</f>
        <v>-138.5</v>
      </c>
      <c r="V7">
        <f>AVERAGE('Baseline Analytics'!K39:K42)</f>
        <v>-18036.5</v>
      </c>
      <c r="W7">
        <f>AVERAGE('Baseline Analytics'!L39:L42)</f>
        <v>1255.75</v>
      </c>
      <c r="X7">
        <f>AVERAGE('Baseline Analytics'!M39:M42)</f>
        <v>-370.75</v>
      </c>
      <c r="Y7">
        <f>AVERAGE('Baseline Analytics'!N39:N42)</f>
        <v>22767.25</v>
      </c>
      <c r="Z7" s="37" cm="1">
        <f t="array" ref="Z7">SUMPRODUCT(ABS('Baseline Analytics'!I39:I42)) / COUNT('Baseline Analytics'!I39:I42)</f>
        <v>4746</v>
      </c>
      <c r="AA7" s="37" cm="1">
        <f t="array" ref="AA7">SUMPRODUCT(ABS('Baseline Analytics'!J39:J42)) / COUNT('Baseline Analytics'!J39:J42)</f>
        <v>6114.5</v>
      </c>
      <c r="AB7" s="37" cm="1">
        <f t="array" ref="AB7">SUMPRODUCT(ABS('Baseline Analytics'!K39:K42)) / COUNT('Baseline Analytics'!K39:K42)</f>
        <v>18036.5</v>
      </c>
      <c r="AC7" s="37" cm="1">
        <f t="array" ref="AC7">SUMPRODUCT(ABS('Baseline Analytics'!L39:L42)) / COUNT('Baseline Analytics'!L39:L42)</f>
        <v>3534.75</v>
      </c>
      <c r="AD7" s="37" cm="1">
        <f t="array" ref="AD7">SUMPRODUCT(ABS('Baseline Analytics'!M39:M42)) / COUNT('Baseline Analytics'!M39:M42)</f>
        <v>4068.75</v>
      </c>
      <c r="AE7" s="37" cm="1">
        <f t="array" ref="AE7">SUMPRODUCT(ABS('Baseline Analytics'!N39:N42)) / COUNT('Baseline Analytics'!N39:N42)</f>
        <v>22767.25</v>
      </c>
      <c r="AF7">
        <f>STDEV('Baseline Analytics'!I39:I42)</f>
        <v>5942.8743045768688</v>
      </c>
      <c r="AG7">
        <f>STDEV('Baseline Analytics'!J39:J42)</f>
        <v>7319.3554133316047</v>
      </c>
      <c r="AH7">
        <f>STDEV('Baseline Analytics'!K39:K42)</f>
        <v>271.33804254717643</v>
      </c>
      <c r="AI7">
        <f>STDEV('Baseline Analytics'!L39:L42)</f>
        <v>4575.4858667322605</v>
      </c>
      <c r="AJ7">
        <f>STDEV('Baseline Analytics'!M39:M42)</f>
        <v>5134.8283564302319</v>
      </c>
      <c r="AK7">
        <f>STDEV('Baseline Analytics'!N39:N42)</f>
        <v>518.5726403632699</v>
      </c>
      <c r="AL7">
        <f>AVERAGE('Baseline Analytics'!P39:P42)</f>
        <v>-7204</v>
      </c>
      <c r="AM7">
        <f>AVERAGE('Baseline Analytics'!Q39:Q42)</f>
        <v>-3985</v>
      </c>
      <c r="AN7">
        <f>AVERAGE('Baseline Analytics'!R39:R42)</f>
        <v>-18960</v>
      </c>
      <c r="AO7">
        <f>AVERAGE('Baseline Analytics'!S39:S42)</f>
        <v>-5728.75</v>
      </c>
      <c r="AP7">
        <f>AVERAGE('Baseline Analytics'!T39:T42)</f>
        <v>-1717.25</v>
      </c>
      <c r="AQ7">
        <f>AVERAGE('Baseline Analytics'!U39:U42)</f>
        <v>22019.75</v>
      </c>
      <c r="AR7" cm="1">
        <f t="array" ref="AR7">SUMPRODUCT(ABS('Baseline Analytics'!P39:P42)) / COUNT('Baseline Analytics'!P39:P42)</f>
        <v>7204</v>
      </c>
      <c r="AS7" cm="1">
        <f t="array" ref="AS7">SUMPRODUCT(ABS('Baseline Analytics'!Q39:Q42)) / COUNT('Baseline Analytics'!Q39:Q42)</f>
        <v>3985</v>
      </c>
      <c r="AT7" cm="1">
        <f t="array" ref="AT7">SUMPRODUCT(ABS('Baseline Analytics'!R39:R42)) / COUNT('Baseline Analytics'!R39:R42)</f>
        <v>18960</v>
      </c>
      <c r="AU7" cm="1">
        <f t="array" ref="AU7">SUMPRODUCT(ABS('Baseline Analytics'!S39:S42)) / COUNT('Baseline Analytics'!S39:S42)</f>
        <v>5728.75</v>
      </c>
      <c r="AV7" cm="1">
        <f t="array" ref="AV7">SUMPRODUCT(ABS('Baseline Analytics'!T39:T42)) / COUNT('Baseline Analytics'!T39:T42)</f>
        <v>1717.25</v>
      </c>
      <c r="AW7" cm="1">
        <f t="array" ref="AW7">SUMPRODUCT(ABS('Baseline Analytics'!U39:U42)) / COUNT('Baseline Analytics'!U39:U42)</f>
        <v>22019.75</v>
      </c>
      <c r="AX7">
        <f>STDEV('Baseline Analytics'!P39:P42)</f>
        <v>647.4508990391987</v>
      </c>
      <c r="AY7">
        <f>STDEV('Baseline Analytics'!Q39:Q42)</f>
        <v>1156.6416904123766</v>
      </c>
      <c r="AZ7">
        <f>STDEV('Baseline Analytics'!R39:R42)</f>
        <v>925.0913468409484</v>
      </c>
      <c r="BA7">
        <f>STDEV('Baseline Analytics'!S39:S42)</f>
        <v>315.24738962704618</v>
      </c>
      <c r="BB7">
        <f>STDEV('Baseline Analytics'!T39:T42)</f>
        <v>1300.0272753548929</v>
      </c>
      <c r="BC7">
        <f>STDEV('Baseline Analytics'!U39:U42)</f>
        <v>217.06585022368981</v>
      </c>
    </row>
    <row r="8" spans="1:56" ht="15.75">
      <c r="A8" s="146" t="s">
        <v>1606</v>
      </c>
      <c r="B8">
        <f>AVERAGE('Baseline Analytics'!C44:C47)</f>
        <v>-52.5</v>
      </c>
      <c r="C8">
        <f>AVERAGE('Baseline Analytics'!D44:D47)</f>
        <v>258.25</v>
      </c>
      <c r="D8">
        <f>AVERAGE('Baseline Analytics'!E44:E47)</f>
        <v>24541.25</v>
      </c>
      <c r="E8">
        <f>AVERAGE('Baseline Analytics'!F44:F47)</f>
        <v>48.25</v>
      </c>
      <c r="F8">
        <f>AVERAGE('Baseline Analytics'!G44:G47)</f>
        <v>335.5</v>
      </c>
      <c r="G8">
        <f>AVERAGE('Baseline Analytics'!H44:H47)</f>
        <v>22873</v>
      </c>
      <c r="H8" s="37" cm="1">
        <f t="array" ref="H8">SUMPRODUCT(ABS('Baseline Analytics'!C44:C47)) / COUNT('Baseline Analytics'!C44:C47)</f>
        <v>379</v>
      </c>
      <c r="I8" s="37" cm="1">
        <f t="array" ref="I8">SUMPRODUCT(ABS('Baseline Analytics'!D44:D47)) / COUNT('Baseline Analytics'!D44:D47)</f>
        <v>744.75</v>
      </c>
      <c r="J8" s="37" cm="1">
        <f t="array" ref="J8">SUMPRODUCT(ABS('Baseline Analytics'!E44:E47)) / COUNT('Baseline Analytics'!E44:E47)</f>
        <v>24541.25</v>
      </c>
      <c r="K8" s="37" cm="1">
        <f t="array" ref="K8">SUMPRODUCT(ABS('Baseline Analytics'!F44:F47)) / COUNT('Baseline Analytics'!F44:F47)</f>
        <v>418.75</v>
      </c>
      <c r="L8" s="37" cm="1">
        <f t="array" ref="L8">SUMPRODUCT(ABS('Baseline Analytics'!G44:G47)) / COUNT('Baseline Analytics'!G44:G47)</f>
        <v>853</v>
      </c>
      <c r="M8" s="37" cm="1">
        <f t="array" ref="M8">SUMPRODUCT(ABS('Baseline Analytics'!H44:H47)) / COUNT('Baseline Analytics'!H44:H47)</f>
        <v>22873</v>
      </c>
      <c r="N8" s="157">
        <f>STDEV('Baseline Analytics'!C44:C47)</f>
        <v>472.42953619208299</v>
      </c>
      <c r="O8" s="157">
        <f>STDEV('Baseline Analytics'!D44:D47)</f>
        <v>822.99184888632612</v>
      </c>
      <c r="P8" s="157">
        <f>STDEV('Baseline Analytics'!E44:E47)</f>
        <v>1505.1643044310258</v>
      </c>
      <c r="Q8" s="157">
        <f>STDEV('Baseline Analytics'!F44:F47)</f>
        <v>592.61700673087898</v>
      </c>
      <c r="R8" s="157">
        <f>STDEV('Baseline Analytics'!G44:G47)</f>
        <v>930.61323867651913</v>
      </c>
      <c r="S8" s="157">
        <f>STDEV('Baseline Analytics'!H44:H47)</f>
        <v>1725.2966894614581</v>
      </c>
      <c r="T8">
        <f>AVERAGE('Baseline Analytics'!I44:I47)</f>
        <v>85.25</v>
      </c>
      <c r="U8">
        <f>AVERAGE('Baseline Analytics'!J44:J47)</f>
        <v>-109.75</v>
      </c>
      <c r="V8">
        <f>AVERAGE('Baseline Analytics'!K44:K47)</f>
        <v>-22043.75</v>
      </c>
      <c r="W8">
        <f>AVERAGE('Baseline Analytics'!L44:L47)</f>
        <v>-467.5</v>
      </c>
      <c r="X8">
        <f>AVERAGE('Baseline Analytics'!M44:M47)</f>
        <v>-346</v>
      </c>
      <c r="Y8">
        <f>AVERAGE('Baseline Analytics'!N44:N47)</f>
        <v>22676.5</v>
      </c>
      <c r="Z8" s="37" cm="1">
        <f t="array" ref="Z8">SUMPRODUCT(ABS('Baseline Analytics'!I44:I47)) / COUNT('Baseline Analytics'!I44:I47)</f>
        <v>916.75</v>
      </c>
      <c r="AA8" s="37" cm="1">
        <f t="array" ref="AA8">SUMPRODUCT(ABS('Baseline Analytics'!J44:J47)) / COUNT('Baseline Analytics'!J44:J47)</f>
        <v>1503.25</v>
      </c>
      <c r="AB8" s="37" cm="1">
        <f t="array" ref="AB8">SUMPRODUCT(ABS('Baseline Analytics'!K44:K47)) / COUNT('Baseline Analytics'!K44:K47)</f>
        <v>22043.75</v>
      </c>
      <c r="AC8" s="37" cm="1">
        <f t="array" ref="AC8">SUMPRODUCT(ABS('Baseline Analytics'!L44:L47)) / COUNT('Baseline Analytics'!L44:L47)</f>
        <v>1220.5</v>
      </c>
      <c r="AD8" s="37" cm="1">
        <f t="array" ref="AD8">SUMPRODUCT(ABS('Baseline Analytics'!M44:M47)) / COUNT('Baseline Analytics'!M44:M47)</f>
        <v>1550.5</v>
      </c>
      <c r="AE8" s="37" cm="1">
        <f t="array" ref="AE8">SUMPRODUCT(ABS('Baseline Analytics'!N44:N47)) / COUNT('Baseline Analytics'!N44:N47)</f>
        <v>22676.5</v>
      </c>
      <c r="AF8">
        <f>STDEV('Baseline Analytics'!I44:I47)</f>
        <v>1317.2497548554211</v>
      </c>
      <c r="AG8">
        <f>STDEV('Baseline Analytics'!J44:J47)</f>
        <v>1905.7050095262209</v>
      </c>
      <c r="AH8">
        <f>STDEV('Baseline Analytics'!K44:K47)</f>
        <v>1483.7078272580038</v>
      </c>
      <c r="AI8">
        <f>STDEV('Baseline Analytics'!L44:L47)</f>
        <v>1482.0369990883044</v>
      </c>
      <c r="AJ8">
        <f>STDEV('Baseline Analytics'!M44:M47)</f>
        <v>1860.2449659475856</v>
      </c>
      <c r="AK8">
        <f>STDEV('Baseline Analytics'!N44:N47)</f>
        <v>2051.0630577012171</v>
      </c>
      <c r="AL8">
        <f>AVERAGE('Baseline Analytics'!P44:P47)</f>
        <v>-499</v>
      </c>
      <c r="AM8">
        <f>AVERAGE('Baseline Analytics'!Q44:Q47)</f>
        <v>411.75</v>
      </c>
      <c r="AN8">
        <f>AVERAGE('Baseline Analytics'!R44:R47)</f>
        <v>-23209.25</v>
      </c>
      <c r="AO8">
        <f>AVERAGE('Baseline Analytics'!S44:S47)</f>
        <v>901.5</v>
      </c>
      <c r="AP8">
        <f>AVERAGE('Baseline Analytics'!T44:T47)</f>
        <v>315.25</v>
      </c>
      <c r="AQ8">
        <f>AVERAGE('Baseline Analytics'!U44:U47)</f>
        <v>22457</v>
      </c>
      <c r="AR8" cm="1">
        <f t="array" ref="AR8">SUMPRODUCT(ABS('Baseline Analytics'!P44:P47)) / COUNT('Baseline Analytics'!P44:P47)</f>
        <v>521.5</v>
      </c>
      <c r="AS8" cm="1">
        <f t="array" ref="AS8">SUMPRODUCT(ABS('Baseline Analytics'!Q44:Q47)) / COUNT('Baseline Analytics'!Q44:Q47)</f>
        <v>565.75</v>
      </c>
      <c r="AT8" cm="1">
        <f t="array" ref="AT8">SUMPRODUCT(ABS('Baseline Analytics'!R44:R47)) / COUNT('Baseline Analytics'!R44:R47)</f>
        <v>23209.25</v>
      </c>
      <c r="AU8" cm="1">
        <f t="array" ref="AU8">SUMPRODUCT(ABS('Baseline Analytics'!S44:S47)) / COUNT('Baseline Analytics'!S44:S47)</f>
        <v>901.5</v>
      </c>
      <c r="AV8" cm="1">
        <f t="array" ref="AV8">SUMPRODUCT(ABS('Baseline Analytics'!T44:T47)) / COUNT('Baseline Analytics'!T44:T47)</f>
        <v>647.25</v>
      </c>
      <c r="AW8" cm="1">
        <f t="array" ref="AW8">SUMPRODUCT(ABS('Baseline Analytics'!U44:U47)) / COUNT('Baseline Analytics'!U44:U47)</f>
        <v>22457</v>
      </c>
      <c r="AX8">
        <f>STDEV('Baseline Analytics'!P44:P47)</f>
        <v>456.02704598155873</v>
      </c>
      <c r="AY8">
        <f>STDEV('Baseline Analytics'!Q44:Q47)</f>
        <v>606.69947255622367</v>
      </c>
      <c r="AZ8">
        <f>STDEV('Baseline Analytics'!R44:R47)</f>
        <v>1442.2224458568564</v>
      </c>
      <c r="BA8">
        <f>STDEV('Baseline Analytics'!S44:S47)</f>
        <v>493.2697031036875</v>
      </c>
      <c r="BB8">
        <f>STDEV('Baseline Analytics'!T44:T47)</f>
        <v>680.85112175864117</v>
      </c>
      <c r="BC8">
        <f>STDEV('Baseline Analytics'!U44:U47)</f>
        <v>1765.2871343400955</v>
      </c>
    </row>
    <row r="9" spans="1:56" ht="15.75">
      <c r="A9" s="146" t="s">
        <v>1604</v>
      </c>
      <c r="B9">
        <f>AVERAGE('Baseline Analytics'!C49:C52)</f>
        <v>889.75</v>
      </c>
      <c r="C9">
        <f>AVERAGE('Baseline Analytics'!D49:D52)</f>
        <v>785.75</v>
      </c>
      <c r="D9">
        <f>AVERAGE('Baseline Analytics'!E49:E52)</f>
        <v>21591.75</v>
      </c>
      <c r="E9">
        <f>AVERAGE('Baseline Analytics'!F49:F52)</f>
        <v>401.75</v>
      </c>
      <c r="F9">
        <f>AVERAGE('Baseline Analytics'!G49:G52)</f>
        <v>819.5</v>
      </c>
      <c r="G9">
        <f>AVERAGE('Baseline Analytics'!H49:H52)</f>
        <v>22394.75</v>
      </c>
      <c r="H9" s="37" cm="1">
        <f t="array" ref="H9">SUMPRODUCT(ABS('Baseline Analytics'!C49:C52)) / COUNT('Baseline Analytics'!C49:C52)</f>
        <v>889.75</v>
      </c>
      <c r="I9" s="37" cm="1">
        <f t="array" ref="I9">SUMPRODUCT(ABS('Baseline Analytics'!D49:D52)) / COUNT('Baseline Analytics'!D49:D52)</f>
        <v>785.75</v>
      </c>
      <c r="J9" s="37" cm="1">
        <f t="array" ref="J9">SUMPRODUCT(ABS('Baseline Analytics'!E49:E52)) / COUNT('Baseline Analytics'!E49:E52)</f>
        <v>21591.75</v>
      </c>
      <c r="K9" s="37" cm="1">
        <f t="array" ref="K9">SUMPRODUCT(ABS('Baseline Analytics'!F49:F52)) / COUNT('Baseline Analytics'!F49:F52)</f>
        <v>606.75</v>
      </c>
      <c r="L9" s="37" cm="1">
        <f t="array" ref="L9">SUMPRODUCT(ABS('Baseline Analytics'!G49:G52)) / COUNT('Baseline Analytics'!G49:G52)</f>
        <v>819.5</v>
      </c>
      <c r="M9" s="37" cm="1">
        <f t="array" ref="M9">SUMPRODUCT(ABS('Baseline Analytics'!H49:H52)) / COUNT('Baseline Analytics'!H49:H52)</f>
        <v>22394.75</v>
      </c>
      <c r="N9" s="157">
        <f>STDEV('Baseline Analytics'!C49:C52)</f>
        <v>317.29205788988793</v>
      </c>
      <c r="O9" s="157">
        <f>STDEV('Baseline Analytics'!D49:D52)</f>
        <v>413.32664645128636</v>
      </c>
      <c r="P9" s="157">
        <f>STDEV('Baseline Analytics'!E49:E52)</f>
        <v>719.55466551657264</v>
      </c>
      <c r="Q9" s="157">
        <f>STDEV('Baseline Analytics'!F49:F52)</f>
        <v>549.7407722433062</v>
      </c>
      <c r="R9" s="157">
        <f>STDEV('Baseline Analytics'!G49:G52)</f>
        <v>690.47930212763561</v>
      </c>
      <c r="S9" s="157">
        <f>STDEV('Baseline Analytics'!H49:H52)</f>
        <v>1025.7440795182133</v>
      </c>
      <c r="T9">
        <f>AVERAGE('Baseline Analytics'!I49:I52)</f>
        <v>-578.5</v>
      </c>
      <c r="U9">
        <f>AVERAGE('Baseline Analytics'!J49:J52)</f>
        <v>-79</v>
      </c>
      <c r="V9">
        <f>AVERAGE('Baseline Analytics'!K49:K52)</f>
        <v>-21028.25</v>
      </c>
      <c r="W9">
        <f>AVERAGE('Baseline Analytics'!L49:L52)</f>
        <v>228.5</v>
      </c>
      <c r="X9">
        <f>AVERAGE('Baseline Analytics'!M49:M52)</f>
        <v>308</v>
      </c>
      <c r="Y9">
        <f>AVERAGE('Baseline Analytics'!N49:N52)</f>
        <v>21618</v>
      </c>
      <c r="Z9" s="37" cm="1">
        <f t="array" ref="Z9">SUMPRODUCT(ABS('Baseline Analytics'!I49:I52)) / COUNT('Baseline Analytics'!I49:I52)</f>
        <v>644</v>
      </c>
      <c r="AA9" s="37" cm="1">
        <f t="array" ref="AA9">SUMPRODUCT(ABS('Baseline Analytics'!J49:J52)) / COUNT('Baseline Analytics'!J49:J52)</f>
        <v>529</v>
      </c>
      <c r="AB9" s="37" cm="1">
        <f t="array" ref="AB9">SUMPRODUCT(ABS('Baseline Analytics'!K49:K52)) / COUNT('Baseline Analytics'!K49:K52)</f>
        <v>21028.25</v>
      </c>
      <c r="AC9" s="37" cm="1">
        <f t="array" ref="AC9">SUMPRODUCT(ABS('Baseline Analytics'!L49:L52)) / COUNT('Baseline Analytics'!L49:L52)</f>
        <v>729</v>
      </c>
      <c r="AD9" s="37" cm="1">
        <f t="array" ref="AD9">SUMPRODUCT(ABS('Baseline Analytics'!M49:M52)) / COUNT('Baseline Analytics'!M49:M52)</f>
        <v>919</v>
      </c>
      <c r="AE9" s="37" cm="1">
        <f t="array" ref="AE9">SUMPRODUCT(ABS('Baseline Analytics'!N49:N52)) / COUNT('Baseline Analytics'!N49:N52)</f>
        <v>21618</v>
      </c>
      <c r="AF9">
        <f>STDEV('Baseline Analytics'!I49:I52)</f>
        <v>579.63925562945326</v>
      </c>
      <c r="AG9">
        <f>STDEV('Baseline Analytics'!J49:J52)</f>
        <v>706.69276681360384</v>
      </c>
      <c r="AH9">
        <f>STDEV('Baseline Analytics'!K49:K52)</f>
        <v>791.04545802796099</v>
      </c>
      <c r="AI9">
        <f>STDEV('Baseline Analytics'!L49:L52)</f>
        <v>935.44873367455762</v>
      </c>
      <c r="AJ9">
        <f>STDEV('Baseline Analytics'!M49:M52)</f>
        <v>1109.74081057996</v>
      </c>
      <c r="AK9">
        <f>STDEV('Baseline Analytics'!N49:N52)</f>
        <v>384.1492765406004</v>
      </c>
      <c r="AL9">
        <f>AVERAGE('Baseline Analytics'!P49:P52)</f>
        <v>419.25</v>
      </c>
      <c r="AM9">
        <f>AVERAGE('Baseline Analytics'!Q49:Q52)</f>
        <v>211</v>
      </c>
      <c r="AN9">
        <f>AVERAGE('Baseline Analytics'!R49:R52)</f>
        <v>-20949.5</v>
      </c>
      <c r="AO9">
        <f>AVERAGE('Baseline Analytics'!S49:S52)</f>
        <v>482.75</v>
      </c>
      <c r="AP9">
        <f>AVERAGE('Baseline Analytics'!T49:T52)</f>
        <v>1273.25</v>
      </c>
      <c r="AQ9">
        <f>AVERAGE('Baseline Analytics'!U49:U52)</f>
        <v>21095.25</v>
      </c>
      <c r="AR9" cm="1">
        <f t="array" ref="AR9">SUMPRODUCT(ABS('Baseline Analytics'!P49:P52)) / COUNT('Baseline Analytics'!P49:P52)</f>
        <v>470.25</v>
      </c>
      <c r="AS9" cm="1">
        <f t="array" ref="AS9">SUMPRODUCT(ABS('Baseline Analytics'!Q49:Q52)) / COUNT('Baseline Analytics'!Q49:Q52)</f>
        <v>488.5</v>
      </c>
      <c r="AT9" cm="1">
        <f t="array" ref="AT9">SUMPRODUCT(ABS('Baseline Analytics'!R49:R52)) / COUNT('Baseline Analytics'!R49:R52)</f>
        <v>20949.5</v>
      </c>
      <c r="AU9" cm="1">
        <f t="array" ref="AU9">SUMPRODUCT(ABS('Baseline Analytics'!S49:S52)) / COUNT('Baseline Analytics'!S49:S52)</f>
        <v>778.25</v>
      </c>
      <c r="AV9" cm="1">
        <f t="array" ref="AV9">SUMPRODUCT(ABS('Baseline Analytics'!T49:T52)) / COUNT('Baseline Analytics'!T49:T52)</f>
        <v>1273.25</v>
      </c>
      <c r="AW9" cm="1">
        <f t="array" ref="AW9">SUMPRODUCT(ABS('Baseline Analytics'!U49:U52)) / COUNT('Baseline Analytics'!U49:U52)</f>
        <v>21095.25</v>
      </c>
      <c r="AX9">
        <f>STDEV('Baseline Analytics'!P49:P52)</f>
        <v>459.26127277037705</v>
      </c>
      <c r="AY9">
        <f>STDEV('Baseline Analytics'!Q49:Q52)</f>
        <v>551.31055978761492</v>
      </c>
      <c r="AZ9">
        <f>STDEV('Baseline Analytics'!R49:R52)</f>
        <v>592.39204361076065</v>
      </c>
      <c r="BA9">
        <f>STDEV('Baseline Analytics'!S49:S52)</f>
        <v>761.04637397029455</v>
      </c>
      <c r="BB9">
        <f>STDEV('Baseline Analytics'!T49:T52)</f>
        <v>421.88100613008561</v>
      </c>
      <c r="BC9">
        <f>STDEV('Baseline Analytics'!U49:U52)</f>
        <v>594.10177298731128</v>
      </c>
    </row>
    <row r="10" spans="1:56" ht="15.75">
      <c r="A10" s="146" t="s">
        <v>1613</v>
      </c>
      <c r="B10">
        <f>AVERAGE('Baseline Analytics'!C54:C57)</f>
        <v>396</v>
      </c>
      <c r="C10">
        <f>AVERAGE('Baseline Analytics'!D54:D57)</f>
        <v>747.25</v>
      </c>
      <c r="D10">
        <f>AVERAGE('Baseline Analytics'!E54:E57)</f>
        <v>22689</v>
      </c>
      <c r="E10">
        <f>AVERAGE('Baseline Analytics'!F54:F57)</f>
        <v>398</v>
      </c>
      <c r="F10">
        <f>AVERAGE('Baseline Analytics'!G54:G57)</f>
        <v>144.5</v>
      </c>
      <c r="G10">
        <f>AVERAGE('Baseline Analytics'!H54:H57)</f>
        <v>21556.75</v>
      </c>
      <c r="H10" s="37" cm="1">
        <f t="array" ref="H10">SUMPRODUCT(ABS('Baseline Analytics'!C54:C57)) / COUNT('Baseline Analytics'!C54:C57)</f>
        <v>396</v>
      </c>
      <c r="I10" s="37" cm="1">
        <f t="array" ref="I10">SUMPRODUCT(ABS('Baseline Analytics'!D54:D57)) / COUNT('Baseline Analytics'!D54:D57)</f>
        <v>747.25</v>
      </c>
      <c r="J10" s="37" cm="1">
        <f t="array" ref="J10">SUMPRODUCT(ABS('Baseline Analytics'!E54:E57)) / COUNT('Baseline Analytics'!E54:E57)</f>
        <v>22689</v>
      </c>
      <c r="K10" s="37" cm="1">
        <f t="array" ref="K10">SUMPRODUCT(ABS('Baseline Analytics'!F54:F57)) / COUNT('Baseline Analytics'!F54:F57)</f>
        <v>434</v>
      </c>
      <c r="L10" s="37" cm="1">
        <f t="array" ref="L10">SUMPRODUCT(ABS('Baseline Analytics'!G54:G57)) / COUNT('Baseline Analytics'!G54:G57)</f>
        <v>927.5</v>
      </c>
      <c r="M10" s="37" cm="1">
        <f t="array" ref="M10">SUMPRODUCT(ABS('Baseline Analytics'!H54:H57)) / COUNT('Baseline Analytics'!H54:H57)</f>
        <v>21556.75</v>
      </c>
      <c r="N10" s="157">
        <f>STDEV('Baseline Analytics'!C54:C57)</f>
        <v>273.33495934475707</v>
      </c>
      <c r="O10" s="157">
        <f>STDEV('Baseline Analytics'!D54:D57)</f>
        <v>758.99116156470052</v>
      </c>
      <c r="P10" s="157">
        <f>STDEV('Baseline Analytics'!E54:E57)</f>
        <v>1033.6940230713019</v>
      </c>
      <c r="Q10" s="157">
        <f>STDEV('Baseline Analytics'!F54:F57)</f>
        <v>365.81142683081947</v>
      </c>
      <c r="R10" s="157">
        <f>STDEV('Baseline Analytics'!G54:G57)</f>
        <v>1122.8684992761471</v>
      </c>
      <c r="S10" s="157">
        <f>STDEV('Baseline Analytics'!H54:H57)</f>
        <v>1178.6450907716028</v>
      </c>
      <c r="T10">
        <f>AVERAGE('Baseline Analytics'!I54:I57)</f>
        <v>-113.25</v>
      </c>
      <c r="U10">
        <f>AVERAGE('Baseline Analytics'!J54:J57)</f>
        <v>-138.75</v>
      </c>
      <c r="V10">
        <f>AVERAGE('Baseline Analytics'!K54:K57)</f>
        <v>-22563.25</v>
      </c>
      <c r="W10">
        <f>AVERAGE('Baseline Analytics'!L54:L57)</f>
        <v>-143.25</v>
      </c>
      <c r="X10">
        <f>AVERAGE('Baseline Analytics'!M54:M57)</f>
        <v>1069.75</v>
      </c>
      <c r="Y10">
        <f>AVERAGE('Baseline Analytics'!N54:N57)</f>
        <v>20717.25</v>
      </c>
      <c r="Z10" s="37" cm="1">
        <f t="array" ref="Z10">SUMPRODUCT(ABS('Baseline Analytics'!I54:I57)) / COUNT('Baseline Analytics'!I54:I57)</f>
        <v>600.25</v>
      </c>
      <c r="AA10" s="37" cm="1">
        <f t="array" ref="AA10">SUMPRODUCT(ABS('Baseline Analytics'!J54:J57)) / COUNT('Baseline Analytics'!J54:J57)</f>
        <v>1373.25</v>
      </c>
      <c r="AB10" s="37" cm="1">
        <f t="array" ref="AB10">SUMPRODUCT(ABS('Baseline Analytics'!K54:K57)) / COUNT('Baseline Analytics'!K54:K57)</f>
        <v>22563.25</v>
      </c>
      <c r="AC10" s="37" cm="1">
        <f t="array" ref="AC10">SUMPRODUCT(ABS('Baseline Analytics'!L54:L57)) / COUNT('Baseline Analytics'!L54:L57)</f>
        <v>1128.25</v>
      </c>
      <c r="AD10" s="37" cm="1">
        <f t="array" ref="AD10">SUMPRODUCT(ABS('Baseline Analytics'!M54:M57)) / COUNT('Baseline Analytics'!M54:M57)</f>
        <v>1652.25</v>
      </c>
      <c r="AE10" s="37" cm="1">
        <f t="array" ref="AE10">SUMPRODUCT(ABS('Baseline Analytics'!N54:N57)) / COUNT('Baseline Analytics'!N54:N57)</f>
        <v>20717.25</v>
      </c>
      <c r="AF10">
        <f>STDEV('Baseline Analytics'!I54:I57)</f>
        <v>710.90523278422984</v>
      </c>
      <c r="AG10">
        <f>STDEV('Baseline Analytics'!J54:J57)</f>
        <v>1832.4483394264262</v>
      </c>
      <c r="AH10">
        <f>STDEV('Baseline Analytics'!K54:K57)</f>
        <v>1207.972509345032</v>
      </c>
      <c r="AI10">
        <f>STDEV('Baseline Analytics'!L54:L57)</f>
        <v>1584.0223851532737</v>
      </c>
      <c r="AJ10">
        <f>STDEV('Baseline Analytics'!M54:M57)</f>
        <v>1603.3434597739811</v>
      </c>
      <c r="AK10">
        <f>STDEV('Baseline Analytics'!N54:N57)</f>
        <v>746.1547538323847</v>
      </c>
      <c r="AL10">
        <f>AVERAGE('Baseline Analytics'!P54:P57)</f>
        <v>232.5</v>
      </c>
      <c r="AM10">
        <f>AVERAGE('Baseline Analytics'!Q54:Q57)</f>
        <v>99.75</v>
      </c>
      <c r="AN10">
        <f>AVERAGE('Baseline Analytics'!R54:R57)</f>
        <v>-22617</v>
      </c>
      <c r="AO10">
        <f>AVERAGE('Baseline Analytics'!S54:S57)</f>
        <v>785.25</v>
      </c>
      <c r="AP10">
        <f>AVERAGE('Baseline Analytics'!T54:T57)</f>
        <v>599.25</v>
      </c>
      <c r="AQ10">
        <f>AVERAGE('Baseline Analytics'!U54:U57)</f>
        <v>20966.5</v>
      </c>
      <c r="AR10" cm="1">
        <f t="array" ref="AR10">SUMPRODUCT(ABS('Baseline Analytics'!P54:P57)) / COUNT('Baseline Analytics'!P54:P57)</f>
        <v>263</v>
      </c>
      <c r="AS10" cm="1">
        <f t="array" ref="AS10">SUMPRODUCT(ABS('Baseline Analytics'!Q54:Q57)) / COUNT('Baseline Analytics'!Q54:Q57)</f>
        <v>334.25</v>
      </c>
      <c r="AT10" cm="1">
        <f t="array" ref="AT10">SUMPRODUCT(ABS('Baseline Analytics'!R54:R57)) / COUNT('Baseline Analytics'!R54:R57)</f>
        <v>22617</v>
      </c>
      <c r="AU10" cm="1">
        <f t="array" ref="AU10">SUMPRODUCT(ABS('Baseline Analytics'!S54:S57)) / COUNT('Baseline Analytics'!S54:S57)</f>
        <v>785.25</v>
      </c>
      <c r="AV10" cm="1">
        <f t="array" ref="AV10">SUMPRODUCT(ABS('Baseline Analytics'!T54:T57)) / COUNT('Baseline Analytics'!T54:T57)</f>
        <v>763.75</v>
      </c>
      <c r="AW10" cm="1">
        <f t="array" ref="AW10">SUMPRODUCT(ABS('Baseline Analytics'!U54:U57)) / COUNT('Baseline Analytics'!U54:U57)</f>
        <v>20966.5</v>
      </c>
      <c r="AX10">
        <f>STDEV('Baseline Analytics'!P54:P57)</f>
        <v>268.26914346106474</v>
      </c>
      <c r="AY10">
        <f>STDEV('Baseline Analytics'!Q54:Q57)</f>
        <v>428.68432441599725</v>
      </c>
      <c r="AZ10">
        <f>STDEV('Baseline Analytics'!R54:R57)</f>
        <v>1375.3256584048254</v>
      </c>
      <c r="BA10">
        <f>STDEV('Baseline Analytics'!S54:S57)</f>
        <v>360.03460481829615</v>
      </c>
      <c r="BB10">
        <f>STDEV('Baseline Analytics'!T54:T57)</f>
        <v>1015.6454023591764</v>
      </c>
      <c r="BC10">
        <f>STDEV('Baseline Analytics'!U54:U57)</f>
        <v>789.90653455540757</v>
      </c>
    </row>
    <row r="11" spans="1:56">
      <c r="H11" s="37"/>
      <c r="I11" s="37"/>
      <c r="J11" s="37"/>
      <c r="K11" s="37"/>
      <c r="L11" s="37"/>
      <c r="M11" s="37"/>
      <c r="N11" s="157"/>
      <c r="O11" s="157"/>
      <c r="P11" s="157"/>
      <c r="Q11" s="157"/>
      <c r="R11" s="157"/>
      <c r="S11" s="157"/>
      <c r="Z11" s="37"/>
      <c r="AA11" s="37"/>
      <c r="AB11" s="37"/>
      <c r="AC11" s="37"/>
      <c r="AD11" s="37"/>
      <c r="AE11" s="37"/>
    </row>
    <row r="12" spans="1:56">
      <c r="H12" s="37"/>
      <c r="I12" s="37"/>
      <c r="J12" s="37"/>
      <c r="K12" s="37"/>
      <c r="L12" s="37"/>
      <c r="M12" s="37"/>
      <c r="N12" s="157"/>
      <c r="O12" s="157"/>
      <c r="P12" s="157"/>
      <c r="Q12" s="157"/>
      <c r="R12" s="157"/>
      <c r="S12" s="157"/>
      <c r="Z12" s="37"/>
      <c r="AA12" s="37"/>
      <c r="AB12" s="37"/>
      <c r="AC12" s="37"/>
      <c r="AD12" s="37"/>
      <c r="AE12" s="37"/>
    </row>
    <row r="13" spans="1:56">
      <c r="H13" s="37"/>
      <c r="I13" s="37"/>
      <c r="J13" s="37"/>
      <c r="K13" s="37"/>
      <c r="L13" s="37"/>
      <c r="M13" s="37"/>
      <c r="N13" s="157"/>
      <c r="O13" s="157"/>
      <c r="P13" s="157"/>
      <c r="Q13" s="157"/>
      <c r="R13" s="157"/>
      <c r="S13" s="157"/>
      <c r="Z13" s="37"/>
      <c r="AA13" s="37"/>
      <c r="AB13" s="37"/>
      <c r="AC13" s="37"/>
      <c r="AD13" s="37"/>
      <c r="AE13" s="37"/>
    </row>
    <row r="14" spans="1:56">
      <c r="H14" s="37"/>
      <c r="I14" s="37"/>
      <c r="J14" s="37"/>
      <c r="K14" s="37"/>
      <c r="L14" s="37"/>
      <c r="M14" s="37"/>
      <c r="N14" s="157"/>
      <c r="O14" s="157"/>
      <c r="P14" s="157"/>
      <c r="Q14" s="157"/>
      <c r="R14" s="157"/>
      <c r="S14" s="157"/>
      <c r="Z14" s="37"/>
      <c r="AA14" s="37"/>
      <c r="AB14" s="37"/>
      <c r="AC14" s="37"/>
      <c r="AD14" s="37"/>
      <c r="AE14" s="37"/>
    </row>
    <row r="15" spans="1:56">
      <c r="H15" s="37"/>
      <c r="I15" s="37"/>
      <c r="J15" s="37"/>
      <c r="K15" s="37"/>
      <c r="L15" s="37"/>
      <c r="M15" s="37"/>
      <c r="N15" s="157"/>
      <c r="O15" s="157"/>
      <c r="P15" s="157"/>
      <c r="Q15" s="157"/>
      <c r="R15" s="157"/>
      <c r="S15" s="157"/>
      <c r="Z15" s="37"/>
      <c r="AA15" s="37"/>
      <c r="AB15" s="37"/>
      <c r="AC15" s="37"/>
      <c r="AD15" s="37"/>
      <c r="AE15" s="37"/>
    </row>
    <row r="16" spans="1:56">
      <c r="H16" s="37"/>
      <c r="I16" s="37"/>
      <c r="J16" s="37"/>
      <c r="K16" s="37"/>
      <c r="L16" s="37"/>
      <c r="M16" s="37"/>
      <c r="N16" s="157"/>
      <c r="O16" s="157"/>
      <c r="P16" s="157"/>
      <c r="Q16" s="157"/>
      <c r="R16" s="157"/>
      <c r="S16" s="157"/>
      <c r="Z16" s="37"/>
      <c r="AA16" s="37"/>
      <c r="AB16" s="37"/>
      <c r="AC16" s="37"/>
      <c r="AD16" s="37"/>
      <c r="AE16" s="37"/>
    </row>
    <row r="17" spans="8:31">
      <c r="H17" s="37"/>
      <c r="I17" s="37"/>
      <c r="J17" s="37"/>
      <c r="K17" s="37"/>
      <c r="L17" s="37"/>
      <c r="M17" s="37"/>
      <c r="N17" s="157"/>
      <c r="O17" s="157"/>
      <c r="P17" s="157"/>
      <c r="Q17" s="157"/>
      <c r="R17" s="157"/>
      <c r="S17" s="157"/>
      <c r="Z17" s="37"/>
      <c r="AA17" s="37"/>
      <c r="AB17" s="37"/>
      <c r="AC17" s="37"/>
      <c r="AD17" s="37"/>
      <c r="AE17" s="37"/>
    </row>
    <row r="18" spans="8:31">
      <c r="H18" s="37"/>
      <c r="I18" s="37"/>
      <c r="J18" s="37"/>
      <c r="K18" s="37"/>
      <c r="L18" s="37"/>
      <c r="M18" s="37"/>
      <c r="N18" s="157"/>
      <c r="O18" s="157"/>
      <c r="P18" s="157"/>
      <c r="Q18" s="157"/>
      <c r="R18" s="157"/>
      <c r="S18" s="157"/>
      <c r="Z18" s="37"/>
      <c r="AA18" s="37"/>
      <c r="AB18" s="37"/>
      <c r="AC18" s="37"/>
      <c r="AD18" s="37"/>
      <c r="AE18" s="37"/>
    </row>
    <row r="19" spans="8:31">
      <c r="H19" s="37"/>
      <c r="I19" s="37"/>
      <c r="J19" s="37"/>
      <c r="K19" s="37"/>
      <c r="L19" s="37"/>
      <c r="M19" s="37"/>
    </row>
    <row r="20" spans="8:31">
      <c r="H20" s="37"/>
      <c r="I20" s="37"/>
      <c r="J20" s="37"/>
      <c r="K20" s="37"/>
      <c r="L20" s="37"/>
      <c r="M20" s="37"/>
    </row>
    <row r="21" spans="8:31">
      <c r="H21" s="37"/>
      <c r="I21" s="37"/>
      <c r="J21" s="37"/>
      <c r="K21" s="37"/>
      <c r="L21" s="37"/>
      <c r="M21" s="37"/>
    </row>
    <row r="22" spans="8:31">
      <c r="H22" s="37"/>
      <c r="I22" s="37"/>
      <c r="J22" s="37"/>
      <c r="K22" s="37"/>
      <c r="L22" s="37"/>
      <c r="M22" s="37"/>
    </row>
    <row r="23" spans="8:31">
      <c r="H23" s="37"/>
      <c r="I23" s="37"/>
      <c r="J23" s="37"/>
      <c r="K23" s="37"/>
      <c r="L23" s="37"/>
      <c r="M23" s="37"/>
    </row>
    <row r="24" spans="8:31">
      <c r="H24" s="37"/>
      <c r="I24" s="37"/>
      <c r="J24" s="37"/>
      <c r="K24" s="37"/>
      <c r="L24" s="37"/>
      <c r="M24" s="37"/>
    </row>
    <row r="25" spans="8:31">
      <c r="H25" s="37"/>
      <c r="I25" s="37"/>
      <c r="J25" s="37"/>
      <c r="K25" s="37"/>
      <c r="L25" s="37"/>
      <c r="M25" s="37"/>
    </row>
    <row r="26" spans="8:31">
      <c r="H26" s="37"/>
      <c r="I26" s="37"/>
      <c r="J26" s="37"/>
      <c r="K26" s="37"/>
      <c r="L26" s="37"/>
      <c r="M26" s="37"/>
    </row>
    <row r="27" spans="8:31">
      <c r="H27" s="37"/>
      <c r="I27" s="37"/>
      <c r="J27" s="37"/>
      <c r="K27" s="37"/>
      <c r="L27" s="37"/>
      <c r="M27" s="37"/>
    </row>
    <row r="28" spans="8:31">
      <c r="H28" s="37"/>
      <c r="I28" s="37"/>
      <c r="J28" s="37"/>
      <c r="K28" s="37"/>
      <c r="L28" s="37"/>
      <c r="M28" s="37"/>
    </row>
    <row r="29" spans="8:31">
      <c r="H29" s="37"/>
      <c r="I29" s="37"/>
      <c r="J29" s="37"/>
      <c r="K29" s="37"/>
      <c r="L29" s="37"/>
      <c r="M29" s="37"/>
    </row>
    <row r="30" spans="8:31">
      <c r="H30" s="37"/>
      <c r="I30" s="37"/>
      <c r="J30" s="37"/>
      <c r="K30" s="37"/>
      <c r="L30" s="37"/>
      <c r="M30" s="37"/>
    </row>
    <row r="31" spans="8:31">
      <c r="H31" s="37"/>
      <c r="I31" s="37"/>
      <c r="J31" s="37"/>
      <c r="K31" s="37"/>
      <c r="L31" s="37"/>
      <c r="M31" s="37"/>
    </row>
    <row r="32" spans="8:31">
      <c r="H32" s="37"/>
      <c r="I32" s="37"/>
      <c r="J32" s="37"/>
      <c r="K32" s="37"/>
      <c r="L32" s="37"/>
      <c r="M32" s="37"/>
    </row>
    <row r="33" spans="8:13">
      <c r="H33" s="37"/>
      <c r="I33" s="37"/>
      <c r="J33" s="37"/>
      <c r="K33" s="37"/>
      <c r="L33" s="37"/>
      <c r="M33" s="37"/>
    </row>
    <row r="34" spans="8:13">
      <c r="H34" s="37"/>
      <c r="I34" s="37"/>
      <c r="J34" s="37"/>
      <c r="K34" s="37"/>
      <c r="L34" s="37"/>
      <c r="M34" s="37"/>
    </row>
    <row r="35" spans="8:13">
      <c r="H35" s="37"/>
      <c r="I35" s="37"/>
      <c r="J35" s="37"/>
      <c r="K35" s="37"/>
      <c r="L35" s="37"/>
      <c r="M35" s="37"/>
    </row>
    <row r="36" spans="8:13">
      <c r="H36" s="37"/>
      <c r="I36" s="37"/>
      <c r="J36" s="37"/>
      <c r="K36" s="37"/>
      <c r="L36" s="37"/>
      <c r="M36" s="37"/>
    </row>
    <row r="37" spans="8:13">
      <c r="H37" s="37"/>
      <c r="I37" s="37"/>
      <c r="J37" s="37"/>
      <c r="K37" s="37"/>
      <c r="L37" s="37"/>
      <c r="M37" s="37"/>
    </row>
    <row r="38" spans="8:13">
      <c r="H38" s="37"/>
      <c r="I38" s="37"/>
      <c r="J38" s="37"/>
      <c r="K38" s="37"/>
      <c r="L38" s="37"/>
      <c r="M38" s="37"/>
    </row>
    <row r="39" spans="8:13">
      <c r="H39" s="37"/>
      <c r="I39" s="37"/>
      <c r="J39" s="37"/>
      <c r="K39" s="37"/>
      <c r="L39" s="37"/>
      <c r="M39" s="37"/>
    </row>
    <row r="40" spans="8:13">
      <c r="H40" s="37"/>
      <c r="I40" s="37"/>
      <c r="J40" s="37"/>
      <c r="K40" s="37"/>
      <c r="L40" s="37"/>
      <c r="M40" s="37"/>
    </row>
  </sheetData>
  <mergeCells count="18">
    <mergeCell ref="B1:D1"/>
    <mergeCell ref="E1:G1"/>
    <mergeCell ref="H1:J1"/>
    <mergeCell ref="K1:M1"/>
    <mergeCell ref="N1:P1"/>
    <mergeCell ref="AI1:AK1"/>
    <mergeCell ref="Q1:S1"/>
    <mergeCell ref="T1:V1"/>
    <mergeCell ref="W1:Y1"/>
    <mergeCell ref="Z1:AB1"/>
    <mergeCell ref="AC1:AE1"/>
    <mergeCell ref="AF1:AH1"/>
    <mergeCell ref="BA1:BC1"/>
    <mergeCell ref="AL1:AN1"/>
    <mergeCell ref="AO1:AQ1"/>
    <mergeCell ref="AR1:AT1"/>
    <mergeCell ref="AU1:AW1"/>
    <mergeCell ref="AX1:AZ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A8FEAD815A1B4AA0A3CC5834F67706" ma:contentTypeVersion="13" ma:contentTypeDescription="Create a new document." ma:contentTypeScope="" ma:versionID="48ee89a37bdf2c1593a1e6c4e392bf94">
  <xsd:schema xmlns:xsd="http://www.w3.org/2001/XMLSchema" xmlns:xs="http://www.w3.org/2001/XMLSchema" xmlns:p="http://schemas.microsoft.com/office/2006/metadata/properties" xmlns:ns2="a300aef9-f2bf-432c-b2d5-01be7b00da87" xmlns:ns3="9b35c866-32e4-46d9-a936-268067007388" targetNamespace="http://schemas.microsoft.com/office/2006/metadata/properties" ma:root="true" ma:fieldsID="fb0238e2202cc6fac85ff23955731fb1" ns2:_="" ns3:_="">
    <xsd:import namespace="a300aef9-f2bf-432c-b2d5-01be7b00da87"/>
    <xsd:import namespace="9b35c866-32e4-46d9-a936-2680670073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00aef9-f2bf-432c-b2d5-01be7b00da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79709bc-d049-46c5-8441-d167754bb0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35c866-32e4-46d9-a936-268067007388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1a28baef-ee8c-4309-b8ef-7511533c18a8}" ma:internalName="TaxCatchAll" ma:showField="CatchAllData" ma:web="9b35c866-32e4-46d9-a936-2680670073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300aef9-f2bf-432c-b2d5-01be7b00da87">
      <Terms xmlns="http://schemas.microsoft.com/office/infopath/2007/PartnerControls"/>
    </lcf76f155ced4ddcb4097134ff3c332f>
    <TaxCatchAll xmlns="9b35c866-32e4-46d9-a936-26806700738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1D4E6B0A-9BA1-448E-84ED-9D34A2698BF2}"/>
</file>

<file path=customXml/itemProps2.xml><?xml version="1.0" encoding="utf-8"?>
<ds:datastoreItem xmlns:ds="http://schemas.openxmlformats.org/officeDocument/2006/customXml" ds:itemID="{1F04F152-BC44-4934-8E90-65CD43F94EDF}"/>
</file>

<file path=customXml/itemProps3.xml><?xml version="1.0" encoding="utf-8"?>
<ds:datastoreItem xmlns:ds="http://schemas.openxmlformats.org/officeDocument/2006/customXml" ds:itemID="{ADF53AA7-134E-4DF8-9689-77F42948C6BD}"/>
</file>

<file path=customXml/itemProps4.xml><?xml version="1.0" encoding="utf-8"?>
<ds:datastoreItem xmlns:ds="http://schemas.openxmlformats.org/officeDocument/2006/customXml" ds:itemID="{BC5EE623-2F15-475D-8EF5-AEA20ED8A2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Terran Jennings</cp:lastModifiedBy>
  <cp:revision/>
  <dcterms:created xsi:type="dcterms:W3CDTF">2024-01-27T20:24:21Z</dcterms:created>
  <dcterms:modified xsi:type="dcterms:W3CDTF">2025-10-22T14:29:57Z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0x010100E6A8FEAD815A1B4AA0A3CC5834F67706</vt:lpwstr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</Properties>
</file>