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Tukur Tata\Downloads\"/>
    </mc:Choice>
  </mc:AlternateContent>
  <bookViews>
    <workbookView xWindow="0" yWindow="0" windowWidth="20490" windowHeight="7635" tabRatio="636" activeTab="1"/>
  </bookViews>
  <sheets>
    <sheet name="pivot table" sheetId="7" r:id="rId1"/>
    <sheet name="dash board" sheetId="9" r:id="rId2"/>
    <sheet name="ct" sheetId="5" r:id="rId3"/>
    <sheet name="customers" sheetId="2" r:id="rId4"/>
    <sheet name="order_items" sheetId="4" r:id="rId5"/>
    <sheet name="orders" sheetId="3" r:id="rId6"/>
    <sheet name="products" sheetId="1" r:id="rId7"/>
  </sheets>
  <definedNames>
    <definedName name="_xlnm._FilterDatabase" localSheetId="6" hidden="1">products!$A$1:$D$101</definedName>
    <definedName name="NativeTimeline_order_date">#N/A</definedName>
    <definedName name="Slicer_Age_bracket">#N/A</definedName>
    <definedName name="Slicer_category">#N/A</definedName>
    <definedName name="Slicer_City">#N/A</definedName>
    <definedName name="Slicer_Day">#N/A</definedName>
    <definedName name="Slicer_Gender">#N/A</definedName>
  </definedNames>
  <calcPr calcId="162913"/>
  <pivotCaches>
    <pivotCache cacheId="0" r:id="rId8"/>
    <pivotCache cacheId="9" r:id="rId9"/>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Lst>
</workbook>
</file>

<file path=xl/calcChain.xml><?xml version="1.0" encoding="utf-8"?>
<calcChain xmlns="http://schemas.openxmlformats.org/spreadsheetml/2006/main">
  <c r="N2" i="5" l="1"/>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M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S101" i="5"/>
  <c r="R101" i="5"/>
  <c r="Q101" i="5"/>
  <c r="S100" i="5"/>
  <c r="R100" i="5"/>
  <c r="Q100" i="5"/>
  <c r="S99" i="5"/>
  <c r="R99" i="5"/>
  <c r="Q99" i="5"/>
  <c r="S98" i="5"/>
  <c r="R98" i="5"/>
  <c r="Q98" i="5"/>
  <c r="S97" i="5"/>
  <c r="R97" i="5"/>
  <c r="Q97" i="5"/>
  <c r="S96" i="5"/>
  <c r="R96" i="5"/>
  <c r="Q96" i="5"/>
  <c r="S95" i="5"/>
  <c r="R95" i="5"/>
  <c r="Q95" i="5"/>
  <c r="S94" i="5"/>
  <c r="R94" i="5"/>
  <c r="Q94" i="5"/>
  <c r="S93" i="5"/>
  <c r="R93" i="5"/>
  <c r="Q93" i="5"/>
  <c r="S92" i="5"/>
  <c r="R92" i="5"/>
  <c r="Q92" i="5"/>
  <c r="S91" i="5"/>
  <c r="R91" i="5"/>
  <c r="Q91" i="5"/>
  <c r="S90" i="5"/>
  <c r="R90" i="5"/>
  <c r="Q90" i="5"/>
  <c r="S89" i="5"/>
  <c r="R89" i="5"/>
  <c r="Q89" i="5"/>
  <c r="S88" i="5"/>
  <c r="R88" i="5"/>
  <c r="Q88" i="5"/>
  <c r="S87" i="5"/>
  <c r="R87" i="5"/>
  <c r="Q87" i="5"/>
  <c r="S86" i="5"/>
  <c r="R86" i="5"/>
  <c r="Q86" i="5"/>
  <c r="S85" i="5"/>
  <c r="R85" i="5"/>
  <c r="Q85" i="5"/>
  <c r="S84" i="5"/>
  <c r="R84" i="5"/>
  <c r="Q84" i="5"/>
  <c r="S83" i="5"/>
  <c r="R83" i="5"/>
  <c r="Q83" i="5"/>
  <c r="S82" i="5"/>
  <c r="R82" i="5"/>
  <c r="Q82" i="5"/>
  <c r="S81" i="5"/>
  <c r="R81" i="5"/>
  <c r="Q81" i="5"/>
  <c r="S80" i="5"/>
  <c r="R80" i="5"/>
  <c r="Q80" i="5"/>
  <c r="S79" i="5"/>
  <c r="R79" i="5"/>
  <c r="Q79" i="5"/>
  <c r="S78" i="5"/>
  <c r="R78" i="5"/>
  <c r="Q78" i="5"/>
  <c r="S77" i="5"/>
  <c r="R77" i="5"/>
  <c r="Q77" i="5"/>
  <c r="S76" i="5"/>
  <c r="R76" i="5"/>
  <c r="Q76" i="5"/>
  <c r="S75" i="5"/>
  <c r="R75" i="5"/>
  <c r="Q75" i="5"/>
  <c r="S74" i="5"/>
  <c r="R74" i="5"/>
  <c r="Q74" i="5"/>
  <c r="S73" i="5"/>
  <c r="R73" i="5"/>
  <c r="Q73" i="5"/>
  <c r="S72" i="5"/>
  <c r="R72" i="5"/>
  <c r="Q72" i="5"/>
  <c r="S71" i="5"/>
  <c r="R71" i="5"/>
  <c r="Q71" i="5"/>
  <c r="S70" i="5"/>
  <c r="R70" i="5"/>
  <c r="Q70" i="5"/>
  <c r="S69" i="5"/>
  <c r="R69" i="5"/>
  <c r="Q69" i="5"/>
  <c r="S68" i="5"/>
  <c r="R68" i="5"/>
  <c r="Q68" i="5"/>
  <c r="S67" i="5"/>
  <c r="R67" i="5"/>
  <c r="Q67" i="5"/>
  <c r="S66" i="5"/>
  <c r="R66" i="5"/>
  <c r="Q66" i="5"/>
  <c r="S65" i="5"/>
  <c r="R65" i="5"/>
  <c r="Q65" i="5"/>
  <c r="S64" i="5"/>
  <c r="R64" i="5"/>
  <c r="Q64" i="5"/>
  <c r="S63" i="5"/>
  <c r="R63" i="5"/>
  <c r="Q63" i="5"/>
  <c r="S62" i="5"/>
  <c r="R62" i="5"/>
  <c r="Q62" i="5"/>
  <c r="S61" i="5"/>
  <c r="R61" i="5"/>
  <c r="Q61" i="5"/>
  <c r="S60" i="5"/>
  <c r="R60" i="5"/>
  <c r="Q60" i="5"/>
  <c r="S59" i="5"/>
  <c r="R59" i="5"/>
  <c r="Q59" i="5"/>
  <c r="S58" i="5"/>
  <c r="R58" i="5"/>
  <c r="Q58" i="5"/>
  <c r="S57" i="5"/>
  <c r="R57" i="5"/>
  <c r="Q57" i="5"/>
  <c r="S56" i="5"/>
  <c r="R56" i="5"/>
  <c r="Q56" i="5"/>
  <c r="S55" i="5"/>
  <c r="R55" i="5"/>
  <c r="Q55" i="5"/>
  <c r="S54" i="5"/>
  <c r="R54" i="5"/>
  <c r="Q54" i="5"/>
  <c r="S53" i="5"/>
  <c r="R53" i="5"/>
  <c r="Q53" i="5"/>
  <c r="S52" i="5"/>
  <c r="R52" i="5"/>
  <c r="Q52" i="5"/>
  <c r="S51" i="5"/>
  <c r="R51" i="5"/>
  <c r="Q51" i="5"/>
  <c r="S50" i="5"/>
  <c r="R50" i="5"/>
  <c r="Q50" i="5"/>
  <c r="S49" i="5"/>
  <c r="R49" i="5"/>
  <c r="Q49" i="5"/>
  <c r="S48" i="5"/>
  <c r="R48" i="5"/>
  <c r="Q48" i="5"/>
  <c r="S47" i="5"/>
  <c r="R47" i="5"/>
  <c r="Q47" i="5"/>
  <c r="S46" i="5"/>
  <c r="R46" i="5"/>
  <c r="Q46" i="5"/>
  <c r="S45" i="5"/>
  <c r="R45" i="5"/>
  <c r="Q45" i="5"/>
  <c r="S44" i="5"/>
  <c r="R44" i="5"/>
  <c r="Q44" i="5"/>
  <c r="S43" i="5"/>
  <c r="R43" i="5"/>
  <c r="Q43" i="5"/>
  <c r="S42" i="5"/>
  <c r="R42" i="5"/>
  <c r="Q42" i="5"/>
  <c r="S41" i="5"/>
  <c r="R41" i="5"/>
  <c r="Q41" i="5"/>
  <c r="S40" i="5"/>
  <c r="R40" i="5"/>
  <c r="Q40" i="5"/>
  <c r="S39" i="5"/>
  <c r="R39" i="5"/>
  <c r="Q39" i="5"/>
  <c r="S38" i="5"/>
  <c r="R38" i="5"/>
  <c r="Q38" i="5"/>
  <c r="S37" i="5"/>
  <c r="R37" i="5"/>
  <c r="Q37" i="5"/>
  <c r="S36" i="5"/>
  <c r="R36" i="5"/>
  <c r="Q36" i="5"/>
  <c r="S35" i="5"/>
  <c r="R35" i="5"/>
  <c r="Q35" i="5"/>
  <c r="S34" i="5"/>
  <c r="R34" i="5"/>
  <c r="Q34" i="5"/>
  <c r="S33" i="5"/>
  <c r="R33" i="5"/>
  <c r="Q33" i="5"/>
  <c r="S32" i="5"/>
  <c r="R32" i="5"/>
  <c r="Q32" i="5"/>
  <c r="S31" i="5"/>
  <c r="R31" i="5"/>
  <c r="Q31" i="5"/>
  <c r="S30" i="5"/>
  <c r="R30" i="5"/>
  <c r="Q30" i="5"/>
  <c r="S29" i="5"/>
  <c r="R29" i="5"/>
  <c r="Q29" i="5"/>
  <c r="S28" i="5"/>
  <c r="R28" i="5"/>
  <c r="Q28" i="5"/>
  <c r="S27" i="5"/>
  <c r="R27" i="5"/>
  <c r="Q27" i="5"/>
  <c r="S26" i="5"/>
  <c r="R26" i="5"/>
  <c r="Q26" i="5"/>
  <c r="S25" i="5"/>
  <c r="R25" i="5"/>
  <c r="Q25" i="5"/>
  <c r="S24" i="5"/>
  <c r="R24" i="5"/>
  <c r="Q24" i="5"/>
  <c r="S23" i="5"/>
  <c r="R23" i="5"/>
  <c r="Q23" i="5"/>
  <c r="S22" i="5"/>
  <c r="R22" i="5"/>
  <c r="Q22" i="5"/>
  <c r="S21" i="5"/>
  <c r="R21" i="5"/>
  <c r="Q21" i="5"/>
  <c r="S20" i="5"/>
  <c r="R20" i="5"/>
  <c r="Q20" i="5"/>
  <c r="S19" i="5"/>
  <c r="R19" i="5"/>
  <c r="Q19" i="5"/>
  <c r="S18" i="5"/>
  <c r="R18" i="5"/>
  <c r="Q18" i="5"/>
  <c r="S17" i="5"/>
  <c r="R17" i="5"/>
  <c r="Q17" i="5"/>
  <c r="S16" i="5"/>
  <c r="R16" i="5"/>
  <c r="Q16" i="5"/>
  <c r="S15" i="5"/>
  <c r="R15" i="5"/>
  <c r="Q15" i="5"/>
  <c r="S14" i="5"/>
  <c r="R14" i="5"/>
  <c r="Q14" i="5"/>
  <c r="S13" i="5"/>
  <c r="R13" i="5"/>
  <c r="Q13" i="5"/>
  <c r="S12" i="5"/>
  <c r="R12" i="5"/>
  <c r="Q12" i="5"/>
  <c r="S11" i="5"/>
  <c r="R11" i="5"/>
  <c r="Q11" i="5"/>
  <c r="S10" i="5"/>
  <c r="R10" i="5"/>
  <c r="Q10" i="5"/>
  <c r="S9" i="5"/>
  <c r="R9" i="5"/>
  <c r="Q9" i="5"/>
  <c r="S8" i="5"/>
  <c r="R8" i="5"/>
  <c r="Q8" i="5"/>
  <c r="S7" i="5"/>
  <c r="R7" i="5"/>
  <c r="Q7" i="5"/>
  <c r="S6" i="5"/>
  <c r="R6" i="5"/>
  <c r="Q6" i="5"/>
  <c r="S5" i="5"/>
  <c r="R5" i="5"/>
  <c r="Q5" i="5"/>
  <c r="S4" i="5"/>
  <c r="R4" i="5"/>
  <c r="Q4" i="5"/>
  <c r="S3" i="5"/>
  <c r="R3" i="5"/>
  <c r="Q3" i="5"/>
  <c r="S2" i="5"/>
  <c r="R2" i="5"/>
  <c r="Q2" i="5"/>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2" i="2"/>
</calcChain>
</file>

<file path=xl/sharedStrings.xml><?xml version="1.0" encoding="utf-8"?>
<sst xmlns="http://schemas.openxmlformats.org/spreadsheetml/2006/main" count="616" uniqueCount="259">
  <si>
    <t>product_id</t>
  </si>
  <si>
    <t>price</t>
  </si>
  <si>
    <t>Home Appliances</t>
  </si>
  <si>
    <t>Accessories</t>
  </si>
  <si>
    <t>Electronics</t>
  </si>
  <si>
    <t>customer_id</t>
  </si>
  <si>
    <t>age</t>
  </si>
  <si>
    <t>city</t>
  </si>
  <si>
    <t>Houston</t>
  </si>
  <si>
    <t>Phoenix</t>
  </si>
  <si>
    <t>New York</t>
  </si>
  <si>
    <t>Los Angeles</t>
  </si>
  <si>
    <t>Chicago</t>
  </si>
  <si>
    <t>order_id</t>
  </si>
  <si>
    <t>order_date</t>
  </si>
  <si>
    <t>total_amount</t>
  </si>
  <si>
    <t>order_item_id</t>
  </si>
  <si>
    <t>quantity</t>
  </si>
  <si>
    <t>unit_price</t>
  </si>
  <si>
    <t>Category</t>
  </si>
  <si>
    <t>Nespresso VertuoPlus Coffee Maker</t>
  </si>
  <si>
    <t>Apple AirPods Pro</t>
  </si>
  <si>
    <t>Vitamix 5200 Blender</t>
  </si>
  <si>
    <t>Whirlpool Side-by-Side Refrigerator</t>
  </si>
  <si>
    <t>Philips Hue White and Color Ambiance Starter Kit</t>
  </si>
  <si>
    <t>KitchenAid Artisan Stand Mixer</t>
  </si>
  <si>
    <t>Sony X90K 65-Inch 4K TV</t>
  </si>
  <si>
    <t>Whirlpool 30-inch Wall Oven</t>
  </si>
  <si>
    <t>Samsung Galaxy Tab S8 Ultra</t>
  </si>
  <si>
    <t>Frigidaire Gallery Gas Range</t>
  </si>
  <si>
    <t>Sony WH-1000XM4 Wireless Headphones</t>
  </si>
  <si>
    <t>Beats Fit Pro Earbuds</t>
  </si>
  <si>
    <t>Hugo Boss Leather Gloves</t>
  </si>
  <si>
    <t>Michael Kors Leather Tote Bag</t>
  </si>
  <si>
    <t>HP Envy 32 All-in-One Desktop</t>
  </si>
  <si>
    <t>Oakley Flight Deck Goggles</t>
  </si>
  <si>
    <t>Canon EOS R5 Mirrorless Camera</t>
  </si>
  <si>
    <t>Ray-Ban Aviator Sunglasses</t>
  </si>
  <si>
    <t>ASUS ROG Strix Scar 17 Gaming Laptop</t>
  </si>
  <si>
    <t>Kate Spade New York Earrings</t>
  </si>
  <si>
    <t>Samsung Galaxy FlexWash Washing Machine</t>
  </si>
  <si>
    <t>Apple iPad Pro 12.9-inch (6th Gen)</t>
  </si>
  <si>
    <t>Samsung Galaxy S23 Ultra</t>
  </si>
  <si>
    <t>Hamilton Beach Breakfast Sandwich Maker</t>
  </si>
  <si>
    <t>Ray-Ban Wayfarer Sunglasses</t>
  </si>
  <si>
    <t>LG Smart French Door Refrigerator</t>
  </si>
  <si>
    <t>Samsung Galaxy Watch 5 Pro</t>
  </si>
  <si>
    <t>Roku Streaming Stick+</t>
  </si>
  <si>
    <t>BenQ TK850i 4K HDR Projector</t>
  </si>
  <si>
    <t>Smeg Retro 50's Style Refrigerator</t>
  </si>
  <si>
    <t>Sonos Arc Soundbar</t>
  </si>
  <si>
    <t>Anker PowerCore 26800 Portable Charger</t>
  </si>
  <si>
    <t>DeLonghi Magnifica Coffee Machine</t>
  </si>
  <si>
    <t>Burberry Check Scarf</t>
  </si>
  <si>
    <t>Acer Predator Helios 300 Gaming Laptop</t>
  </si>
  <si>
    <t>Fitbit Charge 5 Fitness Tracker</t>
  </si>
  <si>
    <t>Montblanc Meisterstück Fountain Pen</t>
  </si>
  <si>
    <t>Google Nest Hub Max</t>
  </si>
  <si>
    <t>Sony WH-1000XM5 Headphones</t>
  </si>
  <si>
    <t>Miele Complete C3 Canister Vacuum</t>
  </si>
  <si>
    <t>Sony A7R IV Full-Frame Mirrorless Camera</t>
  </si>
  <si>
    <t>Samsung Smart Microwave Oven</t>
  </si>
  <si>
    <t>Sennheiser Momentum True Wireless 3 Earbuds</t>
  </si>
  <si>
    <t>Fitbit Versa 4</t>
  </si>
  <si>
    <t>Bose SoundLink Revolve+ Bluetooth Speaker</t>
  </si>
  <si>
    <t>Apple iPhone 14 Pro</t>
  </si>
  <si>
    <t>Tumi Alpha 3 Briefcase</t>
  </si>
  <si>
    <t>Ember Temperature Control Smart Mug</t>
  </si>
  <si>
    <t>Garmin Fenix 7X Sapphire Solar GPS Watch</t>
  </si>
  <si>
    <t>Microsoft Surface Pro 9</t>
  </si>
  <si>
    <t>Google Pixel 7 Pro</t>
  </si>
  <si>
    <t>Apple AirPods Max</t>
  </si>
  <si>
    <t>Honeywell QuietSet Tower Fan</t>
  </si>
  <si>
    <t>Harman Kardon Onyx Studio 7</t>
  </si>
  <si>
    <t>Ring Video Doorbell Pro 2</t>
  </si>
  <si>
    <t>Gucci GG Marmont Belt</t>
  </si>
  <si>
    <t>Oculus Quest 2 VR Headset</t>
  </si>
  <si>
    <t>NVIDIA GeForce RTX 3080 Graphics Card</t>
  </si>
  <si>
    <t>Apple MacBook Pro (16-inch, M1 Max)</t>
  </si>
  <si>
    <t>Apple MacBook Air (M2)</t>
  </si>
  <si>
    <t>Shark Navigator Lift-Away Vacuum Cleaner</t>
  </si>
  <si>
    <t>Bose QuietComfort Earbuds</t>
  </si>
  <si>
    <t>Keurig K-Elite Single Serve Coffee Maker</t>
  </si>
  <si>
    <t>Moncler Logo Beanie</t>
  </si>
  <si>
    <t>Instant Pot Duo 7-in-1 Electric Pressure Cooker</t>
  </si>
  <si>
    <t>Seiko Automatic Watch</t>
  </si>
  <si>
    <t>Jabra Elite 85t True Wireless Earbuds</t>
  </si>
  <si>
    <t>Prada Saffiano Leather Cardholder</t>
  </si>
  <si>
    <t>Samsung Galaxy Z Fold 4</t>
  </si>
  <si>
    <t>LG Gram 17 Laptop</t>
  </si>
  <si>
    <t>Apple Watch Series 8</t>
  </si>
  <si>
    <t>Longchamp Le Pliage Tote</t>
  </si>
  <si>
    <t>LG OLED55C1PUB Alexa Built-In OLED TV</t>
  </si>
  <si>
    <t>DJI Mini 2 Drone</t>
  </si>
  <si>
    <t>Dell UltraSharp U2720Q Monitor</t>
  </si>
  <si>
    <t>Herschel Little America Backpack</t>
  </si>
  <si>
    <t>TCL 6-Series 65-Inch 4K TV</t>
  </si>
  <si>
    <t>iRobot Roomba i7+ Robot Vacuum</t>
  </si>
  <si>
    <t>Logitech MX Master 3S Mouse</t>
  </si>
  <si>
    <t>Coach Signature Canvas Wallet</t>
  </si>
  <si>
    <t>Lenovo ThinkPad X1 Carbon Gen 9</t>
  </si>
  <si>
    <t>Tiffany &amp; Co. Sterling Silver Bracelet</t>
  </si>
  <si>
    <t>Breville Barista Express Espresso Machine</t>
  </si>
  <si>
    <t>Giorgio Armani Silk Tie</t>
  </si>
  <si>
    <t>GoPro HERO11 Black</t>
  </si>
  <si>
    <t>Fossil Hybrid Smartwatch</t>
  </si>
  <si>
    <t>Bose QuietComfort 45 Headphones</t>
  </si>
  <si>
    <t>MCM Stark Backpack</t>
  </si>
  <si>
    <t>Xiaomi Mi Band 6</t>
  </si>
  <si>
    <t>Razer DeathAdder V2 Gaming Mouse</t>
  </si>
  <si>
    <t>Dyson V11 Torque Drive Vacuum Cleaner</t>
  </si>
  <si>
    <t>Louis Vuitton Monogram Key Holder</t>
  </si>
  <si>
    <t>Dell XPS 13 Laptop</t>
  </si>
  <si>
    <t>Samsung Odyssey G9 Gaming Monitor</t>
  </si>
  <si>
    <t>Gender</t>
  </si>
  <si>
    <t>Chanel Classic Flap Bag????????</t>
  </si>
  <si>
    <t>YOUNG</t>
  </si>
  <si>
    <t>Philips Sonicare ProtectiveClean 6100 Electric Toothbrush</t>
  </si>
  <si>
    <t>product</t>
  </si>
  <si>
    <t>Amazon Echo Dot (4th Gen)</t>
  </si>
  <si>
    <t>Pandora Charm Bracelet</t>
  </si>
  <si>
    <t>Bosch 800 Series Dishwasher</t>
  </si>
  <si>
    <t>Cuisinart AirFryer Toaster Oven</t>
  </si>
  <si>
    <t>Liam   Smith</t>
  </si>
  <si>
    <t>Noah   Johnson</t>
  </si>
  <si>
    <t>Oliver   Williams</t>
  </si>
  <si>
    <t>Elijah   Brown</t>
  </si>
  <si>
    <t>William   Jones</t>
  </si>
  <si>
    <t>James   Garcia</t>
  </si>
  <si>
    <t>Benjamin   Miller</t>
  </si>
  <si>
    <t>Lucas   Davis</t>
  </si>
  <si>
    <t>Henry   Rodriguez</t>
  </si>
  <si>
    <t>Alexander   Martinez</t>
  </si>
  <si>
    <t>Mason   Hernandez</t>
  </si>
  <si>
    <t>Michael   Lopez</t>
  </si>
  <si>
    <t>Ethan   Gonzalez</t>
  </si>
  <si>
    <t>Daniel   Wilson</t>
  </si>
  <si>
    <t>Jacob   Anderson</t>
  </si>
  <si>
    <t>Logan   Thomas</t>
  </si>
  <si>
    <t>Jackson   Taylor</t>
  </si>
  <si>
    <t>Levi   Moore</t>
  </si>
  <si>
    <t>Sebastian   Jackson</t>
  </si>
  <si>
    <t>Mateo   Martin</t>
  </si>
  <si>
    <t>Jack   Lee</t>
  </si>
  <si>
    <t>Owen   Perez</t>
  </si>
  <si>
    <t>Theodore   Thompson</t>
  </si>
  <si>
    <t>Aiden   White</t>
  </si>
  <si>
    <t>Samuel   Harris</t>
  </si>
  <si>
    <t>Joseph   Sanchez</t>
  </si>
  <si>
    <t>John   Clark</t>
  </si>
  <si>
    <t>David   Ramirez</t>
  </si>
  <si>
    <t>Wyatt   Lewis</t>
  </si>
  <si>
    <t>Matthew   Robinson</t>
  </si>
  <si>
    <t>Luke   Walker</t>
  </si>
  <si>
    <t>Asher   Young</t>
  </si>
  <si>
    <t>Carter   Allen</t>
  </si>
  <si>
    <t>Julian   King</t>
  </si>
  <si>
    <t>Grayson   Wright</t>
  </si>
  <si>
    <t>Leo   Scott</t>
  </si>
  <si>
    <t>Jayden   Torres</t>
  </si>
  <si>
    <t>Gabriel   Nguyen</t>
  </si>
  <si>
    <t>Isaac   Hill</t>
  </si>
  <si>
    <t>Lincoln   Flores</t>
  </si>
  <si>
    <t>Anthony   Green</t>
  </si>
  <si>
    <t>Hudson   Adams</t>
  </si>
  <si>
    <t>Dylan   Nelson</t>
  </si>
  <si>
    <t>Ezra   Baker</t>
  </si>
  <si>
    <t>Thomas   Hall</t>
  </si>
  <si>
    <t>Charles   Rivera</t>
  </si>
  <si>
    <t>Christopher   Campbell</t>
  </si>
  <si>
    <t>Jaxon   Mitchell</t>
  </si>
  <si>
    <t>Maverick   Carter</t>
  </si>
  <si>
    <t>Josiah   Roberts</t>
  </si>
  <si>
    <t>Emma   Gomez</t>
  </si>
  <si>
    <t>Olivia   Phillips</t>
  </si>
  <si>
    <t>Ava   Evans</t>
  </si>
  <si>
    <t>Isabella   Turner</t>
  </si>
  <si>
    <t>Sophia   Diaz</t>
  </si>
  <si>
    <t>Mia   Parker</t>
  </si>
  <si>
    <t>Charlotte   Cruz</t>
  </si>
  <si>
    <t>Amelia   Edwards</t>
  </si>
  <si>
    <t>Evelyn   Collins</t>
  </si>
  <si>
    <t>Abigail   Reyes</t>
  </si>
  <si>
    <t>Harper   Stewart</t>
  </si>
  <si>
    <t>Emily   Morris</t>
  </si>
  <si>
    <t>Ella   Morales</t>
  </si>
  <si>
    <t>Elizabeth   Murphy</t>
  </si>
  <si>
    <t>Camila   Cook</t>
  </si>
  <si>
    <t>Luna   Rogers</t>
  </si>
  <si>
    <t>Sofia   Gutierrez</t>
  </si>
  <si>
    <t>Avery   Ortiz</t>
  </si>
  <si>
    <t>Mila   Morgan</t>
  </si>
  <si>
    <t>Aria   Cooper</t>
  </si>
  <si>
    <t>Scarlett   Peterson</t>
  </si>
  <si>
    <t>Penelope   Bailey</t>
  </si>
  <si>
    <t>Layla   Reed</t>
  </si>
  <si>
    <t>Chloe   Kelly</t>
  </si>
  <si>
    <t>Victoria   Howard</t>
  </si>
  <si>
    <t>Madison   Ramos</t>
  </si>
  <si>
    <t>Eleanor   Kim</t>
  </si>
  <si>
    <t>Grace   Cox</t>
  </si>
  <si>
    <t>Nora   Ward</t>
  </si>
  <si>
    <t>Riley   Richardson</t>
  </si>
  <si>
    <t>Zoey   Watson</t>
  </si>
  <si>
    <t>Hannah   Brooks</t>
  </si>
  <si>
    <t>Hazel   Chavez</t>
  </si>
  <si>
    <t>Lily   Wood</t>
  </si>
  <si>
    <t>Ellie   James</t>
  </si>
  <si>
    <t>Violet   Bennett</t>
  </si>
  <si>
    <t>Lillian   Gray</t>
  </si>
  <si>
    <t>Zoe   Mendoza</t>
  </si>
  <si>
    <t>Stella   Ruiz</t>
  </si>
  <si>
    <t>Aurora   Hughes</t>
  </si>
  <si>
    <t>Natalie   Price</t>
  </si>
  <si>
    <t>Emilia   Alvarez</t>
  </si>
  <si>
    <t>Everly   Castillo</t>
  </si>
  <si>
    <t>Leah   Sanders</t>
  </si>
  <si>
    <t>Aubrey   Patel</t>
  </si>
  <si>
    <t>Willow   Myers</t>
  </si>
  <si>
    <t>Addison   Long</t>
  </si>
  <si>
    <t>Lucy   Ross</t>
  </si>
  <si>
    <t>Audrey   Foster</t>
  </si>
  <si>
    <t>Bella   Jimenez</t>
  </si>
  <si>
    <t>Full_Name</t>
  </si>
  <si>
    <t>MALE</t>
  </si>
  <si>
    <t>FEMALE</t>
  </si>
  <si>
    <t>age_bracket</t>
  </si>
  <si>
    <t>Time</t>
  </si>
  <si>
    <t>Day</t>
  </si>
  <si>
    <t>Month</t>
  </si>
  <si>
    <t>Year</t>
  </si>
  <si>
    <t>Name</t>
  </si>
  <si>
    <t>Age</t>
  </si>
  <si>
    <t>Age-bracket</t>
  </si>
  <si>
    <t>City</t>
  </si>
  <si>
    <t>Product_id</t>
  </si>
  <si>
    <t>Quantity</t>
  </si>
  <si>
    <t>Revenue</t>
  </si>
  <si>
    <t>category</t>
  </si>
  <si>
    <t>Row Labels</t>
  </si>
  <si>
    <t>(blank)</t>
  </si>
  <si>
    <t>Grand Total</t>
  </si>
  <si>
    <t>Count of Revenue</t>
  </si>
  <si>
    <t>2023</t>
  </si>
  <si>
    <t>January</t>
  </si>
  <si>
    <t>February</t>
  </si>
  <si>
    <t>March</t>
  </si>
  <si>
    <t>April</t>
  </si>
  <si>
    <t>Monday</t>
  </si>
  <si>
    <t>Tuesday</t>
  </si>
  <si>
    <t>Wednesday</t>
  </si>
  <si>
    <t>Thursday</t>
  </si>
  <si>
    <t>Friday</t>
  </si>
  <si>
    <t>Saturday</t>
  </si>
  <si>
    <t>Sunday</t>
  </si>
  <si>
    <t>Sum of Revenue</t>
  </si>
  <si>
    <t>ADULT</t>
  </si>
  <si>
    <t>OLD</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</si>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</sst>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1" tint="4.9989318521683403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3" fillId="0" borderId="0"/>
  </cellStyleXfs>
  <cellXfs count="32">
    <xf numFmtId="0" fontId="0" fillId="0" borderId="0" xfId="0"/>
    <xf numFmtId="0" fontId="4" fillId="0" borderId="1" xfId="0" applyFont="1" applyBorder="1" applyAlignment="1">
      <alignment horizontal="center" vertical="top"/>
    </xf>
    <xf numFmtId="0" fontId="5" fillId="0" borderId="0" xfId="0" applyFont="1"/>
    <xf numFmtId="0" fontId="7" fillId="0" borderId="0" xfId="1" applyFont="1" applyAlignment="1">
      <alignment horizontal="center" vertical="top"/>
    </xf>
    <xf numFmtId="0" fontId="3" fillId="0" borderId="0" xfId="1"/>
    <xf numFmtId="0" fontId="7" fillId="0" borderId="2" xfId="1" applyFont="1" applyBorder="1" applyAlignment="1">
      <alignment horizontal="center" vertical="top"/>
    </xf>
    <xf numFmtId="0" fontId="4" fillId="0" borderId="0" xfId="0" applyFont="1" applyFill="1" applyBorder="1" applyAlignment="1">
      <alignment horizontal="center" vertical="top"/>
    </xf>
    <xf numFmtId="0" fontId="2" fillId="0" borderId="0" xfId="0" applyFont="1"/>
    <xf numFmtId="0" fontId="1" fillId="0" borderId="0" xfId="1" applyFont="1"/>
    <xf numFmtId="0" fontId="7" fillId="0" borderId="0" xfId="1" applyFont="1" applyBorder="1" applyAlignment="1">
      <alignment horizontal="center" vertical="top"/>
    </xf>
    <xf numFmtId="0" fontId="0" fillId="0" borderId="0" xfId="0" applyNumberFormat="1"/>
    <xf numFmtId="14" fontId="6" fillId="0" borderId="0" xfId="0" applyNumberFormat="1" applyFont="1"/>
    <xf numFmtId="14" fontId="0" fillId="0" borderId="0" xfId="0" applyNumberFormat="1"/>
    <xf numFmtId="164" fontId="6" fillId="0" borderId="0" xfId="0" applyNumberFormat="1" applyFont="1"/>
    <xf numFmtId="164" fontId="0" fillId="0" borderId="0" xfId="0" applyNumberFormat="1"/>
    <xf numFmtId="0" fontId="4" fillId="0" borderId="3" xfId="0" applyFont="1" applyBorder="1" applyAlignment="1">
      <alignment horizontal="center" vertical="top"/>
    </xf>
    <xf numFmtId="14" fontId="4" fillId="0" borderId="3" xfId="0" applyNumberFormat="1" applyFont="1" applyBorder="1" applyAlignment="1">
      <alignment horizontal="center" vertical="top"/>
    </xf>
    <xf numFmtId="164" fontId="8" fillId="0" borderId="3" xfId="0" applyNumberFormat="1" applyFont="1" applyBorder="1" applyAlignment="1">
      <alignment horizontal="center" vertical="top"/>
    </xf>
    <xf numFmtId="0" fontId="8" fillId="0" borderId="3" xfId="0" applyFont="1" applyBorder="1" applyAlignment="1">
      <alignment horizontal="center" vertical="top"/>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cellXfs>
  <cellStyles count="2">
    <cellStyle name="Normal" xfId="0" builtinId="0"/>
    <cellStyle name="Normal 2" xfId="1"/>
  </cellStyles>
  <dxfs count="49">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theme="1"/>
        <name val="Calibri"/>
        <scheme val="none"/>
      </font>
    </dxf>
    <dxf>
      <border outline="0">
        <bottom style="thin">
          <color rgb="FF000000"/>
        </bottom>
      </border>
    </dxf>
    <dxf>
      <font>
        <b/>
        <i val="0"/>
        <strike val="0"/>
        <condense val="0"/>
        <extend val="0"/>
        <outline val="0"/>
        <shadow val="0"/>
        <u val="none"/>
        <vertAlign val="baseline"/>
        <sz val="11"/>
        <color theme="1"/>
        <name val="Calibri"/>
        <scheme val="none"/>
      </font>
      <numFmt numFmtId="164" formatCode="[$-F400]h:mm:ss\ AM/PM"/>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theme="1"/>
        <name val="Calibri"/>
        <scheme val="minor"/>
      </font>
    </dxf>
    <dxf>
      <border outline="0">
        <bottom style="thin">
          <color rgb="FF000000"/>
        </bottom>
      </border>
    </dxf>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theme="1"/>
        <name val="Calibri"/>
        <scheme val="none"/>
      </font>
    </dxf>
    <dxf>
      <border outline="0">
        <bottom style="thin">
          <color rgb="FF000000"/>
        </bottom>
      </border>
    </dxf>
    <dxf>
      <font>
        <b/>
        <i val="0"/>
        <strike val="0"/>
        <condense val="0"/>
        <extend val="0"/>
        <outline val="0"/>
        <shadow val="0"/>
        <u val="none"/>
        <vertAlign val="baseline"/>
        <sz val="11"/>
        <color theme="1"/>
        <name val="Calibri"/>
        <scheme val="none"/>
      </font>
      <numFmt numFmtId="164" formatCode="[$-F400]h:mm:ss\ AM/PM"/>
      <alignment horizontal="center" vertical="top"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table'!$A$4:$A$10</c:f>
              <c:strCache>
                <c:ptCount val="6"/>
                <c:pt idx="0">
                  <c:v>Chicago</c:v>
                </c:pt>
                <c:pt idx="1">
                  <c:v>Houston</c:v>
                </c:pt>
                <c:pt idx="2">
                  <c:v>Los Angeles</c:v>
                </c:pt>
                <c:pt idx="3">
                  <c:v>New York</c:v>
                </c:pt>
                <c:pt idx="4">
                  <c:v>Phoenix</c:v>
                </c:pt>
                <c:pt idx="5">
                  <c:v>(blank)</c:v>
                </c:pt>
              </c:strCache>
            </c:strRef>
          </c:cat>
          <c:val>
            <c:numRef>
              <c:f>'pivot table'!$B$4:$B$10</c:f>
              <c:numCache>
                <c:formatCode>General</c:formatCode>
                <c:ptCount val="6"/>
                <c:pt idx="0">
                  <c:v>29</c:v>
                </c:pt>
                <c:pt idx="1">
                  <c:v>24</c:v>
                </c:pt>
                <c:pt idx="2">
                  <c:v>18</c:v>
                </c:pt>
                <c:pt idx="3">
                  <c:v>14</c:v>
                </c:pt>
                <c:pt idx="4">
                  <c:v>15</c:v>
                </c:pt>
              </c:numCache>
            </c:numRef>
          </c:val>
          <c:extLst>
            <c:ext xmlns:c16="http://schemas.microsoft.com/office/drawing/2014/chart" uri="{C3380CC4-5D6E-409C-BE32-E72D297353CC}">
              <c16:uniqueId val="{00000000-C19B-4955-A60A-E2D8CD447096}"/>
            </c:ext>
          </c:extLst>
        </c:ser>
        <c:dLbls>
          <c:showLegendKey val="0"/>
          <c:showVal val="0"/>
          <c:showCatName val="0"/>
          <c:showSerName val="0"/>
          <c:showPercent val="0"/>
          <c:showBubbleSize val="0"/>
        </c:dLbls>
        <c:gapWidth val="100"/>
        <c:overlap val="-24"/>
        <c:axId val="488929375"/>
        <c:axId val="488916063"/>
      </c:barChart>
      <c:catAx>
        <c:axId val="488929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916063"/>
        <c:crosses val="autoZero"/>
        <c:auto val="1"/>
        <c:lblAlgn val="ctr"/>
        <c:lblOffset val="100"/>
        <c:noMultiLvlLbl val="0"/>
      </c:catAx>
      <c:valAx>
        <c:axId val="488916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9293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DB-4A8B-ADF6-1B88433E3D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DB-4A8B-ADF6-1B88433E3D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DB-4A8B-ADF6-1B88433E3D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DB-4A8B-ADF6-1B88433E3D49}"/>
              </c:ext>
            </c:extLst>
          </c:dPt>
          <c:cat>
            <c:multiLvlStrRef>
              <c:f>'pivot table'!$D$4:$D$9</c:f>
              <c:multiLvlStrCache>
                <c:ptCount val="4"/>
                <c:lvl>
                  <c:pt idx="0">
                    <c:v>January</c:v>
                  </c:pt>
                  <c:pt idx="1">
                    <c:v>February</c:v>
                  </c:pt>
                  <c:pt idx="2">
                    <c:v>March</c:v>
                  </c:pt>
                  <c:pt idx="3">
                    <c:v>April</c:v>
                  </c:pt>
                </c:lvl>
                <c:lvl>
                  <c:pt idx="0">
                    <c:v>2023</c:v>
                  </c:pt>
                </c:lvl>
              </c:multiLvlStrCache>
            </c:multiLvlStrRef>
          </c:cat>
          <c:val>
            <c:numRef>
              <c:f>'pivot table'!$E$4:$E$9</c:f>
              <c:numCache>
                <c:formatCode>General</c:formatCode>
                <c:ptCount val="4"/>
                <c:pt idx="0">
                  <c:v>79550.299999999988</c:v>
                </c:pt>
                <c:pt idx="1">
                  <c:v>68880.790000000008</c:v>
                </c:pt>
                <c:pt idx="2">
                  <c:v>80616.450000000012</c:v>
                </c:pt>
                <c:pt idx="3">
                  <c:v>19179.230000000003</c:v>
                </c:pt>
              </c:numCache>
            </c:numRef>
          </c:val>
          <c:extLst>
            <c:ext xmlns:c16="http://schemas.microsoft.com/office/drawing/2014/chart" uri="{C3380CC4-5D6E-409C-BE32-E72D297353CC}">
              <c16:uniqueId val="{00000000-5A75-48E8-9C49-9E6DF0BF3EE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table!PivotTable4</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30-4890-8F12-0B7AF3006F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30-4890-8F12-0B7AF3006F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30-4890-8F12-0B7AF3006FBD}"/>
              </c:ext>
            </c:extLst>
          </c:dPt>
          <c:cat>
            <c:strRef>
              <c:f>'pivot table'!$G$4:$G$7</c:f>
              <c:strCache>
                <c:ptCount val="3"/>
                <c:pt idx="0">
                  <c:v>ADULT</c:v>
                </c:pt>
                <c:pt idx="1">
                  <c:v>OLD</c:v>
                </c:pt>
                <c:pt idx="2">
                  <c:v>YOUNG</c:v>
                </c:pt>
              </c:strCache>
            </c:strRef>
          </c:cat>
          <c:val>
            <c:numRef>
              <c:f>'pivot table'!$H$4:$H$7</c:f>
              <c:numCache>
                <c:formatCode>General</c:formatCode>
                <c:ptCount val="3"/>
                <c:pt idx="0">
                  <c:v>112575.58</c:v>
                </c:pt>
                <c:pt idx="1">
                  <c:v>78327.260000000009</c:v>
                </c:pt>
                <c:pt idx="2">
                  <c:v>57323.930000000015</c:v>
                </c:pt>
              </c:numCache>
            </c:numRef>
          </c:val>
          <c:extLst>
            <c:ext xmlns:c16="http://schemas.microsoft.com/office/drawing/2014/chart" uri="{C3380CC4-5D6E-409C-BE32-E72D297353CC}">
              <c16:uniqueId val="{00000000-7369-4D56-BC19-69599573D9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01-482C-9EAF-9EDCD11958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01-482C-9EAF-9EDCD1195853}"/>
              </c:ext>
            </c:extLst>
          </c:dPt>
          <c:cat>
            <c:strRef>
              <c:f>'pivot table'!$A$13:$A$15</c:f>
              <c:strCache>
                <c:ptCount val="2"/>
                <c:pt idx="0">
                  <c:v>FEMALE</c:v>
                </c:pt>
                <c:pt idx="1">
                  <c:v>MALE</c:v>
                </c:pt>
              </c:strCache>
            </c:strRef>
          </c:cat>
          <c:val>
            <c:numRef>
              <c:f>'pivot table'!$B$13:$B$15</c:f>
              <c:numCache>
                <c:formatCode>General</c:formatCode>
                <c:ptCount val="2"/>
                <c:pt idx="0">
                  <c:v>156082.81999999998</c:v>
                </c:pt>
                <c:pt idx="1">
                  <c:v>92143.95</c:v>
                </c:pt>
              </c:numCache>
            </c:numRef>
          </c:val>
          <c:extLst>
            <c:ext xmlns:c16="http://schemas.microsoft.com/office/drawing/2014/chart" uri="{C3380CC4-5D6E-409C-BE32-E72D297353CC}">
              <c16:uniqueId val="{00000000-19EA-4B8E-BB67-58B1C7E8466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table'!$J$4:$J$11</c:f>
              <c:strCache>
                <c:ptCount val="7"/>
                <c:pt idx="0">
                  <c:v>Monday</c:v>
                </c:pt>
                <c:pt idx="1">
                  <c:v>Tuesday</c:v>
                </c:pt>
                <c:pt idx="2">
                  <c:v>Wednesday</c:v>
                </c:pt>
                <c:pt idx="3">
                  <c:v>Thursday</c:v>
                </c:pt>
                <c:pt idx="4">
                  <c:v>Friday</c:v>
                </c:pt>
                <c:pt idx="5">
                  <c:v>Saturday</c:v>
                </c:pt>
                <c:pt idx="6">
                  <c:v>Sunday</c:v>
                </c:pt>
              </c:strCache>
            </c:strRef>
          </c:cat>
          <c:val>
            <c:numRef>
              <c:f>'pivot table'!$K$4:$K$11</c:f>
              <c:numCache>
                <c:formatCode>General</c:formatCode>
                <c:ptCount val="7"/>
                <c:pt idx="0">
                  <c:v>32961.199999999997</c:v>
                </c:pt>
                <c:pt idx="1">
                  <c:v>35678.649999999994</c:v>
                </c:pt>
                <c:pt idx="2">
                  <c:v>32098.610000000004</c:v>
                </c:pt>
                <c:pt idx="3">
                  <c:v>55991.119999999995</c:v>
                </c:pt>
                <c:pt idx="4">
                  <c:v>30281.63</c:v>
                </c:pt>
                <c:pt idx="5">
                  <c:v>30190.02</c:v>
                </c:pt>
                <c:pt idx="6">
                  <c:v>31025.54</c:v>
                </c:pt>
              </c:numCache>
            </c:numRef>
          </c:val>
          <c:smooth val="0"/>
          <c:extLst>
            <c:ext xmlns:c16="http://schemas.microsoft.com/office/drawing/2014/chart" uri="{C3380CC4-5D6E-409C-BE32-E72D297353CC}">
              <c16:uniqueId val="{00000000-F6E3-4D67-83BC-BA1D76B52104}"/>
            </c:ext>
          </c:extLst>
        </c:ser>
        <c:dLbls>
          <c:showLegendKey val="0"/>
          <c:showVal val="0"/>
          <c:showCatName val="0"/>
          <c:showSerName val="0"/>
          <c:showPercent val="0"/>
          <c:showBubbleSize val="0"/>
        </c:dLbls>
        <c:marker val="1"/>
        <c:smooth val="0"/>
        <c:axId val="305338527"/>
        <c:axId val="491491679"/>
      </c:lineChart>
      <c:catAx>
        <c:axId val="30533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491679"/>
        <c:crosses val="autoZero"/>
        <c:auto val="1"/>
        <c:lblAlgn val="ctr"/>
        <c:lblOffset val="100"/>
        <c:noMultiLvlLbl val="0"/>
      </c:catAx>
      <c:valAx>
        <c:axId val="4914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3385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table'!$B$18</c:f>
              <c:strCache>
                <c:ptCount val="1"/>
                <c:pt idx="0">
                  <c:v>Total</c:v>
                </c:pt>
              </c:strCache>
            </c:strRef>
          </c:tx>
          <c:spPr>
            <a:solidFill>
              <a:schemeClr val="accent1"/>
            </a:solidFill>
            <a:ln>
              <a:noFill/>
            </a:ln>
            <a:effectLst/>
          </c:spPr>
          <c:invertIfNegative val="0"/>
          <c:cat>
            <c:strRef>
              <c:f>'pivot table'!$A$19:$A$22</c:f>
              <c:strCache>
                <c:ptCount val="3"/>
                <c:pt idx="0">
                  <c:v>Accessories</c:v>
                </c:pt>
                <c:pt idx="1">
                  <c:v>Electronics</c:v>
                </c:pt>
                <c:pt idx="2">
                  <c:v>Home Appliances</c:v>
                </c:pt>
              </c:strCache>
            </c:strRef>
          </c:cat>
          <c:val>
            <c:numRef>
              <c:f>'pivot table'!$B$19:$B$22</c:f>
              <c:numCache>
                <c:formatCode>General</c:formatCode>
                <c:ptCount val="3"/>
                <c:pt idx="0">
                  <c:v>66060.239999999991</c:v>
                </c:pt>
                <c:pt idx="1">
                  <c:v>110090.03000000001</c:v>
                </c:pt>
                <c:pt idx="2">
                  <c:v>72076.5</c:v>
                </c:pt>
              </c:numCache>
            </c:numRef>
          </c:val>
          <c:extLst>
            <c:ext xmlns:c16="http://schemas.microsoft.com/office/drawing/2014/chart" uri="{C3380CC4-5D6E-409C-BE32-E72D297353CC}">
              <c16:uniqueId val="{00000000-CA7B-4352-9C02-4E0B996DEFC6}"/>
            </c:ext>
          </c:extLst>
        </c:ser>
        <c:dLbls>
          <c:showLegendKey val="0"/>
          <c:showVal val="0"/>
          <c:showCatName val="0"/>
          <c:showSerName val="0"/>
          <c:showPercent val="0"/>
          <c:showBubbleSize val="0"/>
        </c:dLbls>
        <c:gapWidth val="219"/>
        <c:overlap val="-27"/>
        <c:axId val="305337695"/>
        <c:axId val="491483359"/>
      </c:barChart>
      <c:catAx>
        <c:axId val="30533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483359"/>
        <c:crosses val="autoZero"/>
        <c:auto val="1"/>
        <c:lblAlgn val="ctr"/>
        <c:lblOffset val="100"/>
        <c:noMultiLvlLbl val="0"/>
      </c:catAx>
      <c:valAx>
        <c:axId val="49148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33769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'pivot table'!$H$13</c:f>
              <c:strCache>
                <c:ptCount val="1"/>
                <c:pt idx="0">
                  <c:v>Total</c:v>
                </c:pt>
              </c:strCache>
            </c:strRef>
          </c:tx>
          <c:spPr>
            <a:solidFill>
              <a:schemeClr val="accent1"/>
            </a:solidFill>
            <a:ln>
              <a:noFill/>
            </a:ln>
            <a:effectLst/>
          </c:spPr>
          <c:cat>
            <c:strRef>
              <c:f>'pivot table'!$G$14:$G$21</c:f>
              <c:strCache>
                <c:ptCount val="7"/>
                <c:pt idx="0">
                  <c:v>Acer Predator Helios 300 Gaming Laptop</c:v>
                </c:pt>
                <c:pt idx="1">
                  <c:v>Amazon Echo Dot (4th Gen)</c:v>
                </c:pt>
                <c:pt idx="2">
                  <c:v>Apple AirPods Max</c:v>
                </c:pt>
                <c:pt idx="3">
                  <c:v>ASUS ROG Strix Scar 17 Gaming Laptop</c:v>
                </c:pt>
                <c:pt idx="4">
                  <c:v>LG Smart French Door Refrigerator</c:v>
                </c:pt>
                <c:pt idx="5">
                  <c:v>Samsung Galaxy Watch 5 Pro</c:v>
                </c:pt>
                <c:pt idx="6">
                  <c:v>Xiaomi Mi Band 6</c:v>
                </c:pt>
              </c:strCache>
            </c:strRef>
          </c:cat>
          <c:val>
            <c:numRef>
              <c:f>'pivot table'!$H$14:$H$21</c:f>
              <c:numCache>
                <c:formatCode>General</c:formatCode>
                <c:ptCount val="7"/>
                <c:pt idx="0">
                  <c:v>93.929999999999993</c:v>
                </c:pt>
                <c:pt idx="1">
                  <c:v>3847.88</c:v>
                </c:pt>
                <c:pt idx="2">
                  <c:v>3152.7999999999997</c:v>
                </c:pt>
                <c:pt idx="3">
                  <c:v>4252.55</c:v>
                </c:pt>
                <c:pt idx="4">
                  <c:v>1808.08</c:v>
                </c:pt>
                <c:pt idx="5">
                  <c:v>3941.4199999999996</c:v>
                </c:pt>
                <c:pt idx="6">
                  <c:v>5552.9400000000005</c:v>
                </c:pt>
              </c:numCache>
            </c:numRef>
          </c:val>
          <c:extLst>
            <c:ext xmlns:c16="http://schemas.microsoft.com/office/drawing/2014/chart" uri="{C3380CC4-5D6E-409C-BE32-E72D297353CC}">
              <c16:uniqueId val="{00000000-67B9-42D3-B0B9-5BEF92A4ACCD}"/>
            </c:ext>
          </c:extLst>
        </c:ser>
        <c:dLbls>
          <c:showLegendKey val="0"/>
          <c:showVal val="0"/>
          <c:showCatName val="0"/>
          <c:showSerName val="0"/>
          <c:showPercent val="0"/>
          <c:showBubbleSize val="0"/>
        </c:dLbls>
        <c:axId val="405714095"/>
        <c:axId val="405704111"/>
      </c:areaChart>
      <c:catAx>
        <c:axId val="405714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04111"/>
        <c:crosses val="autoZero"/>
        <c:auto val="1"/>
        <c:lblAlgn val="ctr"/>
        <c:lblOffset val="100"/>
        <c:noMultiLvlLbl val="0"/>
      </c:catAx>
      <c:valAx>
        <c:axId val="40570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4095"/>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table!PivotTable10</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table'!$K$19</c:f>
              <c:strCache>
                <c:ptCount val="1"/>
                <c:pt idx="0">
                  <c:v>Total</c:v>
                </c:pt>
              </c:strCache>
            </c:strRef>
          </c:tx>
          <c:spPr>
            <a:solidFill>
              <a:schemeClr val="accent1"/>
            </a:solidFill>
            <a:ln>
              <a:noFill/>
            </a:ln>
            <a:effectLst/>
            <a:sp3d/>
          </c:spPr>
          <c:invertIfNegative val="0"/>
          <c:cat>
            <c:strRef>
              <c:f>'pivot table'!$J$20:$J$27</c:f>
              <c:strCache>
                <c:ptCount val="7"/>
                <c:pt idx="0">
                  <c:v>Acer Predator Helios 300 Gaming Laptop</c:v>
                </c:pt>
                <c:pt idx="1">
                  <c:v>Amazon Echo Dot (4th Gen)</c:v>
                </c:pt>
                <c:pt idx="2">
                  <c:v>Apple AirPods Max</c:v>
                </c:pt>
                <c:pt idx="3">
                  <c:v>ASUS ROG Strix Scar 17 Gaming Laptop</c:v>
                </c:pt>
                <c:pt idx="4">
                  <c:v>LG Smart French Door Refrigerator</c:v>
                </c:pt>
                <c:pt idx="5">
                  <c:v>Samsung Galaxy Watch 5 Pro</c:v>
                </c:pt>
                <c:pt idx="6">
                  <c:v>Xiaomi Mi Band 6</c:v>
                </c:pt>
              </c:strCache>
            </c:strRef>
          </c:cat>
          <c:val>
            <c:numRef>
              <c:f>'pivot table'!$K$20:$K$27</c:f>
              <c:numCache>
                <c:formatCode>General</c:formatCode>
                <c:ptCount val="7"/>
                <c:pt idx="0">
                  <c:v>535.22</c:v>
                </c:pt>
                <c:pt idx="1">
                  <c:v>651.47</c:v>
                </c:pt>
                <c:pt idx="2">
                  <c:v>537.09</c:v>
                </c:pt>
                <c:pt idx="3">
                  <c:v>592.80999999999995</c:v>
                </c:pt>
                <c:pt idx="4">
                  <c:v>540.17999999999995</c:v>
                </c:pt>
                <c:pt idx="5">
                  <c:v>457.07</c:v>
                </c:pt>
                <c:pt idx="6">
                  <c:v>575.21</c:v>
                </c:pt>
              </c:numCache>
            </c:numRef>
          </c:val>
          <c:extLst>
            <c:ext xmlns:c16="http://schemas.microsoft.com/office/drawing/2014/chart" uri="{C3380CC4-5D6E-409C-BE32-E72D297353CC}">
              <c16:uniqueId val="{00000001-0D49-430C-8750-E7C7B9C5DE6B}"/>
            </c:ext>
          </c:extLst>
        </c:ser>
        <c:dLbls>
          <c:showLegendKey val="0"/>
          <c:showVal val="0"/>
          <c:showCatName val="0"/>
          <c:showSerName val="0"/>
          <c:showPercent val="0"/>
          <c:showBubbleSize val="0"/>
        </c:dLbls>
        <c:gapWidth val="150"/>
        <c:shape val="box"/>
        <c:axId val="405720335"/>
        <c:axId val="405716591"/>
        <c:axId val="0"/>
      </c:bar3DChart>
      <c:catAx>
        <c:axId val="4057203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6591"/>
        <c:crosses val="autoZero"/>
        <c:auto val="1"/>
        <c:lblAlgn val="ctr"/>
        <c:lblOffset val="100"/>
        <c:noMultiLvlLbl val="0"/>
      </c:catAx>
      <c:valAx>
        <c:axId val="40571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203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REVENUE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pieChart>
        <c:varyColors val="1"/>
        <c:ser>
          <c:idx val="0"/>
          <c:order val="0"/>
          <c:tx>
            <c:strRef>
              <c:f>'pivot table'!$E$3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666-4988-95A6-BE004888F3C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666-4988-95A6-BE004888F3C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666-4988-95A6-BE004888F3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666-4988-95A6-BE004888F3CE}"/>
              </c:ext>
            </c:extLst>
          </c:dPt>
          <c:cat>
            <c:multiLvlStrRef>
              <c:f>'pivot table'!$D$4:$D$9</c:f>
              <c:multiLvlStrCache>
                <c:ptCount val="4"/>
                <c:lvl>
                  <c:pt idx="0">
                    <c:v>January</c:v>
                  </c:pt>
                  <c:pt idx="1">
                    <c:v>February</c:v>
                  </c:pt>
                  <c:pt idx="2">
                    <c:v>March</c:v>
                  </c:pt>
                  <c:pt idx="3">
                    <c:v>April</c:v>
                  </c:pt>
                </c:lvl>
                <c:lvl>
                  <c:pt idx="0">
                    <c:v>2023</c:v>
                  </c:pt>
                </c:lvl>
              </c:multiLvlStrCache>
            </c:multiLvlStrRef>
          </c:cat>
          <c:val>
            <c:numRef>
              <c:f>'pivot table'!$E$4:$E$9</c:f>
              <c:numCache>
                <c:formatCode>General</c:formatCode>
                <c:ptCount val="4"/>
                <c:pt idx="0">
                  <c:v>79550.299999999988</c:v>
                </c:pt>
                <c:pt idx="1">
                  <c:v>68880.790000000008</c:v>
                </c:pt>
                <c:pt idx="2">
                  <c:v>80616.450000000012</c:v>
                </c:pt>
                <c:pt idx="3">
                  <c:v>19179.230000000003</c:v>
                </c:pt>
              </c:numCache>
            </c:numRef>
          </c:val>
          <c:extLst>
            <c:ext xmlns:c16="http://schemas.microsoft.com/office/drawing/2014/chart" uri="{C3380CC4-5D6E-409C-BE32-E72D297353CC}">
              <c16:uniqueId val="{00000008-2666-4988-95A6-BE004888F3C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4830666292536989"/>
          <c:y val="0.27645456077545383"/>
          <c:w val="0.3808636186033052"/>
          <c:h val="0.666223050944637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2">
                    <a:lumMod val="95000"/>
                    <a:lumOff val="5000"/>
                  </a:schemeClr>
                </a:solidFill>
              </a:rPr>
              <a:t>REVENUE</a:t>
            </a:r>
            <a:r>
              <a:rPr lang="en-US" sz="2000" b="1" baseline="0">
                <a:solidFill>
                  <a:schemeClr val="tx2">
                    <a:lumMod val="95000"/>
                    <a:lumOff val="5000"/>
                  </a:schemeClr>
                </a:solidFill>
              </a:rPr>
              <a:t> PER DAY</a:t>
            </a:r>
            <a:endParaRPr lang="en-US" sz="2000" b="1">
              <a:solidFill>
                <a:schemeClr val="tx2">
                  <a:lumMod val="95000"/>
                  <a:lumOff val="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table'!$J$4:$J$11</c:f>
              <c:strCache>
                <c:ptCount val="7"/>
                <c:pt idx="0">
                  <c:v>Monday</c:v>
                </c:pt>
                <c:pt idx="1">
                  <c:v>Tuesday</c:v>
                </c:pt>
                <c:pt idx="2">
                  <c:v>Wednesday</c:v>
                </c:pt>
                <c:pt idx="3">
                  <c:v>Thursday</c:v>
                </c:pt>
                <c:pt idx="4">
                  <c:v>Friday</c:v>
                </c:pt>
                <c:pt idx="5">
                  <c:v>Saturday</c:v>
                </c:pt>
                <c:pt idx="6">
                  <c:v>Sunday</c:v>
                </c:pt>
              </c:strCache>
            </c:strRef>
          </c:cat>
          <c:val>
            <c:numRef>
              <c:f>'pivot table'!$K$4:$K$11</c:f>
              <c:numCache>
                <c:formatCode>General</c:formatCode>
                <c:ptCount val="7"/>
                <c:pt idx="0">
                  <c:v>32961.199999999997</c:v>
                </c:pt>
                <c:pt idx="1">
                  <c:v>35678.649999999994</c:v>
                </c:pt>
                <c:pt idx="2">
                  <c:v>32098.610000000004</c:v>
                </c:pt>
                <c:pt idx="3">
                  <c:v>55991.119999999995</c:v>
                </c:pt>
                <c:pt idx="4">
                  <c:v>30281.63</c:v>
                </c:pt>
                <c:pt idx="5">
                  <c:v>30190.02</c:v>
                </c:pt>
                <c:pt idx="6">
                  <c:v>31025.54</c:v>
                </c:pt>
              </c:numCache>
            </c:numRef>
          </c:val>
          <c:smooth val="0"/>
          <c:extLst>
            <c:ext xmlns:c16="http://schemas.microsoft.com/office/drawing/2014/chart" uri="{C3380CC4-5D6E-409C-BE32-E72D297353CC}">
              <c16:uniqueId val="{00000000-C9F8-404D-B715-D3B4193E39C8}"/>
            </c:ext>
          </c:extLst>
        </c:ser>
        <c:dLbls>
          <c:showLegendKey val="0"/>
          <c:showVal val="0"/>
          <c:showCatName val="0"/>
          <c:showSerName val="0"/>
          <c:showPercent val="0"/>
          <c:showBubbleSize val="0"/>
        </c:dLbls>
        <c:marker val="1"/>
        <c:smooth val="0"/>
        <c:axId val="305338527"/>
        <c:axId val="491491679"/>
      </c:lineChart>
      <c:catAx>
        <c:axId val="30533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491679"/>
        <c:crosses val="autoZero"/>
        <c:auto val="1"/>
        <c:lblAlgn val="ctr"/>
        <c:lblOffset val="100"/>
        <c:noMultiLvlLbl val="0"/>
      </c:catAx>
      <c:valAx>
        <c:axId val="4914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338527"/>
        <c:crosses val="autoZero"/>
        <c:crossBetween val="between"/>
      </c:valAx>
      <c:spPr>
        <a:noFill/>
        <a:ln>
          <a:noFill/>
        </a:ln>
        <a:effectLst/>
      </c:spPr>
    </c:plotArea>
    <c:plotVisOnly val="1"/>
    <c:dispBlanksAs val="gap"/>
    <c:showDLblsOverMax val="0"/>
  </c:chart>
  <c:spPr>
    <a:solidFill>
      <a:schemeClr val="bg2">
        <a:lumMod val="8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lumMod val="95000"/>
                    <a:lumOff val="5000"/>
                  </a:schemeClr>
                </a:solidFill>
              </a:rPr>
              <a:t>ACCESSORIES</a:t>
            </a:r>
            <a:r>
              <a:rPr lang="en-US" sz="1800" b="1" baseline="0">
                <a:solidFill>
                  <a:schemeClr val="tx2">
                    <a:lumMod val="95000"/>
                    <a:lumOff val="5000"/>
                  </a:schemeClr>
                </a:solidFill>
              </a:rPr>
              <a:t> REVENUE</a:t>
            </a:r>
            <a:endParaRPr lang="en-US" sz="1800" b="1">
              <a:solidFill>
                <a:schemeClr val="tx2">
                  <a:lumMod val="95000"/>
                  <a:lumOff val="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ymbol val="none"/>
        </c:marker>
      </c:pivotFmt>
    </c:pivotFmts>
    <c:plotArea>
      <c:layout/>
      <c:areaChart>
        <c:grouping val="standard"/>
        <c:varyColors val="0"/>
        <c:ser>
          <c:idx val="0"/>
          <c:order val="0"/>
          <c:tx>
            <c:strRef>
              <c:f>'pivot table'!$H$13</c:f>
              <c:strCache>
                <c:ptCount val="1"/>
                <c:pt idx="0">
                  <c:v>Total</c:v>
                </c:pt>
              </c:strCache>
            </c:strRef>
          </c:tx>
          <c:spPr>
            <a:solidFill>
              <a:schemeClr val="accent1"/>
            </a:solidFill>
            <a:ln>
              <a:noFill/>
            </a:ln>
            <a:effectLst/>
          </c:spPr>
          <c:cat>
            <c:strRef>
              <c:f>'pivot table'!$G$14:$G$21</c:f>
              <c:strCache>
                <c:ptCount val="7"/>
                <c:pt idx="0">
                  <c:v>Acer Predator Helios 300 Gaming Laptop</c:v>
                </c:pt>
                <c:pt idx="1">
                  <c:v>Amazon Echo Dot (4th Gen)</c:v>
                </c:pt>
                <c:pt idx="2">
                  <c:v>Apple AirPods Max</c:v>
                </c:pt>
                <c:pt idx="3">
                  <c:v>ASUS ROG Strix Scar 17 Gaming Laptop</c:v>
                </c:pt>
                <c:pt idx="4">
                  <c:v>LG Smart French Door Refrigerator</c:v>
                </c:pt>
                <c:pt idx="5">
                  <c:v>Samsung Galaxy Watch 5 Pro</c:v>
                </c:pt>
                <c:pt idx="6">
                  <c:v>Xiaomi Mi Band 6</c:v>
                </c:pt>
              </c:strCache>
            </c:strRef>
          </c:cat>
          <c:val>
            <c:numRef>
              <c:f>'pivot table'!$H$14:$H$21</c:f>
              <c:numCache>
                <c:formatCode>General</c:formatCode>
                <c:ptCount val="7"/>
                <c:pt idx="0">
                  <c:v>93.929999999999993</c:v>
                </c:pt>
                <c:pt idx="1">
                  <c:v>3847.88</c:v>
                </c:pt>
                <c:pt idx="2">
                  <c:v>3152.7999999999997</c:v>
                </c:pt>
                <c:pt idx="3">
                  <c:v>4252.55</c:v>
                </c:pt>
                <c:pt idx="4">
                  <c:v>1808.08</c:v>
                </c:pt>
                <c:pt idx="5">
                  <c:v>3941.4199999999996</c:v>
                </c:pt>
                <c:pt idx="6">
                  <c:v>5552.9400000000005</c:v>
                </c:pt>
              </c:numCache>
            </c:numRef>
          </c:val>
          <c:extLst>
            <c:ext xmlns:c16="http://schemas.microsoft.com/office/drawing/2014/chart" uri="{C3380CC4-5D6E-409C-BE32-E72D297353CC}">
              <c16:uniqueId val="{00000000-7987-4347-BB10-9CF70F6C1A43}"/>
            </c:ext>
          </c:extLst>
        </c:ser>
        <c:dLbls>
          <c:showLegendKey val="0"/>
          <c:showVal val="0"/>
          <c:showCatName val="0"/>
          <c:showSerName val="0"/>
          <c:showPercent val="0"/>
          <c:showBubbleSize val="0"/>
        </c:dLbls>
        <c:axId val="405714095"/>
        <c:axId val="405704111"/>
      </c:areaChart>
      <c:catAx>
        <c:axId val="405714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04111"/>
        <c:crosses val="autoZero"/>
        <c:auto val="1"/>
        <c:lblAlgn val="ctr"/>
        <c:lblOffset val="100"/>
        <c:noMultiLvlLbl val="0"/>
      </c:catAx>
      <c:valAx>
        <c:axId val="40570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4095"/>
        <c:crosses val="autoZero"/>
        <c:crossBetween val="midCat"/>
      </c:valAx>
      <c:spPr>
        <a:noFill/>
        <a:ln>
          <a:noFill/>
        </a:ln>
        <a:effectLst/>
      </c:spPr>
    </c:plotArea>
    <c:plotVisOnly val="1"/>
    <c:dispBlanksAs val="zero"/>
    <c:showDLblsOverMax val="0"/>
  </c:chart>
  <c:spPr>
    <a:solidFill>
      <a:schemeClr val="bg2">
        <a:lumMod val="6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lumMod val="95000"/>
                    <a:lumOff val="5000"/>
                  </a:schemeClr>
                </a:solidFill>
              </a:rPr>
              <a:t>ACCESSORIES</a:t>
            </a:r>
            <a:r>
              <a:rPr lang="en-US" sz="1800" b="1" baseline="0">
                <a:solidFill>
                  <a:schemeClr val="tx2">
                    <a:lumMod val="95000"/>
                    <a:lumOff val="5000"/>
                  </a:schemeClr>
                </a:solidFill>
              </a:rPr>
              <a:t> PRICE</a:t>
            </a:r>
            <a:endParaRPr lang="en-US" sz="1800" b="1">
              <a:solidFill>
                <a:schemeClr val="tx2">
                  <a:lumMod val="95000"/>
                  <a:lumOff val="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table'!$K$19</c:f>
              <c:strCache>
                <c:ptCount val="1"/>
                <c:pt idx="0">
                  <c:v>Total</c:v>
                </c:pt>
              </c:strCache>
            </c:strRef>
          </c:tx>
          <c:spPr>
            <a:solidFill>
              <a:schemeClr val="accent1"/>
            </a:solidFill>
            <a:ln>
              <a:noFill/>
            </a:ln>
            <a:effectLst/>
            <a:sp3d/>
          </c:spPr>
          <c:invertIfNegative val="0"/>
          <c:cat>
            <c:strRef>
              <c:f>'pivot table'!$J$20:$J$27</c:f>
              <c:strCache>
                <c:ptCount val="7"/>
                <c:pt idx="0">
                  <c:v>Acer Predator Helios 300 Gaming Laptop</c:v>
                </c:pt>
                <c:pt idx="1">
                  <c:v>Amazon Echo Dot (4th Gen)</c:v>
                </c:pt>
                <c:pt idx="2">
                  <c:v>Apple AirPods Max</c:v>
                </c:pt>
                <c:pt idx="3">
                  <c:v>ASUS ROG Strix Scar 17 Gaming Laptop</c:v>
                </c:pt>
                <c:pt idx="4">
                  <c:v>LG Smart French Door Refrigerator</c:v>
                </c:pt>
                <c:pt idx="5">
                  <c:v>Samsung Galaxy Watch 5 Pro</c:v>
                </c:pt>
                <c:pt idx="6">
                  <c:v>Xiaomi Mi Band 6</c:v>
                </c:pt>
              </c:strCache>
            </c:strRef>
          </c:cat>
          <c:val>
            <c:numRef>
              <c:f>'pivot table'!$K$20:$K$27</c:f>
              <c:numCache>
                <c:formatCode>General</c:formatCode>
                <c:ptCount val="7"/>
                <c:pt idx="0">
                  <c:v>535.22</c:v>
                </c:pt>
                <c:pt idx="1">
                  <c:v>651.47</c:v>
                </c:pt>
                <c:pt idx="2">
                  <c:v>537.09</c:v>
                </c:pt>
                <c:pt idx="3">
                  <c:v>592.80999999999995</c:v>
                </c:pt>
                <c:pt idx="4">
                  <c:v>540.17999999999995</c:v>
                </c:pt>
                <c:pt idx="5">
                  <c:v>457.07</c:v>
                </c:pt>
                <c:pt idx="6">
                  <c:v>575.21</c:v>
                </c:pt>
              </c:numCache>
            </c:numRef>
          </c:val>
          <c:extLst>
            <c:ext xmlns:c16="http://schemas.microsoft.com/office/drawing/2014/chart" uri="{C3380CC4-5D6E-409C-BE32-E72D297353CC}">
              <c16:uniqueId val="{00000000-9F56-422A-9265-1364BB9223DE}"/>
            </c:ext>
          </c:extLst>
        </c:ser>
        <c:dLbls>
          <c:showLegendKey val="0"/>
          <c:showVal val="0"/>
          <c:showCatName val="0"/>
          <c:showSerName val="0"/>
          <c:showPercent val="0"/>
          <c:showBubbleSize val="0"/>
        </c:dLbls>
        <c:gapWidth val="150"/>
        <c:shape val="box"/>
        <c:axId val="405720335"/>
        <c:axId val="405716591"/>
        <c:axId val="0"/>
      </c:bar3DChart>
      <c:catAx>
        <c:axId val="4057203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6591"/>
        <c:crosses val="autoZero"/>
        <c:auto val="1"/>
        <c:lblAlgn val="ctr"/>
        <c:lblOffset val="100"/>
        <c:noMultiLvlLbl val="0"/>
      </c:catAx>
      <c:valAx>
        <c:axId val="40571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20335"/>
        <c:crosses val="autoZero"/>
        <c:crossBetween val="between"/>
      </c:valAx>
      <c:spPr>
        <a:noFill/>
        <a:ln>
          <a:noFill/>
        </a:ln>
        <a:effectLst/>
      </c:spPr>
    </c:plotArea>
    <c:plotVisOnly val="1"/>
    <c:dispBlanksAs val="gap"/>
    <c:showDLblsOverMax val="0"/>
  </c:chart>
  <c:spPr>
    <a:solidFill>
      <a:schemeClr val="bg2">
        <a:lumMod val="6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lumMod val="95000"/>
                    <a:lumOff val="5000"/>
                  </a:schemeClr>
                </a:solidFill>
              </a:rPr>
              <a:t>PTODUCT</a:t>
            </a:r>
            <a:r>
              <a:rPr lang="en-US" sz="1800" b="1" baseline="0">
                <a:solidFill>
                  <a:schemeClr val="tx2">
                    <a:lumMod val="95000"/>
                    <a:lumOff val="5000"/>
                  </a:schemeClr>
                </a:solidFill>
              </a:rPr>
              <a:t> CATEGORIES REVENUE</a:t>
            </a:r>
            <a:endParaRPr lang="en-US" sz="1800" b="1">
              <a:solidFill>
                <a:schemeClr val="tx2">
                  <a:lumMod val="95000"/>
                  <a:lumOff val="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table'!$B$18</c:f>
              <c:strCache>
                <c:ptCount val="1"/>
                <c:pt idx="0">
                  <c:v>Total</c:v>
                </c:pt>
              </c:strCache>
            </c:strRef>
          </c:tx>
          <c:spPr>
            <a:solidFill>
              <a:schemeClr val="accent1"/>
            </a:solidFill>
            <a:ln>
              <a:noFill/>
            </a:ln>
            <a:effectLst/>
          </c:spPr>
          <c:invertIfNegative val="0"/>
          <c:cat>
            <c:strRef>
              <c:f>'pivot table'!$A$19:$A$22</c:f>
              <c:strCache>
                <c:ptCount val="3"/>
                <c:pt idx="0">
                  <c:v>Accessories</c:v>
                </c:pt>
                <c:pt idx="1">
                  <c:v>Electronics</c:v>
                </c:pt>
                <c:pt idx="2">
                  <c:v>Home Appliances</c:v>
                </c:pt>
              </c:strCache>
            </c:strRef>
          </c:cat>
          <c:val>
            <c:numRef>
              <c:f>'pivot table'!$B$19:$B$22</c:f>
              <c:numCache>
                <c:formatCode>General</c:formatCode>
                <c:ptCount val="3"/>
                <c:pt idx="0">
                  <c:v>66060.239999999991</c:v>
                </c:pt>
                <c:pt idx="1">
                  <c:v>110090.03000000001</c:v>
                </c:pt>
                <c:pt idx="2">
                  <c:v>72076.5</c:v>
                </c:pt>
              </c:numCache>
            </c:numRef>
          </c:val>
          <c:extLst>
            <c:ext xmlns:c16="http://schemas.microsoft.com/office/drawing/2014/chart" uri="{C3380CC4-5D6E-409C-BE32-E72D297353CC}">
              <c16:uniqueId val="{00000000-B350-4FF8-98AB-0C389524AFDF}"/>
            </c:ext>
          </c:extLst>
        </c:ser>
        <c:dLbls>
          <c:showLegendKey val="0"/>
          <c:showVal val="0"/>
          <c:showCatName val="0"/>
          <c:showSerName val="0"/>
          <c:showPercent val="0"/>
          <c:showBubbleSize val="0"/>
        </c:dLbls>
        <c:gapWidth val="219"/>
        <c:overlap val="-27"/>
        <c:axId val="305337695"/>
        <c:axId val="491483359"/>
      </c:barChart>
      <c:catAx>
        <c:axId val="30533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483359"/>
        <c:crosses val="autoZero"/>
        <c:auto val="1"/>
        <c:lblAlgn val="ctr"/>
        <c:lblOffset val="100"/>
        <c:noMultiLvlLbl val="0"/>
      </c:catAx>
      <c:valAx>
        <c:axId val="491483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337695"/>
        <c:crosses val="autoZero"/>
        <c:crossBetween val="between"/>
      </c:valAx>
      <c:spPr>
        <a:noFill/>
        <a:ln>
          <a:noFill/>
        </a:ln>
        <a:effectLst/>
      </c:spPr>
    </c:plotArea>
    <c:plotVisOnly val="1"/>
    <c:dispBlanksAs val="gap"/>
    <c:showDLblsOverMax val="0"/>
  </c:chart>
  <c:spPr>
    <a:solidFill>
      <a:schemeClr val="bg2">
        <a:lumMod val="8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doughnutChart>
        <c:varyColors val="1"/>
        <c:ser>
          <c:idx val="0"/>
          <c:order val="0"/>
          <c:tx>
            <c:strRef>
              <c:f>'pivot table'!$H$3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676-407A-8C39-F9158CB580D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676-407A-8C39-F9158CB580D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676-407A-8C39-F9158CB580D7}"/>
              </c:ext>
            </c:extLst>
          </c:dPt>
          <c:cat>
            <c:strRef>
              <c:f>'pivot table'!$G$4:$G$7</c:f>
              <c:strCache>
                <c:ptCount val="3"/>
                <c:pt idx="0">
                  <c:v>ADULT</c:v>
                </c:pt>
                <c:pt idx="1">
                  <c:v>OLD</c:v>
                </c:pt>
                <c:pt idx="2">
                  <c:v>YOUNG</c:v>
                </c:pt>
              </c:strCache>
            </c:strRef>
          </c:cat>
          <c:val>
            <c:numRef>
              <c:f>'pivot table'!$H$4:$H$7</c:f>
              <c:numCache>
                <c:formatCode>General</c:formatCode>
                <c:ptCount val="3"/>
                <c:pt idx="0">
                  <c:v>112575.58</c:v>
                </c:pt>
                <c:pt idx="1">
                  <c:v>78327.260000000009</c:v>
                </c:pt>
                <c:pt idx="2">
                  <c:v>57323.930000000015</c:v>
                </c:pt>
              </c:numCache>
            </c:numRef>
          </c:val>
          <c:extLst>
            <c:ext xmlns:c16="http://schemas.microsoft.com/office/drawing/2014/chart" uri="{C3380CC4-5D6E-409C-BE32-E72D297353CC}">
              <c16:uniqueId val="{00000006-2676-407A-8C39-F9158CB580D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pieChart>
        <c:varyColors val="1"/>
        <c:ser>
          <c:idx val="0"/>
          <c:order val="0"/>
          <c:tx>
            <c:strRef>
              <c:f>'pivot table'!$B$12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20-4571-BD4C-13C620B1D1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20-4571-BD4C-13C620B1D17B}"/>
              </c:ext>
            </c:extLst>
          </c:dPt>
          <c:cat>
            <c:strRef>
              <c:f>'pivot table'!$A$13:$A$15</c:f>
              <c:strCache>
                <c:ptCount val="2"/>
                <c:pt idx="0">
                  <c:v>FEMALE</c:v>
                </c:pt>
                <c:pt idx="1">
                  <c:v>MALE</c:v>
                </c:pt>
              </c:strCache>
            </c:strRef>
          </c:cat>
          <c:val>
            <c:numRef>
              <c:f>'pivot table'!$B$13:$B$15</c:f>
              <c:numCache>
                <c:formatCode>General</c:formatCode>
                <c:ptCount val="2"/>
                <c:pt idx="0">
                  <c:v>156082.81999999998</c:v>
                </c:pt>
                <c:pt idx="1">
                  <c:v>92143.95</c:v>
                </c:pt>
              </c:numCache>
            </c:numRef>
          </c:val>
          <c:extLst>
            <c:ext xmlns:c16="http://schemas.microsoft.com/office/drawing/2014/chart" uri="{C3380CC4-5D6E-409C-BE32-E72D297353CC}">
              <c16:uniqueId val="{00000004-3520-4571-BD4C-13C620B1D1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121859767529059"/>
          <c:y val="0.38361987510181916"/>
          <c:w val="0.15684371404586009"/>
          <c:h val="0.25257612586732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 (1).xlsx]pivot 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3200" b="1"/>
              <a:t>CITIES</a:t>
            </a:r>
            <a:r>
              <a:rPr lang="en-US" sz="3200" b="1" baseline="0"/>
              <a:t> REVENUE</a:t>
            </a:r>
            <a:endParaRPr lang="en-US" sz="3200" b="1"/>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table'!$A$4:$A$10</c:f>
              <c:strCache>
                <c:ptCount val="6"/>
                <c:pt idx="0">
                  <c:v>Chicago</c:v>
                </c:pt>
                <c:pt idx="1">
                  <c:v>Houston</c:v>
                </c:pt>
                <c:pt idx="2">
                  <c:v>Los Angeles</c:v>
                </c:pt>
                <c:pt idx="3">
                  <c:v>New York</c:v>
                </c:pt>
                <c:pt idx="4">
                  <c:v>Phoenix</c:v>
                </c:pt>
                <c:pt idx="5">
                  <c:v>(blank)</c:v>
                </c:pt>
              </c:strCache>
            </c:strRef>
          </c:cat>
          <c:val>
            <c:numRef>
              <c:f>'pivot table'!$B$4:$B$10</c:f>
              <c:numCache>
                <c:formatCode>General</c:formatCode>
                <c:ptCount val="6"/>
                <c:pt idx="0">
                  <c:v>29</c:v>
                </c:pt>
                <c:pt idx="1">
                  <c:v>24</c:v>
                </c:pt>
                <c:pt idx="2">
                  <c:v>18</c:v>
                </c:pt>
                <c:pt idx="3">
                  <c:v>14</c:v>
                </c:pt>
                <c:pt idx="4">
                  <c:v>15</c:v>
                </c:pt>
              </c:numCache>
            </c:numRef>
          </c:val>
          <c:extLst>
            <c:ext xmlns:c16="http://schemas.microsoft.com/office/drawing/2014/chart" uri="{C3380CC4-5D6E-409C-BE32-E72D297353CC}">
              <c16:uniqueId val="{00000000-4539-4F0F-BC86-29A234CCFC4A}"/>
            </c:ext>
          </c:extLst>
        </c:ser>
        <c:dLbls>
          <c:showLegendKey val="0"/>
          <c:showVal val="0"/>
          <c:showCatName val="0"/>
          <c:showSerName val="0"/>
          <c:showPercent val="0"/>
          <c:showBubbleSize val="0"/>
        </c:dLbls>
        <c:gapWidth val="100"/>
        <c:axId val="488929375"/>
        <c:axId val="488916063"/>
      </c:barChart>
      <c:catAx>
        <c:axId val="48892937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916063"/>
        <c:crosses val="autoZero"/>
        <c:auto val="1"/>
        <c:lblAlgn val="ctr"/>
        <c:lblOffset val="100"/>
        <c:noMultiLvlLbl val="0"/>
      </c:catAx>
      <c:valAx>
        <c:axId val="48891606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929375"/>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184316</xdr:colOff>
      <xdr:row>26</xdr:row>
      <xdr:rowOff>138545</xdr:rowOff>
    </xdr:from>
    <xdr:to>
      <xdr:col>2</xdr:col>
      <xdr:colOff>865909</xdr:colOff>
      <xdr:row>37</xdr:row>
      <xdr:rowOff>2844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1108363</xdr:colOff>
      <xdr:row>26</xdr:row>
      <xdr:rowOff>161058</xdr:rowOff>
    </xdr:from>
    <xdr:to>
      <xdr:col>6</xdr:col>
      <xdr:colOff>1801090</xdr:colOff>
      <xdr:row>41</xdr:row>
      <xdr:rowOff>46758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1818409</xdr:colOff>
      <xdr:row>29</xdr:row>
      <xdr:rowOff>143740</xdr:rowOff>
    </xdr:from>
    <xdr:to>
      <xdr:col>9</xdr:col>
      <xdr:colOff>2286000</xdr:colOff>
      <xdr:row>44</xdr:row>
      <xdr:rowOff>29440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2355272</xdr:colOff>
      <xdr:row>29</xdr:row>
      <xdr:rowOff>57149</xdr:rowOff>
    </xdr:from>
    <xdr:to>
      <xdr:col>17</xdr:col>
      <xdr:colOff>34636</xdr:colOff>
      <xdr:row>43</xdr:row>
      <xdr:rowOff>133349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307473</xdr:colOff>
      <xdr:row>15</xdr:row>
      <xdr:rowOff>60187</xdr:rowOff>
    </xdr:from>
    <xdr:to>
      <xdr:col>28</xdr:col>
      <xdr:colOff>34941</xdr:colOff>
      <xdr:row>29</xdr:row>
      <xdr:rowOff>129703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353654</xdr:colOff>
      <xdr:row>0</xdr:row>
      <xdr:rowOff>0</xdr:rowOff>
    </xdr:from>
    <xdr:to>
      <xdr:col>20</xdr:col>
      <xdr:colOff>76563</xdr:colOff>
      <xdr:row>14</xdr:row>
      <xdr:rowOff>69516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371580</xdr:colOff>
      <xdr:row>14</xdr:row>
      <xdr:rowOff>109712</xdr:rowOff>
    </xdr:from>
    <xdr:to>
      <xdr:col>20</xdr:col>
      <xdr:colOff>94490</xdr:colOff>
      <xdr:row>28</xdr:row>
      <xdr:rowOff>179227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271319</xdr:colOff>
      <xdr:row>0</xdr:row>
      <xdr:rowOff>73252</xdr:rowOff>
    </xdr:from>
    <xdr:to>
      <xdr:col>27</xdr:col>
      <xdr:colOff>595807</xdr:colOff>
      <xdr:row>14</xdr:row>
      <xdr:rowOff>149452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203200</xdr:colOff>
      <xdr:row>0</xdr:row>
      <xdr:rowOff>177800</xdr:rowOff>
    </xdr:from>
    <xdr:to>
      <xdr:col>25</xdr:col>
      <xdr:colOff>457200</xdr:colOff>
      <xdr:row>4</xdr:row>
      <xdr:rowOff>127000</xdr:rowOff>
    </xdr:to>
    <xdr:sp macro="" textlink="">
      <xdr:nvSpPr>
        <xdr:cNvPr id="3" name="Rounded Rectangle 2"/>
        <xdr:cNvSpPr/>
      </xdr:nvSpPr>
      <xdr:spPr>
        <a:xfrm>
          <a:off x="203200" y="177800"/>
          <a:ext cx="15494000" cy="711200"/>
        </a:xfrm>
        <a:prstGeom prst="roundRec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165100</xdr:colOff>
      <xdr:row>5</xdr:row>
      <xdr:rowOff>50800</xdr:rowOff>
    </xdr:from>
    <xdr:to>
      <xdr:col>4</xdr:col>
      <xdr:colOff>596900</xdr:colOff>
      <xdr:row>47</xdr:row>
      <xdr:rowOff>139700</xdr:rowOff>
    </xdr:to>
    <xdr:sp macro="" textlink="">
      <xdr:nvSpPr>
        <xdr:cNvPr id="4" name="Rounded Rectangle 3"/>
        <xdr:cNvSpPr/>
      </xdr:nvSpPr>
      <xdr:spPr>
        <a:xfrm>
          <a:off x="165100" y="1003300"/>
          <a:ext cx="2870200" cy="8089900"/>
        </a:xfrm>
        <a:prstGeom prst="roundRect">
          <a:avLst>
            <a:gd name="adj" fmla="val 5507"/>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88900</xdr:colOff>
      <xdr:row>5</xdr:row>
      <xdr:rowOff>76200</xdr:rowOff>
    </xdr:from>
    <xdr:to>
      <xdr:col>11</xdr:col>
      <xdr:colOff>419100</xdr:colOff>
      <xdr:row>14</xdr:row>
      <xdr:rowOff>114300</xdr:rowOff>
    </xdr:to>
    <xdr:sp macro="" textlink="">
      <xdr:nvSpPr>
        <xdr:cNvPr id="6" name="Rounded Rectangle 5"/>
        <xdr:cNvSpPr/>
      </xdr:nvSpPr>
      <xdr:spPr>
        <a:xfrm>
          <a:off x="3136900" y="1028700"/>
          <a:ext cx="3987800" cy="17526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63500</xdr:colOff>
      <xdr:row>5</xdr:row>
      <xdr:rowOff>76200</xdr:rowOff>
    </xdr:from>
    <xdr:to>
      <xdr:col>18</xdr:col>
      <xdr:colOff>393700</xdr:colOff>
      <xdr:row>14</xdr:row>
      <xdr:rowOff>114300</xdr:rowOff>
    </xdr:to>
    <xdr:sp macro="" textlink="">
      <xdr:nvSpPr>
        <xdr:cNvPr id="7" name="Rounded Rectangle 6"/>
        <xdr:cNvSpPr/>
      </xdr:nvSpPr>
      <xdr:spPr>
        <a:xfrm>
          <a:off x="7378700" y="1028700"/>
          <a:ext cx="3987800" cy="17526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127000</xdr:colOff>
      <xdr:row>5</xdr:row>
      <xdr:rowOff>38100</xdr:rowOff>
    </xdr:from>
    <xdr:to>
      <xdr:col>25</xdr:col>
      <xdr:colOff>457200</xdr:colOff>
      <xdr:row>14</xdr:row>
      <xdr:rowOff>76200</xdr:rowOff>
    </xdr:to>
    <xdr:sp macro="" textlink="">
      <xdr:nvSpPr>
        <xdr:cNvPr id="8" name="Rounded Rectangle 7"/>
        <xdr:cNvSpPr/>
      </xdr:nvSpPr>
      <xdr:spPr>
        <a:xfrm>
          <a:off x="11709400" y="990600"/>
          <a:ext cx="3987800" cy="17526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15</xdr:row>
      <xdr:rowOff>38100</xdr:rowOff>
    </xdr:from>
    <xdr:to>
      <xdr:col>15</xdr:col>
      <xdr:colOff>292100</xdr:colOff>
      <xdr:row>31</xdr:row>
      <xdr:rowOff>25400</xdr:rowOff>
    </xdr:to>
    <xdr:sp macro="" textlink="">
      <xdr:nvSpPr>
        <xdr:cNvPr id="9" name="Rounded Rectangle 8"/>
        <xdr:cNvSpPr/>
      </xdr:nvSpPr>
      <xdr:spPr>
        <a:xfrm>
          <a:off x="3124200" y="2895600"/>
          <a:ext cx="6311900" cy="30353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419100</xdr:colOff>
      <xdr:row>15</xdr:row>
      <xdr:rowOff>38100</xdr:rowOff>
    </xdr:from>
    <xdr:to>
      <xdr:col>26</xdr:col>
      <xdr:colOff>16144</xdr:colOff>
      <xdr:row>31</xdr:row>
      <xdr:rowOff>25400</xdr:rowOff>
    </xdr:to>
    <xdr:sp macro="" textlink="">
      <xdr:nvSpPr>
        <xdr:cNvPr id="10" name="Rounded Rectangle 9"/>
        <xdr:cNvSpPr/>
      </xdr:nvSpPr>
      <xdr:spPr>
        <a:xfrm>
          <a:off x="9621219" y="2944032"/>
          <a:ext cx="6345264" cy="3086961"/>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88900</xdr:colOff>
      <xdr:row>31</xdr:row>
      <xdr:rowOff>152400</xdr:rowOff>
    </xdr:from>
    <xdr:to>
      <xdr:col>15</xdr:col>
      <xdr:colOff>304800</xdr:colOff>
      <xdr:row>47</xdr:row>
      <xdr:rowOff>139700</xdr:rowOff>
    </xdr:to>
    <xdr:sp macro="" textlink="">
      <xdr:nvSpPr>
        <xdr:cNvPr id="11" name="Rounded Rectangle 10"/>
        <xdr:cNvSpPr/>
      </xdr:nvSpPr>
      <xdr:spPr>
        <a:xfrm>
          <a:off x="3136900" y="6057900"/>
          <a:ext cx="6311900" cy="30353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431800</xdr:colOff>
      <xdr:row>31</xdr:row>
      <xdr:rowOff>139700</xdr:rowOff>
    </xdr:from>
    <xdr:to>
      <xdr:col>26</xdr:col>
      <xdr:colOff>38100</xdr:colOff>
      <xdr:row>47</xdr:row>
      <xdr:rowOff>127000</xdr:rowOff>
    </xdr:to>
    <xdr:sp macro="" textlink="">
      <xdr:nvSpPr>
        <xdr:cNvPr id="12" name="Rounded Rectangle 11"/>
        <xdr:cNvSpPr/>
      </xdr:nvSpPr>
      <xdr:spPr>
        <a:xfrm>
          <a:off x="9575800" y="6045200"/>
          <a:ext cx="6311900" cy="3035300"/>
        </a:xfrm>
        <a:prstGeom prst="roundRect">
          <a:avLst>
            <a:gd name="adj" fmla="val 9421"/>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226018</xdr:colOff>
      <xdr:row>5</xdr:row>
      <xdr:rowOff>133888</xdr:rowOff>
    </xdr:from>
    <xdr:to>
      <xdr:col>11</xdr:col>
      <xdr:colOff>209873</xdr:colOff>
      <xdr:row>14</xdr:row>
      <xdr:rowOff>57688</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215900</xdr:colOff>
      <xdr:row>15</xdr:row>
      <xdr:rowOff>177800</xdr:rowOff>
    </xdr:from>
    <xdr:to>
      <xdr:col>15</xdr:col>
      <xdr:colOff>101600</xdr:colOff>
      <xdr:row>30</xdr:row>
      <xdr:rowOff>63500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15</xdr:row>
      <xdr:rowOff>152400</xdr:rowOff>
    </xdr:from>
    <xdr:to>
      <xdr:col>25</xdr:col>
      <xdr:colOff>435890</xdr:colOff>
      <xdr:row>30</xdr:row>
      <xdr:rowOff>114300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215900</xdr:colOff>
      <xdr:row>32</xdr:row>
      <xdr:rowOff>101600</xdr:rowOff>
    </xdr:from>
    <xdr:to>
      <xdr:col>15</xdr:col>
      <xdr:colOff>139700</xdr:colOff>
      <xdr:row>46</xdr:row>
      <xdr:rowOff>177800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12700</xdr:colOff>
      <xdr:row>32</xdr:row>
      <xdr:rowOff>76200</xdr:rowOff>
    </xdr:from>
    <xdr:to>
      <xdr:col>25</xdr:col>
      <xdr:colOff>482600</xdr:colOff>
      <xdr:row>47</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258305</xdr:colOff>
      <xdr:row>5</xdr:row>
      <xdr:rowOff>113008</xdr:rowOff>
    </xdr:from>
    <xdr:to>
      <xdr:col>18</xdr:col>
      <xdr:colOff>238932</xdr:colOff>
      <xdr:row>14</xdr:row>
      <xdr:rowOff>80720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274449</xdr:colOff>
      <xdr:row>5</xdr:row>
      <xdr:rowOff>80723</xdr:rowOff>
    </xdr:from>
    <xdr:to>
      <xdr:col>25</xdr:col>
      <xdr:colOff>260889</xdr:colOff>
      <xdr:row>14</xdr:row>
      <xdr:rowOff>96866</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279399</xdr:colOff>
      <xdr:row>6</xdr:row>
      <xdr:rowOff>38099</xdr:rowOff>
    </xdr:from>
    <xdr:to>
      <xdr:col>4</xdr:col>
      <xdr:colOff>482600</xdr:colOff>
      <xdr:row>46</xdr:row>
      <xdr:rowOff>48432</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558800</xdr:colOff>
      <xdr:row>1</xdr:row>
      <xdr:rowOff>63500</xdr:rowOff>
    </xdr:from>
    <xdr:to>
      <xdr:col>25</xdr:col>
      <xdr:colOff>355600</xdr:colOff>
      <xdr:row>4</xdr:row>
      <xdr:rowOff>12700</xdr:rowOff>
    </xdr:to>
    <xdr:sp macro="" textlink="">
      <xdr:nvSpPr>
        <xdr:cNvPr id="22" name="Rounded Rectangle 21"/>
        <xdr:cNvSpPr/>
      </xdr:nvSpPr>
      <xdr:spPr>
        <a:xfrm>
          <a:off x="12141200" y="254000"/>
          <a:ext cx="3454400" cy="520700"/>
        </a:xfrm>
        <a:prstGeom prst="roundRect">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317500</xdr:colOff>
      <xdr:row>0</xdr:row>
      <xdr:rowOff>101600</xdr:rowOff>
    </xdr:from>
    <xdr:to>
      <xdr:col>11</xdr:col>
      <xdr:colOff>469900</xdr:colOff>
      <xdr:row>4</xdr:row>
      <xdr:rowOff>0</xdr:rowOff>
    </xdr:to>
    <xdr:sp macro="" textlink="">
      <xdr:nvSpPr>
        <xdr:cNvPr id="23" name="TextBox 22"/>
        <xdr:cNvSpPr txBox="1"/>
      </xdr:nvSpPr>
      <xdr:spPr>
        <a:xfrm>
          <a:off x="317500" y="101600"/>
          <a:ext cx="68580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solidFill>
                <a:schemeClr val="bg1"/>
              </a:solidFill>
            </a:rPr>
            <a:t>ZION STORES DASHBOARD</a:t>
          </a:r>
        </a:p>
      </xdr:txBody>
    </xdr:sp>
    <xdr:clientData/>
  </xdr:twoCellAnchor>
  <xdr:twoCellAnchor>
    <xdr:from>
      <xdr:col>16</xdr:col>
      <xdr:colOff>38100</xdr:colOff>
      <xdr:row>1</xdr:row>
      <xdr:rowOff>88900</xdr:rowOff>
    </xdr:from>
    <xdr:to>
      <xdr:col>20</xdr:col>
      <xdr:colOff>101600</xdr:colOff>
      <xdr:row>3</xdr:row>
      <xdr:rowOff>139700</xdr:rowOff>
    </xdr:to>
    <xdr:sp macro="" textlink="">
      <xdr:nvSpPr>
        <xdr:cNvPr id="24" name="TextBox 23"/>
        <xdr:cNvSpPr txBox="1"/>
      </xdr:nvSpPr>
      <xdr:spPr>
        <a:xfrm>
          <a:off x="9791700" y="279400"/>
          <a:ext cx="25019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TOTAL</a:t>
          </a:r>
          <a:r>
            <a:rPr lang="en-US" sz="2400" b="1" baseline="0">
              <a:solidFill>
                <a:schemeClr val="bg1"/>
              </a:solidFill>
            </a:rPr>
            <a:t> REVENUE:</a:t>
          </a:r>
          <a:endParaRPr lang="en-US" sz="2400" b="1">
            <a:solidFill>
              <a:schemeClr val="bg1"/>
            </a:solidFill>
          </a:endParaRPr>
        </a:p>
      </xdr:txBody>
    </xdr:sp>
    <xdr:clientData/>
  </xdr:twoCellAnchor>
  <xdr:twoCellAnchor>
    <xdr:from>
      <xdr:col>26</xdr:col>
      <xdr:colOff>156059</xdr:colOff>
      <xdr:row>1</xdr:row>
      <xdr:rowOff>9471</xdr:rowOff>
    </xdr:from>
    <xdr:to>
      <xdr:col>30</xdr:col>
      <xdr:colOff>587859</xdr:colOff>
      <xdr:row>43</xdr:row>
      <xdr:rowOff>98371</xdr:rowOff>
    </xdr:to>
    <xdr:sp macro="" textlink="">
      <xdr:nvSpPr>
        <xdr:cNvPr id="25" name="Rounded Rectangle 24"/>
        <xdr:cNvSpPr/>
      </xdr:nvSpPr>
      <xdr:spPr>
        <a:xfrm>
          <a:off x="16106398" y="203200"/>
          <a:ext cx="2885698" cy="8225510"/>
        </a:xfrm>
        <a:prstGeom prst="roundRect">
          <a:avLst>
            <a:gd name="adj" fmla="val 5507"/>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26</xdr:col>
      <xdr:colOff>226017</xdr:colOff>
      <xdr:row>1</xdr:row>
      <xdr:rowOff>127537</xdr:rowOff>
    </xdr:from>
    <xdr:to>
      <xdr:col>30</xdr:col>
      <xdr:colOff>484323</xdr:colOff>
      <xdr:row>10</xdr:row>
      <xdr:rowOff>113007</xdr:rowOff>
    </xdr:to>
    <mc:AlternateContent xmlns:mc="http://schemas.openxmlformats.org/markup-compatibility/2006">
      <mc:Choice xmlns:tsle="http://schemas.microsoft.com/office/drawing/2012/timeslicer" Requires="tsle">
        <xdr:graphicFrame macro="">
          <xdr:nvGraphicFramePr>
            <xdr:cNvPr id="5" name="order_date"/>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6250429" y="314302"/>
              <a:ext cx="2723600" cy="1666352"/>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26</xdr:col>
      <xdr:colOff>226017</xdr:colOff>
      <xdr:row>11</xdr:row>
      <xdr:rowOff>140614</xdr:rowOff>
    </xdr:from>
    <xdr:to>
      <xdr:col>30</xdr:col>
      <xdr:colOff>500466</xdr:colOff>
      <xdr:row>16</xdr:row>
      <xdr:rowOff>80720</xdr:rowOff>
    </xdr:to>
    <mc:AlternateContent xmlns:mc="http://schemas.openxmlformats.org/markup-compatibility/2006">
      <mc:Choice xmlns:a14="http://schemas.microsoft.com/office/drawing/2010/main" Requires="a14">
        <xdr:graphicFrame macro="">
          <xdr:nvGraphicFramePr>
            <xdr:cNvPr id="2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6250429" y="2195026"/>
              <a:ext cx="2739743" cy="873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226018</xdr:colOff>
      <xdr:row>17</xdr:row>
      <xdr:rowOff>35679</xdr:rowOff>
    </xdr:from>
    <xdr:to>
      <xdr:col>30</xdr:col>
      <xdr:colOff>516610</xdr:colOff>
      <xdr:row>23</xdr:row>
      <xdr:rowOff>80720</xdr:rowOff>
    </xdr:to>
    <mc:AlternateContent xmlns:mc="http://schemas.openxmlformats.org/markup-compatibility/2006">
      <mc:Choice xmlns:a14="http://schemas.microsoft.com/office/drawing/2010/main" Requires="a14">
        <xdr:graphicFrame macro="">
          <xdr:nvGraphicFramePr>
            <xdr:cNvPr id="29" name="Age-bracket"/>
            <xdr:cNvGraphicFramePr/>
          </xdr:nvGraphicFramePr>
          <xdr:xfrm>
            <a:off x="0" y="0"/>
            <a:ext cx="0" cy="0"/>
          </xdr:xfrm>
          <a:graphic>
            <a:graphicData uri="http://schemas.microsoft.com/office/drawing/2010/slicer">
              <sle:slicer xmlns:sle="http://schemas.microsoft.com/office/drawing/2010/slicer" name="Age-bracket"/>
            </a:graphicData>
          </a:graphic>
        </xdr:graphicFrame>
      </mc:Choice>
      <mc:Fallback>
        <xdr:sp macro="" textlink="">
          <xdr:nvSpPr>
            <xdr:cNvPr id="0" name=""/>
            <xdr:cNvSpPr>
              <a:spLocks noTextEdit="1"/>
            </xdr:cNvSpPr>
          </xdr:nvSpPr>
          <xdr:spPr>
            <a:xfrm>
              <a:off x="16250430" y="3210679"/>
              <a:ext cx="2755886" cy="1165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231991</xdr:colOff>
      <xdr:row>24</xdr:row>
      <xdr:rowOff>43750</xdr:rowOff>
    </xdr:from>
    <xdr:to>
      <xdr:col>28</xdr:col>
      <xdr:colOff>435890</xdr:colOff>
      <xdr:row>35</xdr:row>
      <xdr:rowOff>177584</xdr:rowOff>
    </xdr:to>
    <mc:AlternateContent xmlns:mc="http://schemas.openxmlformats.org/markup-compatibility/2006">
      <mc:Choice xmlns:a14="http://schemas.microsoft.com/office/drawing/2010/main" Requires="a14">
        <xdr:graphicFrame macro="">
          <xdr:nvGraphicFramePr>
            <xdr:cNvPr id="30"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6256403" y="4526103"/>
              <a:ext cx="1436546" cy="21882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223918</xdr:colOff>
      <xdr:row>36</xdr:row>
      <xdr:rowOff>132542</xdr:rowOff>
    </xdr:from>
    <xdr:to>
      <xdr:col>30</xdr:col>
      <xdr:colOff>516610</xdr:colOff>
      <xdr:row>42</xdr:row>
      <xdr:rowOff>193727</xdr:rowOff>
    </xdr:to>
    <mc:AlternateContent xmlns:mc="http://schemas.openxmlformats.org/markup-compatibility/2006">
      <mc:Choice xmlns:a14="http://schemas.microsoft.com/office/drawing/2010/main" Requires="a14">
        <xdr:graphicFrame macro="">
          <xdr:nvGraphicFramePr>
            <xdr:cNvPr id="3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6248330" y="6856071"/>
              <a:ext cx="2757986" cy="1181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500466</xdr:colOff>
      <xdr:row>24</xdr:row>
      <xdr:rowOff>19535</xdr:rowOff>
    </xdr:from>
    <xdr:to>
      <xdr:col>30</xdr:col>
      <xdr:colOff>516610</xdr:colOff>
      <xdr:row>35</xdr:row>
      <xdr:rowOff>177584</xdr:rowOff>
    </xdr:to>
    <mc:AlternateContent xmlns:mc="http://schemas.openxmlformats.org/markup-compatibility/2006">
      <mc:Choice xmlns:a14="http://schemas.microsoft.com/office/drawing/2010/main" Requires="a14">
        <xdr:graphicFrame macro="">
          <xdr:nvGraphicFramePr>
            <xdr:cNvPr id="35" name="Day"/>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17757525" y="4501888"/>
              <a:ext cx="1248791" cy="22124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130735</xdr:colOff>
      <xdr:row>0</xdr:row>
      <xdr:rowOff>168088</xdr:rowOff>
    </xdr:from>
    <xdr:to>
      <xdr:col>24</xdr:col>
      <xdr:colOff>280147</xdr:colOff>
      <xdr:row>4</xdr:row>
      <xdr:rowOff>0</xdr:rowOff>
    </xdr:to>
    <xdr:sp macro="" textlink="'pivot table'!S50">
      <xdr:nvSpPr>
        <xdr:cNvPr id="42" name="TextBox 41"/>
        <xdr:cNvSpPr txBox="1"/>
      </xdr:nvSpPr>
      <xdr:spPr>
        <a:xfrm>
          <a:off x="12457206" y="168088"/>
          <a:ext cx="2614706" cy="578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9B0DC6-2245-4C12-A508-675E251AF479}" type="TxLink">
            <a:rPr lang="en-AT" sz="3600" b="1" i="0" u="none" strike="noStrike">
              <a:solidFill>
                <a:srgbClr val="92D050"/>
              </a:solidFill>
              <a:latin typeface="Calibri"/>
              <a:cs typeface="Calibri"/>
            </a:rPr>
            <a:t>1217.86</a:t>
          </a:fld>
          <a:endParaRPr lang="en-US" sz="3600" b="1">
            <a:solidFill>
              <a:srgbClr val="92D05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Tukur Tata" refreshedDate="45497.664216203702" createdVersion="6" refreshedVersion="6" minRefreshableVersion="3" recordCount="101">
  <cacheSource type="worksheet">
    <worksheetSource ref="A1:T1048576" sheet="ct"/>
  </cacheSource>
  <cacheFields count="20">
    <cacheField name="order_id" numFmtId="0">
      <sharedItems containsString="0" containsBlank="1" containsNumber="1" containsInteger="1" minValue="1" maxValue="100"/>
    </cacheField>
    <cacheField name="customer_id" numFmtId="0">
      <sharedItems containsString="0" containsBlank="1" containsNumber="1" containsInteger="1" minValue="1" maxValue="98"/>
    </cacheField>
    <cacheField name="Name" numFmtId="0">
      <sharedItems containsBlank="1" count="63">
        <s v="Dylan   Nelson"/>
        <s v="Theodore   Thompson"/>
        <s v="Stella   Ruiz"/>
        <s v="Logan   Thomas"/>
        <s v="Hazel   Chavez"/>
        <s v="Oliver   Williams"/>
        <s v="Liam   Smith"/>
        <s v="Jaxon   Mitchell"/>
        <s v="Amelia   Edwards"/>
        <s v="Harper   Stewart"/>
        <s v="Jacob   Anderson"/>
        <s v="Jayden   Torres"/>
        <s v="Violet   Bennett"/>
        <s v="Anthony   Green"/>
        <s v="Elizabeth   Murphy"/>
        <s v="Sebastian   Jackson"/>
        <s v="Nora   Ward"/>
        <s v="Camila   Cook"/>
        <s v="Lucy   Ross"/>
        <s v="Josiah   Roberts"/>
        <s v="Aria   Cooper"/>
        <s v="Natalie   Price"/>
        <s v="Thomas   Hall"/>
        <s v="Eleanor   Kim"/>
        <s v="Hannah   Brooks"/>
        <s v="Ella   Morales"/>
        <s v="Luna   Rogers"/>
        <s v="Evelyn   Collins"/>
        <s v="Scarlett   Peterson"/>
        <s v="Elijah   Brown"/>
        <s v="Levi   Moore"/>
        <s v="Emilia   Alvarez"/>
        <s v="Maverick   Carter"/>
        <s v="Christopher   Campbell"/>
        <s v="Addison   Long"/>
        <s v="Layla   Reed"/>
        <s v="Michael   Lopez"/>
        <s v="Benjamin   Miller"/>
        <s v="Wyatt   Lewis"/>
        <s v="Avery   Ortiz"/>
        <s v="William   Jones"/>
        <s v="Emily   Morris"/>
        <s v="Gabriel   Nguyen"/>
        <s v="Everly   Castillo"/>
        <s v="John   Clark"/>
        <s v="Ellie   James"/>
        <s v="Jack   Lee"/>
        <s v="Lucas   Davis"/>
        <s v="Olivia   Phillips"/>
        <s v="Lillian   Gray"/>
        <s v="Mila   Morgan"/>
        <s v="Mateo   Martin"/>
        <s v="Victoria   Howard"/>
        <s v="Sofia   Gutierrez"/>
        <s v="Aurora   Hughes"/>
        <s v="Willow   Myers"/>
        <s v="Mason   Hernandez"/>
        <s v="Aiden   White"/>
        <s v="Charlotte   Cruz"/>
        <s v="Sophia   Diaz"/>
        <s v="Luke   Walker"/>
        <s v="Lily   Wood"/>
        <m/>
      </sharedItems>
    </cacheField>
    <cacheField name="Gender" numFmtId="0">
      <sharedItems containsBlank="1" count="3">
        <s v="MALE"/>
        <s v="FEMALE"/>
        <m/>
      </sharedItems>
    </cacheField>
    <cacheField name="Age" numFmtId="0">
      <sharedItems containsString="0" containsBlank="1" containsNumber="1" containsInteger="1" minValue="19" maxValue="64"/>
    </cacheField>
    <cacheField name="Age-bracket" numFmtId="0">
      <sharedItems containsBlank="1"/>
    </cacheField>
    <cacheField name="City" numFmtId="0">
      <sharedItems containsBlank="1" count="6">
        <s v="Chicago"/>
        <s v="Houston"/>
        <s v="New York"/>
        <s v="Phoenix"/>
        <s v="Los Angeles"/>
        <m/>
      </sharedItems>
    </cacheField>
    <cacheField name="Product_id" numFmtId="0">
      <sharedItems containsString="0" containsBlank="1" containsNumber="1" containsInteger="1" minValue="1" maxValue="100"/>
    </cacheField>
    <cacheField name="Quantity" numFmtId="0">
      <sharedItems containsString="0" containsBlank="1" containsNumber="1" containsInteger="1" minValue="1" maxValue="9"/>
    </cacheField>
    <cacheField name="unit_price" numFmtId="0">
      <sharedItems containsString="0" containsBlank="1" containsNumber="1" minValue="12.12" maxValue="987.58"/>
    </cacheField>
    <cacheField name="Revenue" numFmtId="0">
      <sharedItems containsString="0" containsBlank="1" containsNumber="1" minValue="93.929999999999993" maxValue="8888.2200000000012" count="101">
        <n v="1425.76"/>
        <n v="1943.86"/>
        <n v="316.93"/>
        <n v="1880.6"/>
        <n v="4351.7699999999995"/>
        <n v="3152.7999999999997"/>
        <n v="847.13"/>
        <n v="1324"/>
        <n v="928.84"/>
        <n v="1672.98"/>
        <n v="155.33000000000001"/>
        <n v="6270.95"/>
        <n v="800.63"/>
        <n v="3271.32"/>
        <n v="1986.8"/>
        <n v="6102.5399999999991"/>
        <n v="1055"/>
        <n v="4029.66"/>
        <n v="1217.8599999999999"/>
        <n v="1988.68"/>
        <n v="1588.24"/>
        <n v="554.28"/>
        <n v="2213.61"/>
        <n v="4741.95"/>
        <n v="1134.99"/>
        <n v="4560.5600000000004"/>
        <n v="3535.11"/>
        <n v="5371.2"/>
        <n v="2245.6"/>
        <n v="3941.4199999999996"/>
        <n v="4939.9000000000005"/>
        <n v="715.14"/>
        <n v="4079.2"/>
        <n v="4572.8999999999996"/>
        <n v="5941.28"/>
        <n v="6862.8"/>
        <n v="4252.55"/>
        <n v="1364.24"/>
        <n v="642.09999999999991"/>
        <n v="8364.33"/>
        <n v="1892.52"/>
        <n v="3348.52"/>
        <n v="439.98"/>
        <n v="1169.3599999999999"/>
        <n v="199.52"/>
        <n v="3040.94"/>
        <n v="4359.8100000000004"/>
        <n v="1554.18"/>
        <n v="2834.68"/>
        <n v="2524.3000000000002"/>
        <n v="828.93000000000006"/>
        <n v="104.13"/>
        <n v="2202.7799999999997"/>
        <n v="93.929999999999993"/>
        <n v="1786.36"/>
        <n v="1104.3499999999999"/>
        <n v="722.05"/>
        <n v="3682.25"/>
        <n v="197.66"/>
        <n v="404.28"/>
        <n v="1794.24"/>
        <n v="237.3"/>
        <n v="109.08"/>
        <n v="4075.56"/>
        <n v="233.1"/>
        <n v="1314.32"/>
        <n v="1455.3000000000002"/>
        <n v="6098.96"/>
        <n v="986.61"/>
        <n v="206.58"/>
        <n v="136.05000000000001"/>
        <n v="253.1"/>
        <n v="3847.88"/>
        <n v="5783.28"/>
        <n v="5552.9400000000005"/>
        <n v="859.12"/>
        <n v="2910.8999999999996"/>
        <n v="2805.2400000000002"/>
        <n v="321.16000000000003"/>
        <n v="8888.2200000000012"/>
        <n v="8646.39"/>
        <n v="3449.96"/>
        <n v="2786"/>
        <n v="192.86"/>
        <n v="633.78000000000009"/>
        <n v="4425.75"/>
        <n v="4826.58"/>
        <n v="1808.08"/>
        <n v="207.11"/>
        <n v="5366.72"/>
        <n v="1144.22"/>
        <n v="99.1"/>
        <n v="864.76"/>
        <n v="2209.34"/>
        <n v="199.74"/>
        <n v="5589.5"/>
        <n v="762.69999999999993"/>
        <n v="1319.66"/>
        <n v="5190.24"/>
        <n v="1799.97"/>
        <m/>
      </sharedItems>
    </cacheField>
    <cacheField name="product" numFmtId="0">
      <sharedItems containsBlank="1" count="68">
        <s v="Sony A7R IV Full-Frame Mirrorless Camera"/>
        <s v="HP Envy 32 All-in-One Desktop"/>
        <s v="Miele Complete C3 Canister Vacuum"/>
        <s v="Moncler Logo Beanie"/>
        <s v="Burberry Check Scarf"/>
        <s v="Apple AirPods Max"/>
        <s v="Google Pixel 7 Pro"/>
        <s v="Smeg Retro 50's Style Refrigerator"/>
        <s v="Prada Saffiano Leather Cardholder"/>
        <s v="Bosch 800 Series Dishwasher"/>
        <s v="Apple iPhone 14 Pro"/>
        <s v="Beats Fit Pro Earbuds"/>
        <s v="Bose QuietComfort Earbuds"/>
        <s v="Sennheiser Momentum True Wireless 3 Earbuds"/>
        <s v="Jabra Elite 85t True Wireless Earbuds"/>
        <s v="Sonos Arc Soundbar"/>
        <s v="Hugo Boss Leather Gloves"/>
        <s v="Giorgio Armani Silk Tie"/>
        <s v="KitchenAid Artisan Stand Mixer"/>
        <s v="Fossil Hybrid Smartwatch"/>
        <s v="Pandora Charm Bracelet"/>
        <s v="Ray-Ban Wayfarer Sunglasses"/>
        <s v="Apple iPad Pro 12.9-inch (6th Gen)"/>
        <s v="Bose QuietComfort 45 Headphones"/>
        <s v="Montblanc Meisterstück Fountain Pen"/>
        <s v="Oakley Flight Deck Goggles"/>
        <s v="Samsung Galaxy Watch 5 Pro"/>
        <s v="Gucci GG Marmont Belt"/>
        <s v="Philips Hue White and Color Ambiance Starter Kit"/>
        <s v="Samsung Odyssey G9 Gaming Monitor"/>
        <s v="Sony WH-1000XM4 Wireless Headphones"/>
        <s v="ASUS ROG Strix Scar 17 Gaming Laptop"/>
        <s v="Philips Sonicare ProtectiveClean 6100 Electric Toothbrush"/>
        <s v="DeLonghi Magnifica Coffee Machine"/>
        <s v="Apple MacBook Pro (16-inch, M1 Max)"/>
        <s v="GoPro HERO11 Black"/>
        <s v="Harman Kardon Onyx Studio 7"/>
        <s v="TCL 6-Series 65-Inch 4K TV"/>
        <s v="Fitbit Versa 4"/>
        <s v="Coach Signature Canvas Wallet"/>
        <s v="Samsung Galaxy FlexWash Washing Machine"/>
        <s v="Dell UltraSharp U2720Q Monitor"/>
        <s v="Tumi Alpha 3 Briefcase"/>
        <s v="Acer Predator Helios 300 Gaming Laptop"/>
        <s v="Dyson V11 Torque Drive Vacuum Cleaner"/>
        <s v="Razer DeathAdder V2 Gaming Mouse"/>
        <s v="Garmin Fenix 7X Sapphire Solar GPS Watch"/>
        <s v="Instant Pot Duo 7-in-1 Electric Pressure Cooker"/>
        <s v="Bose SoundLink Revolve+ Bluetooth Speaker"/>
        <s v="Microsoft Surface Pro 9"/>
        <s v="Tiffany &amp; Co. Sterling Silver Bracelet"/>
        <s v="Sony X90K 65-Inch 4K TV"/>
        <s v="Dell XPS 13 Laptop"/>
        <s v="Ring Video Doorbell Pro 2"/>
        <s v="Amazon Echo Dot (4th Gen)"/>
        <s v="Xiaomi Mi Band 6"/>
        <s v="Anker PowerCore 26800 Portable Charger"/>
        <s v="Ember Temperature Control Smart Mug"/>
        <s v="Apple AirPods Pro"/>
        <s v="LG OLED55C1PUB Alexa Built-In OLED TV"/>
        <s v="LG Smart French Door Refrigerator"/>
        <s v="Hamilton Beach Breakfast Sandwich Maker"/>
        <s v="Shark Navigator Lift-Away Vacuum Cleaner"/>
        <s v="Samsung Smart Microwave Oven"/>
        <s v="Keurig K-Elite Single Serve Coffee Maker"/>
        <s v="Apple MacBook Air (M2)"/>
        <s v="Chanel Classic Flap Bag????????"/>
        <m/>
      </sharedItems>
    </cacheField>
    <cacheField name="category" numFmtId="0">
      <sharedItems containsBlank="1"/>
    </cacheField>
    <cacheField name="price" numFmtId="0">
      <sharedItems containsString="0" containsBlank="1" containsNumber="1" minValue="32.97" maxValue="972.57"/>
    </cacheField>
    <cacheField name="order_date" numFmtId="0">
      <sharedItems containsNonDate="0" containsDate="1" containsString="0" containsBlank="1" minDate="2023-01-01T00:00:00" maxDate="2023-04-11T00:00:00"/>
    </cacheField>
    <cacheField name="Time" numFmtId="0">
      <sharedItems containsNonDate="0" containsDate="1" containsString="0" containsBlank="1" minDate="1899-12-30T00:00:00" maxDate="1899-12-31T00:00:00"/>
    </cacheField>
    <cacheField name="Day" numFmtId="0">
      <sharedItems containsBlank="1"/>
    </cacheField>
    <cacheField name="Month" numFmtId="0">
      <sharedItems containsBlank="1"/>
    </cacheField>
    <cacheField name="Year" numFmtId="0">
      <sharedItems containsBlank="1"/>
    </cacheField>
    <cacheField name="total_amount" numFmtId="0">
      <sharedItems containsString="0" containsBlank="1" containsNumber="1" minValue="25.44" maxValue="198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ukur Tata" refreshedDate="45497.675936111111" createdVersion="6" refreshedVersion="6" minRefreshableVersion="3" recordCount="100">
  <cacheSource type="worksheet">
    <worksheetSource name="oders7"/>
  </cacheSource>
  <cacheFields count="20">
    <cacheField name="order_id"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customer_id" numFmtId="0">
      <sharedItems containsSemiMixedTypes="0" containsString="0" containsNumber="1" containsInteger="1" minValue="1" maxValue="98"/>
    </cacheField>
    <cacheField name="Name" numFmtId="0">
      <sharedItems/>
    </cacheField>
    <cacheField name="Gender" numFmtId="0">
      <sharedItems count="2">
        <s v="MALE"/>
        <s v="FEMALE"/>
      </sharedItems>
    </cacheField>
    <cacheField name="Age" numFmtId="0">
      <sharedItems containsSemiMixedTypes="0" containsString="0" containsNumber="1" containsInteger="1" minValue="19" maxValue="64" count="32">
        <n v="39"/>
        <n v="44"/>
        <n v="35"/>
        <n v="40"/>
        <n v="27"/>
        <n v="37"/>
        <n v="19"/>
        <n v="48"/>
        <n v="60"/>
        <n v="51"/>
        <n v="22"/>
        <n v="64"/>
        <n v="43"/>
        <n v="49"/>
        <n v="50"/>
        <n v="55"/>
        <n v="46"/>
        <n v="25"/>
        <n v="29"/>
        <n v="56"/>
        <n v="59"/>
        <n v="20"/>
        <n v="53"/>
        <n v="28"/>
        <n v="30"/>
        <n v="34"/>
        <n v="36"/>
        <n v="58"/>
        <n v="24"/>
        <n v="63"/>
        <n v="31"/>
        <n v="54"/>
      </sharedItems>
    </cacheField>
    <cacheField name="Age-bracket" numFmtId="0">
      <sharedItems count="3">
        <s v="ADULT"/>
        <s v="YOUNG"/>
        <s v="OLD"/>
      </sharedItems>
    </cacheField>
    <cacheField name="City" numFmtId="0">
      <sharedItems count="5">
        <s v="Chicago"/>
        <s v="Houston"/>
        <s v="New York"/>
        <s v="Phoenix"/>
        <s v="Los Angeles"/>
      </sharedItems>
    </cacheField>
    <cacheField name="Product_id" numFmtId="0">
      <sharedItems containsSemiMixedTypes="0" containsString="0" containsNumber="1" containsInteger="1" minValue="1" maxValue="100"/>
    </cacheField>
    <cacheField name="Quantity" numFmtId="0">
      <sharedItems containsSemiMixedTypes="0" containsString="0" containsNumber="1" containsInteger="1" minValue="1" maxValue="9"/>
    </cacheField>
    <cacheField name="unit_price" numFmtId="0">
      <sharedItems containsSemiMixedTypes="0" containsString="0" containsNumber="1" minValue="12.12" maxValue="987.58" count="100">
        <n v="356.44"/>
        <n v="971.93"/>
        <n v="316.93"/>
        <n v="940.3"/>
        <n v="483.53"/>
        <n v="630.55999999999995"/>
        <n v="847.13"/>
        <n v="331"/>
        <n v="928.84"/>
        <n v="557.66"/>
        <n v="22.19"/>
        <n v="895.85"/>
        <n v="800.63"/>
        <n v="363.48"/>
        <n v="248.35"/>
        <n v="678.06"/>
        <n v="263.75"/>
        <n v="671.61"/>
        <n v="173.98"/>
        <n v="497.17"/>
        <n v="397.06"/>
        <n v="138.57"/>
        <n v="316.23"/>
        <n v="948.39"/>
        <n v="126.11"/>
        <n v="570.07000000000005"/>
        <n v="392.79"/>
        <n v="671.4"/>
        <n v="280.7"/>
        <n v="563.05999999999995"/>
        <n v="705.7"/>
        <n v="357.57"/>
        <n v="509.9"/>
        <n v="762.15"/>
        <n v="742.66"/>
        <n v="857.85"/>
        <n v="850.51"/>
        <n v="170.53"/>
        <n v="128.41999999999999"/>
        <n v="929.37"/>
        <n v="946.26"/>
        <n v="837.13"/>
        <n v="219.99"/>
        <n v="146.16999999999999"/>
        <n v="199.52"/>
        <n v="434.42"/>
        <n v="622.83000000000004"/>
        <n v="777.09"/>
        <n v="708.67"/>
        <n v="504.86"/>
        <n v="276.31"/>
        <n v="34.71"/>
        <n v="734.26"/>
        <n v="31.31"/>
        <n v="893.18"/>
        <n v="220.87"/>
        <n v="144.41"/>
        <n v="736.45"/>
        <n v="197.66"/>
        <n v="134.76"/>
        <n v="256.32"/>
        <n v="47.46"/>
        <n v="12.12"/>
        <n v="452.84"/>
        <n v="46.62"/>
        <n v="328.58"/>
        <n v="242.55"/>
        <n v="762.37"/>
        <n v="986.61"/>
        <n v="206.58"/>
        <n v="27.21"/>
        <n v="253.1"/>
        <n v="961.97"/>
        <n v="722.91"/>
        <n v="925.49"/>
        <n v="214.78"/>
        <n v="485.15"/>
        <n v="467.54"/>
        <n v="321.16000000000003"/>
        <n v="987.58"/>
        <n v="960.71"/>
        <n v="862.49"/>
        <n v="398"/>
        <n v="192.86"/>
        <n v="90.54"/>
        <n v="885.15"/>
        <n v="804.43"/>
        <n v="904.04"/>
        <n v="207.11"/>
        <n v="670.84"/>
        <n v="572.11"/>
        <n v="19.82"/>
        <n v="216.19"/>
        <n v="315.62"/>
        <n v="66.58"/>
        <n v="798.5"/>
        <n v="152.54"/>
        <n v="659.83"/>
        <n v="865.04"/>
        <n v="599.99"/>
      </sharedItems>
    </cacheField>
    <cacheField name="Revenue" numFmtId="0">
      <sharedItems containsSemiMixedTypes="0" containsString="0" containsNumber="1" minValue="93.929999999999993" maxValue="8888.2200000000012" count="100">
        <n v="1425.76"/>
        <n v="1943.86"/>
        <n v="316.93"/>
        <n v="1880.6"/>
        <n v="4351.7699999999995"/>
        <n v="3152.7999999999997"/>
        <n v="847.13"/>
        <n v="1324"/>
        <n v="928.84"/>
        <n v="1672.98"/>
        <n v="155.33000000000001"/>
        <n v="6270.95"/>
        <n v="800.63"/>
        <n v="3271.32"/>
        <n v="1986.8"/>
        <n v="6102.5399999999991"/>
        <n v="1055"/>
        <n v="4029.66"/>
        <n v="1217.8599999999999"/>
        <n v="1988.68"/>
        <n v="1588.24"/>
        <n v="554.28"/>
        <n v="2213.61"/>
        <n v="4741.95"/>
        <n v="1134.99"/>
        <n v="4560.5600000000004"/>
        <n v="3535.11"/>
        <n v="5371.2"/>
        <n v="2245.6"/>
        <n v="3941.4199999999996"/>
        <n v="4939.9000000000005"/>
        <n v="715.14"/>
        <n v="4079.2"/>
        <n v="4572.8999999999996"/>
        <n v="5941.28"/>
        <n v="6862.8"/>
        <n v="4252.55"/>
        <n v="1364.24"/>
        <n v="642.09999999999991"/>
        <n v="8364.33"/>
        <n v="1892.52"/>
        <n v="3348.52"/>
        <n v="439.98"/>
        <n v="1169.3599999999999"/>
        <n v="199.52"/>
        <n v="3040.94"/>
        <n v="4359.8100000000004"/>
        <n v="1554.18"/>
        <n v="2834.68"/>
        <n v="2524.3000000000002"/>
        <n v="828.93000000000006"/>
        <n v="104.13"/>
        <n v="2202.7799999999997"/>
        <n v="93.929999999999993"/>
        <n v="1786.36"/>
        <n v="1104.3499999999999"/>
        <n v="722.05"/>
        <n v="3682.25"/>
        <n v="197.66"/>
        <n v="404.28"/>
        <n v="1794.24"/>
        <n v="237.3"/>
        <n v="109.08"/>
        <n v="4075.56"/>
        <n v="233.1"/>
        <n v="1314.32"/>
        <n v="1455.3000000000002"/>
        <n v="6098.96"/>
        <n v="986.61"/>
        <n v="206.58"/>
        <n v="136.05000000000001"/>
        <n v="253.1"/>
        <n v="3847.88"/>
        <n v="5783.28"/>
        <n v="5552.9400000000005"/>
        <n v="859.12"/>
        <n v="2910.8999999999996"/>
        <n v="2805.2400000000002"/>
        <n v="321.16000000000003"/>
        <n v="8888.2200000000012"/>
        <n v="8646.39"/>
        <n v="3449.96"/>
        <n v="2786"/>
        <n v="192.86"/>
        <n v="633.78000000000009"/>
        <n v="4425.75"/>
        <n v="4826.58"/>
        <n v="1808.08"/>
        <n v="207.11"/>
        <n v="5366.72"/>
        <n v="1144.22"/>
        <n v="99.1"/>
        <n v="864.76"/>
        <n v="2209.34"/>
        <n v="199.74"/>
        <n v="5589.5"/>
        <n v="762.69999999999993"/>
        <n v="1319.66"/>
        <n v="5190.24"/>
        <n v="1799.97"/>
      </sharedItems>
    </cacheField>
    <cacheField name="product" numFmtId="0">
      <sharedItems count="67">
        <s v="Sony A7R IV Full-Frame Mirrorless Camera"/>
        <s v="HP Envy 32 All-in-One Desktop"/>
        <s v="Miele Complete C3 Canister Vacuum"/>
        <s v="Moncler Logo Beanie"/>
        <s v="Burberry Check Scarf"/>
        <s v="Apple AirPods Max"/>
        <s v="Google Pixel 7 Pro"/>
        <s v="Smeg Retro 50's Style Refrigerator"/>
        <s v="Prada Saffiano Leather Cardholder"/>
        <s v="Bosch 800 Series Dishwasher"/>
        <s v="Apple iPhone 14 Pro"/>
        <s v="Beats Fit Pro Earbuds"/>
        <s v="Bose QuietComfort Earbuds"/>
        <s v="Sennheiser Momentum True Wireless 3 Earbuds"/>
        <s v="Jabra Elite 85t True Wireless Earbuds"/>
        <s v="Sonos Arc Soundbar"/>
        <s v="Hugo Boss Leather Gloves"/>
        <s v="Giorgio Armani Silk Tie"/>
        <s v="KitchenAid Artisan Stand Mixer"/>
        <s v="Fossil Hybrid Smartwatch"/>
        <s v="Pandora Charm Bracelet"/>
        <s v="Ray-Ban Wayfarer Sunglasses"/>
        <s v="Apple iPad Pro 12.9-inch (6th Gen)"/>
        <s v="Bose QuietComfort 45 Headphones"/>
        <s v="Montblanc Meisterstück Fountain Pen"/>
        <s v="Oakley Flight Deck Goggles"/>
        <s v="Samsung Galaxy Watch 5 Pro"/>
        <s v="Gucci GG Marmont Belt"/>
        <s v="Philips Hue White and Color Ambiance Starter Kit"/>
        <s v="Samsung Odyssey G9 Gaming Monitor"/>
        <s v="Sony WH-1000XM4 Wireless Headphones"/>
        <s v="ASUS ROG Strix Scar 17 Gaming Laptop"/>
        <s v="Philips Sonicare ProtectiveClean 6100 Electric Toothbrush"/>
        <s v="DeLonghi Magnifica Coffee Machine"/>
        <s v="Apple MacBook Pro (16-inch, M1 Max)"/>
        <s v="GoPro HERO11 Black"/>
        <s v="Harman Kardon Onyx Studio 7"/>
        <s v="TCL 6-Series 65-Inch 4K TV"/>
        <s v="Fitbit Versa 4"/>
        <s v="Coach Signature Canvas Wallet"/>
        <s v="Samsung Galaxy FlexWash Washing Machine"/>
        <s v="Dell UltraSharp U2720Q Monitor"/>
        <s v="Tumi Alpha 3 Briefcase"/>
        <s v="Acer Predator Helios 300 Gaming Laptop"/>
        <s v="Dyson V11 Torque Drive Vacuum Cleaner"/>
        <s v="Razer DeathAdder V2 Gaming Mouse"/>
        <s v="Garmin Fenix 7X Sapphire Solar GPS Watch"/>
        <s v="Instant Pot Duo 7-in-1 Electric Pressure Cooker"/>
        <s v="Bose SoundLink Revolve+ Bluetooth Speaker"/>
        <s v="Microsoft Surface Pro 9"/>
        <s v="Tiffany &amp; Co. Sterling Silver Bracelet"/>
        <s v="Sony X90K 65-Inch 4K TV"/>
        <s v="Dell XPS 13 Laptop"/>
        <s v="Ring Video Doorbell Pro 2"/>
        <s v="Amazon Echo Dot (4th Gen)"/>
        <s v="Xiaomi Mi Band 6"/>
        <s v="Anker PowerCore 26800 Portable Charger"/>
        <s v="Ember Temperature Control Smart Mug"/>
        <s v="Apple AirPods Pro"/>
        <s v="LG OLED55C1PUB Alexa Built-In OLED TV"/>
        <s v="LG Smart French Door Refrigerator"/>
        <s v="Hamilton Beach Breakfast Sandwich Maker"/>
        <s v="Shark Navigator Lift-Away Vacuum Cleaner"/>
        <s v="Samsung Smart Microwave Oven"/>
        <s v="Keurig K-Elite Single Serve Coffee Maker"/>
        <s v="Apple MacBook Air (M2)"/>
        <s v="Chanel Classic Flap Bag????????"/>
      </sharedItems>
    </cacheField>
    <cacheField name="category" numFmtId="0">
      <sharedItems count="3">
        <s v="Accessories"/>
        <s v="Home Appliances"/>
        <s v="Electronics"/>
      </sharedItems>
    </cacheField>
    <cacheField name="price" numFmtId="0">
      <sharedItems containsSemiMixedTypes="0" containsString="0" containsNumber="1" minValue="32.97" maxValue="972.57" count="67">
        <n v="766.1"/>
        <n v="886.06"/>
        <n v="307.14999999999998"/>
        <n v="471.21"/>
        <n v="884.99"/>
        <n v="537.09"/>
        <n v="879.31"/>
        <n v="908.41"/>
        <n v="447.8"/>
        <n v="706.08"/>
        <n v="270.07"/>
        <n v="887.96"/>
        <n v="948.45"/>
        <n v="972.57"/>
        <n v="32.97"/>
        <n v="801.94"/>
        <n v="276.95999999999998"/>
        <n v="538.14"/>
        <n v="967.76"/>
        <n v="944.27"/>
        <n v="651.97"/>
        <n v="444.73"/>
        <n v="479.46"/>
        <n v="41.71"/>
        <n v="959.9"/>
        <n v="156.66999999999999"/>
        <n v="457.07"/>
        <n v="860.37"/>
        <n v="521.59"/>
        <n v="934.16"/>
        <n v="612.41999999999996"/>
        <n v="592.80999999999995"/>
        <n v="695.98"/>
        <n v="122.03"/>
        <n v="545.08000000000004"/>
        <n v="48.4"/>
        <n v="644.4"/>
        <n v="887.61"/>
        <n v="616.87"/>
        <n v="281.2"/>
        <n v="696.76"/>
        <n v="308.70999999999998"/>
        <n v="231.28"/>
        <n v="535.22"/>
        <n v="375.25"/>
        <n v="437.78"/>
        <n v="391.59"/>
        <n v="533.98"/>
        <n v="595.86"/>
        <n v="172.64"/>
        <n v="758.86"/>
        <n v="714.96"/>
        <n v="227.28"/>
        <n v="726.36"/>
        <n v="651.47"/>
        <n v="575.21"/>
        <n v="530.14"/>
        <n v="735.03"/>
        <n v="58.17"/>
        <n v="515.09"/>
        <n v="540.17999999999995"/>
        <n v="94.42"/>
        <n v="966.83"/>
        <n v="872.47"/>
        <n v="819.79"/>
        <n v="890.43"/>
        <n v="460.21"/>
      </sharedItems>
    </cacheField>
    <cacheField name="order_date" numFmtId="14">
      <sharedItems containsSemiMixedTypes="0" containsNonDate="0" containsDate="1" containsString="0" minDate="2023-01-01T00:00:00" maxDate="2023-04-11T00:00:00" count="1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sharedItems>
    </cacheField>
    <cacheField name="Time" numFmtId="164">
      <sharedItems containsSemiMixedTypes="0" containsNonDate="0" containsDate="1" containsString="0" minDate="1899-12-30T00:00:00" maxDate="1899-12-31T00:00:00" count="1">
        <d v="1899-12-30T00:00:00"/>
      </sharedItems>
    </cacheField>
    <cacheField name="Day" numFmtId="164">
      <sharedItems count="7">
        <s v="Sunday"/>
        <s v="Monday"/>
        <s v="Tuesday"/>
        <s v="Wednesday"/>
        <s v="Thursday"/>
        <s v="Friday"/>
        <s v="Saturday"/>
      </sharedItems>
    </cacheField>
    <cacheField name="Month" numFmtId="164">
      <sharedItems count="4">
        <s v="January"/>
        <s v="February"/>
        <s v="March"/>
        <s v="April"/>
      </sharedItems>
    </cacheField>
    <cacheField name="Year" numFmtId="164">
      <sharedItems count="1">
        <s v="2023"/>
      </sharedItems>
    </cacheField>
    <cacheField name="total_amount" numFmtId="0">
      <sharedItems containsSemiMixedTypes="0" containsString="0" containsNumber="1" minValue="25.44" maxValue="1989.1" count="100">
        <n v="189.82"/>
        <n v="1502.44"/>
        <n v="922.41"/>
        <n v="1596.18"/>
        <n v="746.89"/>
        <n v="745.43"/>
        <n v="259.16000000000003"/>
        <n v="1493.98"/>
        <n v="1261.0999999999999"/>
        <n v="383.74"/>
        <n v="541.16999999999996"/>
        <n v="535.69000000000005"/>
        <n v="1344.33"/>
        <n v="1363.97"/>
        <n v="1116.9100000000001"/>
        <n v="1316.84"/>
        <n v="753.48"/>
        <n v="1247.6199999999999"/>
        <n v="1140.6300000000001"/>
        <n v="1570.77"/>
        <n v="1053.43"/>
        <n v="375.93"/>
        <n v="1588.75"/>
        <n v="1656.57"/>
        <n v="742.28"/>
        <n v="25.44"/>
        <n v="1585.99"/>
        <n v="879.49"/>
        <n v="1831.17"/>
        <n v="1420.97"/>
        <n v="652.36"/>
        <n v="1809.09"/>
        <n v="680.17"/>
        <n v="1904.83"/>
        <n v="225.25"/>
        <n v="1618.18"/>
        <n v="1207.5899999999999"/>
        <n v="1095.9000000000001"/>
        <n v="687.45"/>
        <n v="1793.96"/>
        <n v="1012.3"/>
        <n v="555.1"/>
        <n v="1489.5"/>
        <n v="1202.6099999999999"/>
        <n v="129.9"/>
        <n v="1483.48"/>
        <n v="1101.98"/>
        <n v="1158.26"/>
        <n v="1625.14"/>
        <n v="325.44"/>
        <n v="905.84"/>
        <n v="336.05"/>
        <n v="1989.1"/>
        <n v="1905.2"/>
        <n v="999.07"/>
        <n v="1220.97"/>
        <n v="733.58"/>
        <n v="1168.56"/>
        <n v="1604.87"/>
        <n v="764.29"/>
        <n v="1594.54"/>
        <n v="154.13999999999999"/>
        <n v="826.49"/>
        <n v="571.65"/>
        <n v="554.99"/>
        <n v="1817.14"/>
        <n v="1661.65"/>
        <n v="464.8"/>
        <n v="1223.42"/>
        <n v="1390.81"/>
        <n v="1316.08"/>
        <n v="447.21"/>
        <n v="75"/>
        <n v="1435.22"/>
        <n v="1601.56"/>
        <n v="377.25"/>
        <n v="387.8"/>
        <n v="297.26"/>
        <n v="1928.64"/>
        <n v="33.159999999999997"/>
        <n v="578.98"/>
        <n v="1057.1300000000001"/>
        <n v="885.3"/>
        <n v="1050.28"/>
        <n v="88.22"/>
        <n v="719.6"/>
        <n v="1744.63"/>
        <n v="1453.53"/>
        <n v="810.52"/>
        <n v="1539.19"/>
        <n v="451.06"/>
        <n v="1356.87"/>
        <n v="1629.28"/>
        <n v="1933.65"/>
        <n v="676.07"/>
        <n v="1858.17"/>
        <n v="211.15"/>
        <n v="849.71"/>
        <n v="921.08"/>
        <n v="1786.26"/>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Tukur Tata" refreshedDate="45497.683324884259" createdVersion="6" refreshedVersion="6" minRefreshableVersion="3" recordCount="100">
  <cacheSource type="worksheet">
    <worksheetSource name="oders7[[unit_price]:[total_amount]]"/>
  </cacheSource>
  <cacheFields count="11">
    <cacheField name="unit_price" numFmtId="0">
      <sharedItems containsSemiMixedTypes="0" containsString="0" containsNumber="1" minValue="12.12" maxValue="987.58"/>
    </cacheField>
    <cacheField name="Revenue" numFmtId="0">
      <sharedItems containsSemiMixedTypes="0" containsString="0" containsNumber="1" minValue="93.929999999999993" maxValue="8888.2200000000012"/>
    </cacheField>
    <cacheField name="product" numFmtId="0">
      <sharedItems count="67">
        <s v="Sony A7R IV Full-Frame Mirrorless Camera"/>
        <s v="HP Envy 32 All-in-One Desktop"/>
        <s v="Miele Complete C3 Canister Vacuum"/>
        <s v="Moncler Logo Beanie"/>
        <s v="Burberry Check Scarf"/>
        <s v="Apple AirPods Max"/>
        <s v="Google Pixel 7 Pro"/>
        <s v="Smeg Retro 50's Style Refrigerator"/>
        <s v="Prada Saffiano Leather Cardholder"/>
        <s v="Bosch 800 Series Dishwasher"/>
        <s v="Apple iPhone 14 Pro"/>
        <s v="Beats Fit Pro Earbuds"/>
        <s v="Bose QuietComfort Earbuds"/>
        <s v="Sennheiser Momentum True Wireless 3 Earbuds"/>
        <s v="Jabra Elite 85t True Wireless Earbuds"/>
        <s v="Sonos Arc Soundbar"/>
        <s v="Hugo Boss Leather Gloves"/>
        <s v="Giorgio Armani Silk Tie"/>
        <s v="KitchenAid Artisan Stand Mixer"/>
        <s v="Fossil Hybrid Smartwatch"/>
        <s v="Pandora Charm Bracelet"/>
        <s v="Ray-Ban Wayfarer Sunglasses"/>
        <s v="Apple iPad Pro 12.9-inch (6th Gen)"/>
        <s v="Bose QuietComfort 45 Headphones"/>
        <s v="Montblanc Meisterstück Fountain Pen"/>
        <s v="Oakley Flight Deck Goggles"/>
        <s v="Samsung Galaxy Watch 5 Pro"/>
        <s v="Gucci GG Marmont Belt"/>
        <s v="Philips Hue White and Color Ambiance Starter Kit"/>
        <s v="Samsung Odyssey G9 Gaming Monitor"/>
        <s v="Sony WH-1000XM4 Wireless Headphones"/>
        <s v="ASUS ROG Strix Scar 17 Gaming Laptop"/>
        <s v="Philips Sonicare ProtectiveClean 6100 Electric Toothbrush"/>
        <s v="DeLonghi Magnifica Coffee Machine"/>
        <s v="Apple MacBook Pro (16-inch, M1 Max)"/>
        <s v="GoPro HERO11 Black"/>
        <s v="Harman Kardon Onyx Studio 7"/>
        <s v="TCL 6-Series 65-Inch 4K TV"/>
        <s v="Fitbit Versa 4"/>
        <s v="Coach Signature Canvas Wallet"/>
        <s v="Samsung Galaxy FlexWash Washing Machine"/>
        <s v="Dell UltraSharp U2720Q Monitor"/>
        <s v="Tumi Alpha 3 Briefcase"/>
        <s v="Acer Predator Helios 300 Gaming Laptop"/>
        <s v="Dyson V11 Torque Drive Vacuum Cleaner"/>
        <s v="Razer DeathAdder V2 Gaming Mouse"/>
        <s v="Garmin Fenix 7X Sapphire Solar GPS Watch"/>
        <s v="Instant Pot Duo 7-in-1 Electric Pressure Cooker"/>
        <s v="Bose SoundLink Revolve+ Bluetooth Speaker"/>
        <s v="Microsoft Surface Pro 9"/>
        <s v="Tiffany &amp; Co. Sterling Silver Bracelet"/>
        <s v="Sony X90K 65-Inch 4K TV"/>
        <s v="Dell XPS 13 Laptop"/>
        <s v="Ring Video Doorbell Pro 2"/>
        <s v="Amazon Echo Dot (4th Gen)"/>
        <s v="Xiaomi Mi Band 6"/>
        <s v="Anker PowerCore 26800 Portable Charger"/>
        <s v="Ember Temperature Control Smart Mug"/>
        <s v="Apple AirPods Pro"/>
        <s v="LG OLED55C1PUB Alexa Built-In OLED TV"/>
        <s v="LG Smart French Door Refrigerator"/>
        <s v="Hamilton Beach Breakfast Sandwich Maker"/>
        <s v="Shark Navigator Lift-Away Vacuum Cleaner"/>
        <s v="Samsung Smart Microwave Oven"/>
        <s v="Keurig K-Elite Single Serve Coffee Maker"/>
        <s v="Apple MacBook Air (M2)"/>
        <s v="Chanel Classic Flap Bag????????"/>
      </sharedItems>
    </cacheField>
    <cacheField name="category" numFmtId="0">
      <sharedItems count="3">
        <s v="Accessories"/>
        <s v="Home Appliances"/>
        <s v="Electronics"/>
      </sharedItems>
    </cacheField>
    <cacheField name="price" numFmtId="0">
      <sharedItems containsSemiMixedTypes="0" containsString="0" containsNumber="1" minValue="32.97" maxValue="972.57"/>
    </cacheField>
    <cacheField name="order_date" numFmtId="14">
      <sharedItems containsSemiMixedTypes="0" containsNonDate="0" containsDate="1" containsString="0" minDate="2023-01-01T00:00:00" maxDate="2023-04-11T00:00:00"/>
    </cacheField>
    <cacheField name="Time" numFmtId="164">
      <sharedItems containsSemiMixedTypes="0" containsNonDate="0" containsDate="1" containsString="0" minDate="1899-12-30T00:00:00" maxDate="1899-12-31T00:00:00"/>
    </cacheField>
    <cacheField name="Day" numFmtId="164">
      <sharedItems/>
    </cacheField>
    <cacheField name="Month" numFmtId="164">
      <sharedItems/>
    </cacheField>
    <cacheField name="Year" numFmtId="164">
      <sharedItems/>
    </cacheField>
    <cacheField name="total_amount" numFmtId="0">
      <sharedItems containsSemiMixedTypes="0" containsString="0" containsNumber="1" minValue="25.44" maxValue="1989.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1">
  <r>
    <n v="1"/>
    <n v="43"/>
    <x v="0"/>
    <x v="0"/>
    <n v="39"/>
    <s v="ADULT"/>
    <x v="0"/>
    <n v="19"/>
    <n v="4"/>
    <n v="356.44"/>
    <x v="0"/>
    <x v="0"/>
    <s v="Accessories"/>
    <n v="766.1"/>
    <d v="2023-01-01T00:00:00"/>
    <d v="1899-12-30T00:00:00"/>
    <s v="Sunday"/>
    <s v="January"/>
    <s v="2023"/>
    <n v="189.82"/>
  </r>
  <r>
    <n v="2"/>
    <n v="23"/>
    <x v="1"/>
    <x v="0"/>
    <n v="44"/>
    <s v="ADULT"/>
    <x v="0"/>
    <n v="89"/>
    <n v="2"/>
    <n v="971.93"/>
    <x v="1"/>
    <x v="1"/>
    <s v="Home Appliances"/>
    <n v="886.06"/>
    <d v="2023-01-02T00:00:00"/>
    <d v="1899-12-30T00:00:00"/>
    <s v="Monday"/>
    <s v="January"/>
    <s v="2023"/>
    <n v="1502.44"/>
  </r>
  <r>
    <n v="3"/>
    <n v="89"/>
    <x v="2"/>
    <x v="1"/>
    <n v="35"/>
    <s v="ADULT"/>
    <x v="1"/>
    <n v="17"/>
    <n v="1"/>
    <n v="316.93"/>
    <x v="2"/>
    <x v="2"/>
    <s v="Home Appliances"/>
    <n v="307.14999999999998"/>
    <d v="2023-01-03T00:00:00"/>
    <d v="1899-12-30T00:00:00"/>
    <s v="Tuesday"/>
    <s v="January"/>
    <s v="2023"/>
    <n v="922.41"/>
  </r>
  <r>
    <n v="4"/>
    <n v="16"/>
    <x v="3"/>
    <x v="0"/>
    <n v="40"/>
    <s v="ADULT"/>
    <x v="2"/>
    <n v="44"/>
    <n v="2"/>
    <n v="940.3"/>
    <x v="3"/>
    <x v="3"/>
    <s v="Electronics"/>
    <n v="471.21"/>
    <d v="2023-01-04T00:00:00"/>
    <d v="1899-12-30T00:00:00"/>
    <s v="Wednesday"/>
    <s v="January"/>
    <s v="2023"/>
    <n v="1596.18"/>
  </r>
  <r>
    <n v="5"/>
    <n v="83"/>
    <x v="4"/>
    <x v="1"/>
    <n v="27"/>
    <s v="YOUNG"/>
    <x v="2"/>
    <n v="10"/>
    <n v="9"/>
    <n v="483.53"/>
    <x v="4"/>
    <x v="4"/>
    <s v="Electronics"/>
    <n v="884.99"/>
    <d v="2023-01-05T00:00:00"/>
    <d v="1899-12-30T00:00:00"/>
    <s v="Thursday"/>
    <s v="January"/>
    <s v="2023"/>
    <n v="746.89"/>
  </r>
  <r>
    <n v="6"/>
    <n v="43"/>
    <x v="0"/>
    <x v="0"/>
    <n v="39"/>
    <s v="ADULT"/>
    <x v="0"/>
    <n v="31"/>
    <n v="5"/>
    <n v="630.55999999999995"/>
    <x v="5"/>
    <x v="5"/>
    <s v="Accessories"/>
    <n v="537.09"/>
    <d v="2023-01-06T00:00:00"/>
    <d v="1899-12-30T00:00:00"/>
    <s v="Friday"/>
    <s v="January"/>
    <s v="2023"/>
    <n v="745.43"/>
  </r>
  <r>
    <n v="7"/>
    <n v="83"/>
    <x v="4"/>
    <x v="1"/>
    <n v="27"/>
    <s v="YOUNG"/>
    <x v="2"/>
    <n v="30"/>
    <n v="1"/>
    <n v="847.13"/>
    <x v="6"/>
    <x v="6"/>
    <s v="Accessories"/>
    <n v="879.31"/>
    <d v="2023-01-07T00:00:00"/>
    <d v="1899-12-30T00:00:00"/>
    <s v="Saturday"/>
    <s v="January"/>
    <s v="2023"/>
    <n v="259.16000000000003"/>
  </r>
  <r>
    <n v="8"/>
    <n v="3"/>
    <x v="5"/>
    <x v="0"/>
    <n v="37"/>
    <s v="ADULT"/>
    <x v="1"/>
    <n v="6"/>
    <n v="4"/>
    <n v="331"/>
    <x v="7"/>
    <x v="7"/>
    <s v="Accessories"/>
    <n v="908.41"/>
    <d v="2023-01-08T00:00:00"/>
    <d v="1899-12-30T00:00:00"/>
    <s v="Sunday"/>
    <s v="January"/>
    <s v="2023"/>
    <n v="1493.98"/>
  </r>
  <r>
    <n v="9"/>
    <n v="1"/>
    <x v="6"/>
    <x v="0"/>
    <n v="19"/>
    <s v="YOUNG"/>
    <x v="1"/>
    <n v="48"/>
    <n v="1"/>
    <n v="928.84"/>
    <x v="8"/>
    <x v="8"/>
    <s v="Accessories"/>
    <n v="447.8"/>
    <d v="2023-01-09T00:00:00"/>
    <d v="1899-12-30T00:00:00"/>
    <s v="Monday"/>
    <s v="January"/>
    <s v="2023"/>
    <n v="1261.0999999999999"/>
  </r>
  <r>
    <n v="10"/>
    <n v="3"/>
    <x v="5"/>
    <x v="0"/>
    <n v="37"/>
    <s v="ADULT"/>
    <x v="1"/>
    <n v="48"/>
    <n v="3"/>
    <n v="557.66"/>
    <x v="9"/>
    <x v="8"/>
    <s v="Accessories"/>
    <n v="447.8"/>
    <d v="2023-01-10T00:00:00"/>
    <d v="1899-12-30T00:00:00"/>
    <s v="Tuesday"/>
    <s v="January"/>
    <s v="2023"/>
    <n v="383.74"/>
  </r>
  <r>
    <n v="11"/>
    <n v="48"/>
    <x v="7"/>
    <x v="0"/>
    <n v="48"/>
    <s v="ADULT"/>
    <x v="2"/>
    <n v="27"/>
    <n v="7"/>
    <n v="22.19"/>
    <x v="10"/>
    <x v="9"/>
    <s v="Electronics"/>
    <n v="706.08"/>
    <d v="2023-01-11T00:00:00"/>
    <d v="1899-12-30T00:00:00"/>
    <s v="Wednesday"/>
    <s v="January"/>
    <s v="2023"/>
    <n v="541.16999999999996"/>
  </r>
  <r>
    <n v="12"/>
    <n v="58"/>
    <x v="8"/>
    <x v="1"/>
    <n v="60"/>
    <s v="OLD"/>
    <x v="3"/>
    <n v="24"/>
    <n v="7"/>
    <n v="895.85"/>
    <x v="11"/>
    <x v="10"/>
    <s v="Home Appliances"/>
    <n v="270.07"/>
    <d v="2023-01-12T00:00:00"/>
    <d v="1899-12-30T00:00:00"/>
    <s v="Thursday"/>
    <s v="January"/>
    <s v="2023"/>
    <n v="535.69000000000005"/>
  </r>
  <r>
    <n v="13"/>
    <n v="61"/>
    <x v="9"/>
    <x v="1"/>
    <n v="51"/>
    <s v="OLD"/>
    <x v="4"/>
    <n v="86"/>
    <n v="1"/>
    <n v="800.63"/>
    <x v="12"/>
    <x v="11"/>
    <s v="Home Appliances"/>
    <n v="887.96"/>
    <d v="2023-01-13T00:00:00"/>
    <d v="1899-12-30T00:00:00"/>
    <s v="Friday"/>
    <s v="January"/>
    <s v="2023"/>
    <n v="1344.33"/>
  </r>
  <r>
    <n v="14"/>
    <n v="15"/>
    <x v="10"/>
    <x v="0"/>
    <n v="35"/>
    <s v="ADULT"/>
    <x v="0"/>
    <n v="41"/>
    <n v="9"/>
    <n v="363.48"/>
    <x v="13"/>
    <x v="12"/>
    <s v="Accessories"/>
    <n v="948.45"/>
    <d v="2023-01-14T00:00:00"/>
    <d v="1899-12-30T00:00:00"/>
    <s v="Saturday"/>
    <s v="January"/>
    <s v="2023"/>
    <n v="1363.97"/>
  </r>
  <r>
    <n v="15"/>
    <n v="43"/>
    <x v="0"/>
    <x v="0"/>
    <n v="39"/>
    <s v="ADULT"/>
    <x v="0"/>
    <n v="21"/>
    <n v="8"/>
    <n v="248.35"/>
    <x v="14"/>
    <x v="13"/>
    <s v="Accessories"/>
    <n v="972.57"/>
    <d v="2023-01-15T00:00:00"/>
    <d v="1899-12-30T00:00:00"/>
    <s v="Sunday"/>
    <s v="January"/>
    <s v="2023"/>
    <n v="1116.9100000000001"/>
  </r>
  <r>
    <n v="16"/>
    <n v="37"/>
    <x v="11"/>
    <x v="0"/>
    <n v="39"/>
    <s v="ADULT"/>
    <x v="4"/>
    <n v="47"/>
    <n v="9"/>
    <n v="678.06"/>
    <x v="15"/>
    <x v="14"/>
    <s v="Electronics"/>
    <n v="32.97"/>
    <d v="2023-01-16T00:00:00"/>
    <d v="1899-12-30T00:00:00"/>
    <s v="Monday"/>
    <s v="January"/>
    <s v="2023"/>
    <n v="1316.84"/>
  </r>
  <r>
    <n v="17"/>
    <n v="23"/>
    <x v="1"/>
    <x v="0"/>
    <n v="44"/>
    <s v="ADULT"/>
    <x v="0"/>
    <n v="7"/>
    <n v="4"/>
    <n v="263.75"/>
    <x v="16"/>
    <x v="15"/>
    <s v="Accessories"/>
    <n v="801.94"/>
    <d v="2023-01-17T00:00:00"/>
    <d v="1899-12-30T00:00:00"/>
    <s v="Tuesday"/>
    <s v="January"/>
    <s v="2023"/>
    <n v="753.48"/>
  </r>
  <r>
    <n v="18"/>
    <n v="86"/>
    <x v="12"/>
    <x v="1"/>
    <n v="44"/>
    <s v="ADULT"/>
    <x v="0"/>
    <n v="87"/>
    <n v="6"/>
    <n v="671.61"/>
    <x v="17"/>
    <x v="16"/>
    <s v="Electronics"/>
    <n v="276.95999999999998"/>
    <d v="2023-01-18T00:00:00"/>
    <d v="1899-12-30T00:00:00"/>
    <s v="Wednesday"/>
    <s v="January"/>
    <s v="2023"/>
    <n v="1247.6199999999999"/>
  </r>
  <r>
    <n v="19"/>
    <n v="41"/>
    <x v="13"/>
    <x v="0"/>
    <n v="22"/>
    <s v="YOUNG"/>
    <x v="1"/>
    <n v="64"/>
    <n v="7"/>
    <n v="173.98"/>
    <x v="18"/>
    <x v="17"/>
    <s v="Accessories"/>
    <n v="538.14"/>
    <d v="2023-01-19T00:00:00"/>
    <d v="1899-12-30T00:00:00"/>
    <s v="Thursday"/>
    <s v="January"/>
    <s v="2023"/>
    <n v="1140.6300000000001"/>
  </r>
  <r>
    <n v="20"/>
    <n v="3"/>
    <x v="5"/>
    <x v="0"/>
    <n v="37"/>
    <s v="ADULT"/>
    <x v="1"/>
    <n v="80"/>
    <n v="4"/>
    <n v="497.17"/>
    <x v="19"/>
    <x v="18"/>
    <s v="Electronics"/>
    <n v="967.76"/>
    <d v="2023-01-20T00:00:00"/>
    <d v="1899-12-30T00:00:00"/>
    <s v="Friday"/>
    <s v="January"/>
    <s v="2023"/>
    <n v="1570.77"/>
  </r>
  <r>
    <n v="21"/>
    <n v="23"/>
    <x v="1"/>
    <x v="0"/>
    <n v="44"/>
    <s v="ADULT"/>
    <x v="0"/>
    <n v="48"/>
    <n v="4"/>
    <n v="397.06"/>
    <x v="20"/>
    <x v="8"/>
    <s v="Accessories"/>
    <n v="447.8"/>
    <d v="2023-01-21T00:00:00"/>
    <d v="1899-12-30T00:00:00"/>
    <s v="Saturday"/>
    <s v="January"/>
    <s v="2023"/>
    <n v="1053.43"/>
  </r>
  <r>
    <n v="22"/>
    <n v="64"/>
    <x v="14"/>
    <x v="1"/>
    <n v="64"/>
    <s v="OLD"/>
    <x v="0"/>
    <n v="66"/>
    <n v="4"/>
    <n v="138.57"/>
    <x v="21"/>
    <x v="19"/>
    <s v="Accessories"/>
    <n v="944.27"/>
    <d v="2023-01-22T00:00:00"/>
    <d v="1899-12-30T00:00:00"/>
    <s v="Sunday"/>
    <s v="January"/>
    <s v="2023"/>
    <n v="375.93"/>
  </r>
  <r>
    <n v="23"/>
    <n v="19"/>
    <x v="15"/>
    <x v="0"/>
    <n v="43"/>
    <s v="ADULT"/>
    <x v="1"/>
    <n v="18"/>
    <n v="7"/>
    <n v="316.23"/>
    <x v="22"/>
    <x v="20"/>
    <s v="Electronics"/>
    <n v="651.97"/>
    <d v="2023-01-23T00:00:00"/>
    <d v="1899-12-30T00:00:00"/>
    <s v="Monday"/>
    <s v="January"/>
    <s v="2023"/>
    <n v="1588.75"/>
  </r>
  <r>
    <n v="24"/>
    <n v="79"/>
    <x v="16"/>
    <x v="1"/>
    <n v="64"/>
    <s v="OLD"/>
    <x v="2"/>
    <n v="80"/>
    <n v="5"/>
    <n v="948.39"/>
    <x v="23"/>
    <x v="18"/>
    <s v="Electronics"/>
    <n v="967.76"/>
    <d v="2023-01-24T00:00:00"/>
    <d v="1899-12-30T00:00:00"/>
    <s v="Tuesday"/>
    <s v="January"/>
    <s v="2023"/>
    <n v="1656.57"/>
  </r>
  <r>
    <n v="25"/>
    <n v="65"/>
    <x v="17"/>
    <x v="1"/>
    <n v="51"/>
    <s v="OLD"/>
    <x v="0"/>
    <n v="99"/>
    <n v="9"/>
    <n v="126.11"/>
    <x v="24"/>
    <x v="21"/>
    <s v="Home Appliances"/>
    <n v="444.73"/>
    <d v="2023-01-25T00:00:00"/>
    <d v="1899-12-30T00:00:00"/>
    <s v="Wednesday"/>
    <s v="January"/>
    <s v="2023"/>
    <n v="742.28"/>
  </r>
  <r>
    <n v="26"/>
    <n v="98"/>
    <x v="18"/>
    <x v="1"/>
    <n v="49"/>
    <s v="ADULT"/>
    <x v="0"/>
    <n v="96"/>
    <n v="8"/>
    <n v="570.07000000000005"/>
    <x v="25"/>
    <x v="22"/>
    <s v="Electronics"/>
    <n v="479.46"/>
    <d v="2023-01-26T00:00:00"/>
    <d v="1899-12-30T00:00:00"/>
    <s v="Thursday"/>
    <s v="January"/>
    <s v="2023"/>
    <n v="25.44"/>
  </r>
  <r>
    <n v="27"/>
    <n v="50"/>
    <x v="19"/>
    <x v="0"/>
    <n v="50"/>
    <s v="OLD"/>
    <x v="1"/>
    <n v="67"/>
    <n v="9"/>
    <n v="392.79"/>
    <x v="26"/>
    <x v="23"/>
    <s v="Electronics"/>
    <n v="41.71"/>
    <d v="2023-01-27T00:00:00"/>
    <d v="1899-12-30T00:00:00"/>
    <s v="Friday"/>
    <s v="January"/>
    <s v="2023"/>
    <n v="1585.99"/>
  </r>
  <r>
    <n v="28"/>
    <n v="70"/>
    <x v="20"/>
    <x v="1"/>
    <n v="22"/>
    <s v="YOUNG"/>
    <x v="4"/>
    <n v="14"/>
    <n v="8"/>
    <n v="671.4"/>
    <x v="27"/>
    <x v="24"/>
    <s v="Electronics"/>
    <n v="959.9"/>
    <d v="2023-01-28T00:00:00"/>
    <d v="1899-12-30T00:00:00"/>
    <s v="Saturday"/>
    <s v="January"/>
    <s v="2023"/>
    <n v="879.49"/>
  </r>
  <r>
    <n v="29"/>
    <n v="91"/>
    <x v="21"/>
    <x v="1"/>
    <n v="55"/>
    <s v="OLD"/>
    <x v="3"/>
    <n v="90"/>
    <n v="8"/>
    <n v="280.7"/>
    <x v="28"/>
    <x v="25"/>
    <s v="Accessories"/>
    <n v="156.66999999999999"/>
    <d v="2023-01-29T00:00:00"/>
    <d v="1899-12-30T00:00:00"/>
    <s v="Sunday"/>
    <s v="January"/>
    <s v="2023"/>
    <n v="1831.17"/>
  </r>
  <r>
    <n v="30"/>
    <n v="45"/>
    <x v="22"/>
    <x v="0"/>
    <n v="46"/>
    <s v="ADULT"/>
    <x v="1"/>
    <n v="3"/>
    <n v="7"/>
    <n v="563.05999999999995"/>
    <x v="29"/>
    <x v="26"/>
    <s v="Electronics"/>
    <n v="457.07"/>
    <d v="2023-01-30T00:00:00"/>
    <d v="1899-12-30T00:00:00"/>
    <s v="Monday"/>
    <s v="January"/>
    <s v="2023"/>
    <n v="1420.97"/>
  </r>
  <r>
    <n v="31"/>
    <n v="77"/>
    <x v="23"/>
    <x v="1"/>
    <n v="25"/>
    <s v="YOUNG"/>
    <x v="4"/>
    <n v="17"/>
    <n v="7"/>
    <n v="705.7"/>
    <x v="30"/>
    <x v="2"/>
    <s v="Home Appliances"/>
    <n v="307.14999999999998"/>
    <d v="2023-01-31T00:00:00"/>
    <d v="1899-12-30T00:00:00"/>
    <s v="Tuesday"/>
    <s v="January"/>
    <s v="2023"/>
    <n v="652.36"/>
  </r>
  <r>
    <n v="32"/>
    <n v="48"/>
    <x v="7"/>
    <x v="0"/>
    <n v="48"/>
    <s v="ADULT"/>
    <x v="2"/>
    <n v="35"/>
    <n v="2"/>
    <n v="357.57"/>
    <x v="31"/>
    <x v="27"/>
    <s v="Accessories"/>
    <n v="860.37"/>
    <d v="2023-02-01T00:00:00"/>
    <d v="1899-12-30T00:00:00"/>
    <s v="Wednesday"/>
    <s v="February"/>
    <s v="2023"/>
    <n v="1809.09"/>
  </r>
  <r>
    <n v="33"/>
    <n v="82"/>
    <x v="24"/>
    <x v="1"/>
    <n v="37"/>
    <s v="ADULT"/>
    <x v="1"/>
    <n v="44"/>
    <n v="8"/>
    <n v="509.9"/>
    <x v="32"/>
    <x v="3"/>
    <s v="Electronics"/>
    <n v="471.21"/>
    <d v="2023-02-02T00:00:00"/>
    <d v="1899-12-30T00:00:00"/>
    <s v="Thursday"/>
    <s v="February"/>
    <s v="2023"/>
    <n v="680.17"/>
  </r>
  <r>
    <n v="34"/>
    <n v="63"/>
    <x v="25"/>
    <x v="1"/>
    <n v="48"/>
    <s v="ADULT"/>
    <x v="3"/>
    <n v="79"/>
    <n v="6"/>
    <n v="762.15"/>
    <x v="33"/>
    <x v="28"/>
    <s v="Home Appliances"/>
    <n v="521.59"/>
    <d v="2023-02-03T00:00:00"/>
    <d v="1899-12-30T00:00:00"/>
    <s v="Friday"/>
    <s v="February"/>
    <s v="2023"/>
    <n v="1904.83"/>
  </r>
  <r>
    <n v="35"/>
    <n v="66"/>
    <x v="26"/>
    <x v="1"/>
    <n v="29"/>
    <s v="YOUNG"/>
    <x v="4"/>
    <n v="74"/>
    <n v="8"/>
    <n v="742.66"/>
    <x v="34"/>
    <x v="29"/>
    <s v="Accessories"/>
    <n v="934.16"/>
    <d v="2023-02-04T00:00:00"/>
    <d v="1899-12-30T00:00:00"/>
    <s v="Saturday"/>
    <s v="February"/>
    <s v="2023"/>
    <n v="225.25"/>
  </r>
  <r>
    <n v="36"/>
    <n v="59"/>
    <x v="27"/>
    <x v="1"/>
    <n v="56"/>
    <s v="OLD"/>
    <x v="4"/>
    <n v="85"/>
    <n v="8"/>
    <n v="857.85"/>
    <x v="35"/>
    <x v="30"/>
    <s v="Home Appliances"/>
    <n v="612.41999999999996"/>
    <d v="2023-02-05T00:00:00"/>
    <d v="1899-12-30T00:00:00"/>
    <s v="Sunday"/>
    <s v="February"/>
    <s v="2023"/>
    <n v="1618.18"/>
  </r>
  <r>
    <n v="37"/>
    <n v="71"/>
    <x v="28"/>
    <x v="1"/>
    <n v="59"/>
    <s v="OLD"/>
    <x v="0"/>
    <n v="93"/>
    <n v="5"/>
    <n v="850.51"/>
    <x v="36"/>
    <x v="31"/>
    <s v="Accessories"/>
    <n v="592.80999999999995"/>
    <d v="2023-02-06T00:00:00"/>
    <d v="1899-12-30T00:00:00"/>
    <s v="Monday"/>
    <s v="February"/>
    <s v="2023"/>
    <n v="1207.5899999999999"/>
  </r>
  <r>
    <n v="38"/>
    <n v="41"/>
    <x v="13"/>
    <x v="0"/>
    <n v="22"/>
    <s v="YOUNG"/>
    <x v="1"/>
    <n v="1"/>
    <n v="8"/>
    <n v="170.53"/>
    <x v="37"/>
    <x v="32"/>
    <s v="Electronics"/>
    <n v="695.98"/>
    <d v="2023-02-07T00:00:00"/>
    <d v="1899-12-30T00:00:00"/>
    <s v="Tuesday"/>
    <s v="February"/>
    <s v="2023"/>
    <n v="1095.9000000000001"/>
  </r>
  <r>
    <n v="39"/>
    <n v="86"/>
    <x v="12"/>
    <x v="1"/>
    <n v="44"/>
    <s v="ADULT"/>
    <x v="0"/>
    <n v="19"/>
    <n v="5"/>
    <n v="128.41999999999999"/>
    <x v="38"/>
    <x v="0"/>
    <s v="Accessories"/>
    <n v="766.1"/>
    <d v="2023-02-08T00:00:00"/>
    <d v="1899-12-30T00:00:00"/>
    <s v="Wednesday"/>
    <s v="February"/>
    <s v="2023"/>
    <n v="687.45"/>
  </r>
  <r>
    <n v="40"/>
    <n v="77"/>
    <x v="23"/>
    <x v="1"/>
    <n v="25"/>
    <s v="YOUNG"/>
    <x v="4"/>
    <n v="9"/>
    <n v="9"/>
    <n v="929.37"/>
    <x v="39"/>
    <x v="33"/>
    <s v="Electronics"/>
    <n v="122.03"/>
    <d v="2023-02-09T00:00:00"/>
    <d v="1899-12-30T00:00:00"/>
    <s v="Thursday"/>
    <s v="February"/>
    <s v="2023"/>
    <n v="1793.96"/>
  </r>
  <r>
    <n v="41"/>
    <n v="65"/>
    <x v="17"/>
    <x v="1"/>
    <n v="51"/>
    <s v="OLD"/>
    <x v="0"/>
    <n v="38"/>
    <n v="2"/>
    <n v="946.26"/>
    <x v="40"/>
    <x v="34"/>
    <s v="Accessories"/>
    <n v="545.08000000000004"/>
    <d v="2023-02-10T00:00:00"/>
    <d v="1899-12-30T00:00:00"/>
    <s v="Friday"/>
    <s v="February"/>
    <s v="2023"/>
    <n v="1012.3"/>
  </r>
  <r>
    <n v="42"/>
    <n v="4"/>
    <x v="29"/>
    <x v="0"/>
    <n v="20"/>
    <s v="YOUNG"/>
    <x v="3"/>
    <n v="65"/>
    <n v="4"/>
    <n v="837.13"/>
    <x v="41"/>
    <x v="35"/>
    <s v="Home Appliances"/>
    <n v="48.4"/>
    <d v="2023-02-11T00:00:00"/>
    <d v="1899-12-30T00:00:00"/>
    <s v="Saturday"/>
    <s v="February"/>
    <s v="2023"/>
    <n v="555.1"/>
  </r>
  <r>
    <n v="43"/>
    <n v="86"/>
    <x v="12"/>
    <x v="1"/>
    <n v="44"/>
    <s v="ADULT"/>
    <x v="0"/>
    <n v="33"/>
    <n v="2"/>
    <n v="219.99"/>
    <x v="42"/>
    <x v="36"/>
    <s v="Electronics"/>
    <n v="644.4"/>
    <d v="2023-02-12T00:00:00"/>
    <d v="1899-12-30T00:00:00"/>
    <s v="Sunday"/>
    <s v="February"/>
    <s v="2023"/>
    <n v="1489.5"/>
  </r>
  <r>
    <n v="44"/>
    <n v="18"/>
    <x v="30"/>
    <x v="0"/>
    <n v="53"/>
    <s v="OLD"/>
    <x v="3"/>
    <n v="35"/>
    <n v="8"/>
    <n v="146.16999999999999"/>
    <x v="43"/>
    <x v="27"/>
    <s v="Accessories"/>
    <n v="860.37"/>
    <d v="2023-02-13T00:00:00"/>
    <d v="1899-12-30T00:00:00"/>
    <s v="Monday"/>
    <s v="February"/>
    <s v="2023"/>
    <n v="1202.6099999999999"/>
  </r>
  <r>
    <n v="45"/>
    <n v="63"/>
    <x v="25"/>
    <x v="1"/>
    <n v="48"/>
    <s v="ADULT"/>
    <x v="3"/>
    <n v="57"/>
    <n v="1"/>
    <n v="199.52"/>
    <x v="44"/>
    <x v="37"/>
    <s v="Home Appliances"/>
    <n v="887.61"/>
    <d v="2023-02-14T00:00:00"/>
    <d v="1899-12-30T00:00:00"/>
    <s v="Tuesday"/>
    <s v="February"/>
    <s v="2023"/>
    <n v="129.9"/>
  </r>
  <r>
    <n v="46"/>
    <n v="92"/>
    <x v="31"/>
    <x v="1"/>
    <n v="60"/>
    <s v="OLD"/>
    <x v="1"/>
    <n v="22"/>
    <n v="7"/>
    <n v="434.42"/>
    <x v="45"/>
    <x v="38"/>
    <s v="Home Appliances"/>
    <n v="616.87"/>
    <d v="2023-02-15T00:00:00"/>
    <d v="1899-12-30T00:00:00"/>
    <s v="Wednesday"/>
    <s v="February"/>
    <s v="2023"/>
    <n v="1483.48"/>
  </r>
  <r>
    <n v="47"/>
    <n v="3"/>
    <x v="5"/>
    <x v="0"/>
    <n v="37"/>
    <s v="ADULT"/>
    <x v="1"/>
    <n v="35"/>
    <n v="7"/>
    <n v="622.83000000000004"/>
    <x v="46"/>
    <x v="27"/>
    <s v="Accessories"/>
    <n v="860.37"/>
    <d v="2023-02-16T00:00:00"/>
    <d v="1899-12-30T00:00:00"/>
    <s v="Thursday"/>
    <s v="February"/>
    <s v="2023"/>
    <n v="1101.98"/>
  </r>
  <r>
    <n v="48"/>
    <n v="23"/>
    <x v="1"/>
    <x v="0"/>
    <n v="44"/>
    <s v="ADULT"/>
    <x v="0"/>
    <n v="47"/>
    <n v="2"/>
    <n v="777.09"/>
    <x v="47"/>
    <x v="14"/>
    <s v="Electronics"/>
    <n v="32.97"/>
    <d v="2023-02-17T00:00:00"/>
    <d v="1899-12-30T00:00:00"/>
    <s v="Friday"/>
    <s v="February"/>
    <s v="2023"/>
    <n v="1158.26"/>
  </r>
  <r>
    <n v="49"/>
    <n v="49"/>
    <x v="32"/>
    <x v="0"/>
    <n v="28"/>
    <s v="YOUNG"/>
    <x v="0"/>
    <n v="47"/>
    <n v="4"/>
    <n v="708.67"/>
    <x v="48"/>
    <x v="14"/>
    <s v="Electronics"/>
    <n v="32.97"/>
    <d v="2023-02-18T00:00:00"/>
    <d v="1899-12-30T00:00:00"/>
    <s v="Saturday"/>
    <s v="February"/>
    <s v="2023"/>
    <n v="1625.14"/>
  </r>
  <r>
    <n v="50"/>
    <n v="47"/>
    <x v="33"/>
    <x v="0"/>
    <n v="30"/>
    <s v="YOUNG"/>
    <x v="1"/>
    <n v="60"/>
    <n v="5"/>
    <n v="504.86"/>
    <x v="49"/>
    <x v="39"/>
    <s v="Electronics"/>
    <n v="281.2"/>
    <d v="2023-02-19T00:00:00"/>
    <d v="1899-12-30T00:00:00"/>
    <s v="Sunday"/>
    <s v="February"/>
    <s v="2023"/>
    <n v="325.44"/>
  </r>
  <r>
    <n v="51"/>
    <n v="97"/>
    <x v="34"/>
    <x v="1"/>
    <n v="34"/>
    <s v="ADULT"/>
    <x v="0"/>
    <n v="95"/>
    <n v="3"/>
    <n v="276.31"/>
    <x v="50"/>
    <x v="40"/>
    <s v="Home Appliances"/>
    <n v="696.76"/>
    <d v="2023-02-20T00:00:00"/>
    <d v="1899-12-30T00:00:00"/>
    <s v="Monday"/>
    <s v="February"/>
    <s v="2023"/>
    <n v="905.84"/>
  </r>
  <r>
    <n v="52"/>
    <n v="16"/>
    <x v="3"/>
    <x v="0"/>
    <n v="40"/>
    <s v="ADULT"/>
    <x v="2"/>
    <n v="55"/>
    <n v="3"/>
    <n v="34.71"/>
    <x v="51"/>
    <x v="41"/>
    <s v="Accessories"/>
    <n v="308.70999999999998"/>
    <d v="2023-02-21T00:00:00"/>
    <d v="1899-12-30T00:00:00"/>
    <s v="Tuesday"/>
    <s v="February"/>
    <s v="2023"/>
    <n v="336.05"/>
  </r>
  <r>
    <n v="53"/>
    <n v="73"/>
    <x v="35"/>
    <x v="1"/>
    <n v="40"/>
    <s v="ADULT"/>
    <x v="4"/>
    <n v="25"/>
    <n v="3"/>
    <n v="734.26"/>
    <x v="52"/>
    <x v="42"/>
    <s v="Electronics"/>
    <n v="231.28"/>
    <d v="2023-02-22T00:00:00"/>
    <d v="1899-12-30T00:00:00"/>
    <s v="Wednesday"/>
    <s v="February"/>
    <s v="2023"/>
    <n v="1989.1"/>
  </r>
  <r>
    <n v="54"/>
    <n v="12"/>
    <x v="36"/>
    <x v="0"/>
    <n v="36"/>
    <s v="ADULT"/>
    <x v="0"/>
    <n v="12"/>
    <n v="3"/>
    <n v="31.31"/>
    <x v="53"/>
    <x v="43"/>
    <s v="Electronics"/>
    <n v="535.22"/>
    <d v="2023-02-23T00:00:00"/>
    <d v="1899-12-30T00:00:00"/>
    <s v="Thursday"/>
    <s v="February"/>
    <s v="2023"/>
    <n v="1905.2"/>
  </r>
  <r>
    <n v="55"/>
    <n v="43"/>
    <x v="0"/>
    <x v="0"/>
    <n v="39"/>
    <s v="ADULT"/>
    <x v="0"/>
    <n v="27"/>
    <n v="2"/>
    <n v="893.18"/>
    <x v="54"/>
    <x v="9"/>
    <s v="Electronics"/>
    <n v="706.08"/>
    <d v="2023-02-24T00:00:00"/>
    <d v="1899-12-30T00:00:00"/>
    <s v="Friday"/>
    <s v="February"/>
    <s v="2023"/>
    <n v="999.07"/>
  </r>
  <r>
    <n v="56"/>
    <n v="7"/>
    <x v="37"/>
    <x v="0"/>
    <n v="58"/>
    <s v="OLD"/>
    <x v="2"/>
    <n v="66"/>
    <n v="5"/>
    <n v="220.87"/>
    <x v="55"/>
    <x v="19"/>
    <s v="Accessories"/>
    <n v="944.27"/>
    <d v="2023-02-25T00:00:00"/>
    <d v="1899-12-30T00:00:00"/>
    <s v="Saturday"/>
    <s v="February"/>
    <s v="2023"/>
    <n v="1220.97"/>
  </r>
  <r>
    <n v="57"/>
    <n v="29"/>
    <x v="38"/>
    <x v="0"/>
    <n v="64"/>
    <s v="OLD"/>
    <x v="0"/>
    <n v="71"/>
    <n v="5"/>
    <n v="144.41"/>
    <x v="56"/>
    <x v="44"/>
    <s v="Accessories"/>
    <n v="375.25"/>
    <d v="2023-02-26T00:00:00"/>
    <d v="1899-12-30T00:00:00"/>
    <s v="Sunday"/>
    <s v="February"/>
    <s v="2023"/>
    <n v="733.58"/>
  </r>
  <r>
    <n v="58"/>
    <n v="63"/>
    <x v="25"/>
    <x v="1"/>
    <n v="48"/>
    <s v="ADULT"/>
    <x v="3"/>
    <n v="70"/>
    <n v="5"/>
    <n v="736.45"/>
    <x v="57"/>
    <x v="45"/>
    <s v="Electronics"/>
    <n v="437.78"/>
    <d v="2023-02-27T00:00:00"/>
    <d v="1899-12-30T00:00:00"/>
    <s v="Monday"/>
    <s v="February"/>
    <s v="2023"/>
    <n v="1168.56"/>
  </r>
  <r>
    <n v="59"/>
    <n v="68"/>
    <x v="39"/>
    <x v="1"/>
    <n v="27"/>
    <s v="YOUNG"/>
    <x v="3"/>
    <n v="28"/>
    <n v="1"/>
    <n v="197.66"/>
    <x v="58"/>
    <x v="46"/>
    <s v="Home Appliances"/>
    <n v="391.59"/>
    <d v="2023-02-28T00:00:00"/>
    <d v="1899-12-30T00:00:00"/>
    <s v="Tuesday"/>
    <s v="February"/>
    <s v="2023"/>
    <n v="1604.87"/>
  </r>
  <r>
    <n v="60"/>
    <n v="5"/>
    <x v="40"/>
    <x v="0"/>
    <n v="56"/>
    <s v="OLD"/>
    <x v="1"/>
    <n v="48"/>
    <n v="3"/>
    <n v="134.76"/>
    <x v="59"/>
    <x v="8"/>
    <s v="Accessories"/>
    <n v="447.8"/>
    <d v="2023-03-01T00:00:00"/>
    <d v="1899-12-30T00:00:00"/>
    <s v="Wednesday"/>
    <s v="March"/>
    <s v="2023"/>
    <n v="764.29"/>
  </r>
  <r>
    <n v="61"/>
    <n v="18"/>
    <x v="30"/>
    <x v="0"/>
    <n v="53"/>
    <s v="OLD"/>
    <x v="3"/>
    <n v="87"/>
    <n v="7"/>
    <n v="256.32"/>
    <x v="60"/>
    <x v="16"/>
    <s v="Electronics"/>
    <n v="276.95999999999998"/>
    <d v="2023-03-02T00:00:00"/>
    <d v="1899-12-30T00:00:00"/>
    <s v="Thursday"/>
    <s v="March"/>
    <s v="2023"/>
    <n v="1594.54"/>
  </r>
  <r>
    <n v="62"/>
    <n v="62"/>
    <x v="41"/>
    <x v="1"/>
    <n v="36"/>
    <s v="ADULT"/>
    <x v="1"/>
    <n v="45"/>
    <n v="5"/>
    <n v="47.46"/>
    <x v="61"/>
    <x v="47"/>
    <s v="Accessories"/>
    <n v="533.98"/>
    <d v="2023-03-03T00:00:00"/>
    <d v="1899-12-30T00:00:00"/>
    <s v="Friday"/>
    <s v="March"/>
    <s v="2023"/>
    <n v="154.13999999999999"/>
  </r>
  <r>
    <n v="63"/>
    <n v="38"/>
    <x v="42"/>
    <x v="0"/>
    <n v="22"/>
    <s v="YOUNG"/>
    <x v="1"/>
    <n v="23"/>
    <n v="9"/>
    <n v="12.12"/>
    <x v="62"/>
    <x v="48"/>
    <s v="Electronics"/>
    <n v="595.86"/>
    <d v="2023-03-04T00:00:00"/>
    <d v="1899-12-30T00:00:00"/>
    <s v="Saturday"/>
    <s v="March"/>
    <s v="2023"/>
    <n v="826.49"/>
  </r>
  <r>
    <n v="64"/>
    <n v="93"/>
    <x v="43"/>
    <x v="1"/>
    <n v="53"/>
    <s v="OLD"/>
    <x v="0"/>
    <n v="29"/>
    <n v="9"/>
    <n v="452.84"/>
    <x v="63"/>
    <x v="49"/>
    <s v="Electronics"/>
    <n v="172.64"/>
    <d v="2023-03-05T00:00:00"/>
    <d v="1899-12-30T00:00:00"/>
    <s v="Sunday"/>
    <s v="March"/>
    <s v="2023"/>
    <n v="571.65"/>
  </r>
  <r>
    <n v="65"/>
    <n v="27"/>
    <x v="44"/>
    <x v="0"/>
    <n v="37"/>
    <s v="ADULT"/>
    <x v="3"/>
    <n v="80"/>
    <n v="5"/>
    <n v="46.62"/>
    <x v="64"/>
    <x v="18"/>
    <s v="Electronics"/>
    <n v="967.76"/>
    <d v="2023-03-06T00:00:00"/>
    <d v="1899-12-30T00:00:00"/>
    <s v="Monday"/>
    <s v="March"/>
    <s v="2023"/>
    <n v="554.99"/>
  </r>
  <r>
    <n v="66"/>
    <n v="29"/>
    <x v="38"/>
    <x v="0"/>
    <n v="64"/>
    <s v="OLD"/>
    <x v="0"/>
    <n v="62"/>
    <n v="4"/>
    <n v="328.58"/>
    <x v="65"/>
    <x v="50"/>
    <s v="Accessories"/>
    <n v="758.86"/>
    <d v="2023-03-07T00:00:00"/>
    <d v="1899-12-30T00:00:00"/>
    <s v="Tuesday"/>
    <s v="March"/>
    <s v="2023"/>
    <n v="1817.14"/>
  </r>
  <r>
    <n v="67"/>
    <n v="85"/>
    <x v="45"/>
    <x v="1"/>
    <n v="30"/>
    <s v="YOUNG"/>
    <x v="3"/>
    <n v="7"/>
    <n v="6"/>
    <n v="242.55"/>
    <x v="66"/>
    <x v="15"/>
    <s v="Accessories"/>
    <n v="801.94"/>
    <d v="2023-03-08T00:00:00"/>
    <d v="1899-12-30T00:00:00"/>
    <s v="Wednesday"/>
    <s v="March"/>
    <s v="2023"/>
    <n v="1661.65"/>
  </r>
  <r>
    <n v="68"/>
    <n v="21"/>
    <x v="46"/>
    <x v="0"/>
    <n v="27"/>
    <s v="YOUNG"/>
    <x v="3"/>
    <n v="81"/>
    <n v="8"/>
    <n v="762.37"/>
    <x v="67"/>
    <x v="51"/>
    <s v="Electronics"/>
    <n v="714.96"/>
    <d v="2023-03-09T00:00:00"/>
    <d v="1899-12-30T00:00:00"/>
    <s v="Thursday"/>
    <s v="March"/>
    <s v="2023"/>
    <n v="464.8"/>
  </r>
  <r>
    <n v="69"/>
    <n v="8"/>
    <x v="47"/>
    <x v="0"/>
    <n v="34"/>
    <s v="ADULT"/>
    <x v="2"/>
    <n v="73"/>
    <n v="1"/>
    <n v="986.61"/>
    <x v="68"/>
    <x v="52"/>
    <s v="Home Appliances"/>
    <n v="227.28"/>
    <d v="2023-03-10T00:00:00"/>
    <d v="1899-12-30T00:00:00"/>
    <s v="Friday"/>
    <s v="March"/>
    <s v="2023"/>
    <n v="1223.42"/>
  </r>
  <r>
    <n v="70"/>
    <n v="52"/>
    <x v="48"/>
    <x v="0"/>
    <n v="24"/>
    <s v="YOUNG"/>
    <x v="2"/>
    <n v="34"/>
    <n v="1"/>
    <n v="206.58"/>
    <x v="69"/>
    <x v="53"/>
    <s v="Electronics"/>
    <n v="726.36"/>
    <d v="2023-03-11T00:00:00"/>
    <d v="1899-12-30T00:00:00"/>
    <s v="Saturday"/>
    <s v="March"/>
    <s v="2023"/>
    <n v="1390.81"/>
  </r>
  <r>
    <n v="71"/>
    <n v="87"/>
    <x v="49"/>
    <x v="1"/>
    <n v="44"/>
    <s v="ADULT"/>
    <x v="4"/>
    <n v="29"/>
    <n v="5"/>
    <n v="27.21"/>
    <x v="70"/>
    <x v="49"/>
    <s v="Electronics"/>
    <n v="172.64"/>
    <d v="2023-03-12T00:00:00"/>
    <d v="1899-12-30T00:00:00"/>
    <s v="Sunday"/>
    <s v="March"/>
    <s v="2023"/>
    <n v="1316.08"/>
  </r>
  <r>
    <n v="72"/>
    <n v="47"/>
    <x v="33"/>
    <x v="0"/>
    <n v="30"/>
    <s v="YOUNG"/>
    <x v="1"/>
    <n v="89"/>
    <n v="1"/>
    <n v="253.1"/>
    <x v="71"/>
    <x v="1"/>
    <s v="Home Appliances"/>
    <n v="886.06"/>
    <d v="2023-03-13T00:00:00"/>
    <d v="1899-12-30T00:00:00"/>
    <s v="Monday"/>
    <s v="March"/>
    <s v="2023"/>
    <n v="447.21"/>
  </r>
  <r>
    <n v="73"/>
    <n v="69"/>
    <x v="50"/>
    <x v="1"/>
    <n v="63"/>
    <s v="OLD"/>
    <x v="4"/>
    <n v="11"/>
    <n v="4"/>
    <n v="961.97"/>
    <x v="72"/>
    <x v="54"/>
    <s v="Electronics"/>
    <n v="651.47"/>
    <d v="2023-03-14T00:00:00"/>
    <d v="1899-12-30T00:00:00"/>
    <s v="Tuesday"/>
    <s v="March"/>
    <s v="2023"/>
    <n v="75"/>
  </r>
  <r>
    <n v="74"/>
    <n v="20"/>
    <x v="51"/>
    <x v="0"/>
    <n v="29"/>
    <s v="YOUNG"/>
    <x v="4"/>
    <n v="89"/>
    <n v="8"/>
    <n v="722.91"/>
    <x v="73"/>
    <x v="1"/>
    <s v="Home Appliances"/>
    <n v="886.06"/>
    <d v="2023-03-15T00:00:00"/>
    <d v="1899-12-30T00:00:00"/>
    <s v="Wednesday"/>
    <s v="March"/>
    <s v="2023"/>
    <n v="1435.22"/>
  </r>
  <r>
    <n v="75"/>
    <n v="73"/>
    <x v="35"/>
    <x v="1"/>
    <n v="40"/>
    <s v="ADULT"/>
    <x v="4"/>
    <n v="69"/>
    <n v="6"/>
    <n v="925.49"/>
    <x v="74"/>
    <x v="55"/>
    <s v="Home Appliances"/>
    <n v="575.21"/>
    <d v="2023-03-16T00:00:00"/>
    <d v="1899-12-30T00:00:00"/>
    <s v="Thursday"/>
    <s v="March"/>
    <s v="2023"/>
    <n v="1601.56"/>
  </r>
  <r>
    <n v="76"/>
    <n v="16"/>
    <x v="3"/>
    <x v="0"/>
    <n v="40"/>
    <s v="ADULT"/>
    <x v="2"/>
    <n v="33"/>
    <n v="4"/>
    <n v="214.78"/>
    <x v="75"/>
    <x v="36"/>
    <s v="Electronics"/>
    <n v="644.4"/>
    <d v="2023-03-17T00:00:00"/>
    <d v="1899-12-30T00:00:00"/>
    <s v="Friday"/>
    <s v="March"/>
    <s v="2023"/>
    <n v="377.25"/>
  </r>
  <r>
    <n v="77"/>
    <n v="75"/>
    <x v="52"/>
    <x v="1"/>
    <n v="37"/>
    <s v="ADULT"/>
    <x v="1"/>
    <n v="96"/>
    <n v="6"/>
    <n v="485.15"/>
    <x v="76"/>
    <x v="22"/>
    <s v="Electronics"/>
    <n v="479.46"/>
    <d v="2023-03-18T00:00:00"/>
    <d v="1899-12-30T00:00:00"/>
    <s v="Saturday"/>
    <s v="March"/>
    <s v="2023"/>
    <n v="387.8"/>
  </r>
  <r>
    <n v="78"/>
    <n v="7"/>
    <x v="37"/>
    <x v="0"/>
    <n v="58"/>
    <s v="OLD"/>
    <x v="2"/>
    <n v="73"/>
    <n v="6"/>
    <n v="467.54"/>
    <x v="77"/>
    <x v="52"/>
    <s v="Home Appliances"/>
    <n v="227.28"/>
    <d v="2023-03-19T00:00:00"/>
    <d v="1899-12-30T00:00:00"/>
    <s v="Sunday"/>
    <s v="March"/>
    <s v="2023"/>
    <n v="297.26"/>
  </r>
  <r>
    <n v="79"/>
    <n v="67"/>
    <x v="53"/>
    <x v="1"/>
    <n v="31"/>
    <s v="YOUNG"/>
    <x v="0"/>
    <n v="8"/>
    <n v="1"/>
    <n v="321.16000000000003"/>
    <x v="78"/>
    <x v="56"/>
    <s v="Electronics"/>
    <n v="530.14"/>
    <d v="2023-03-20T00:00:00"/>
    <d v="1899-12-30T00:00:00"/>
    <s v="Monday"/>
    <s v="March"/>
    <s v="2023"/>
    <n v="1928.64"/>
  </r>
  <r>
    <n v="80"/>
    <n v="65"/>
    <x v="17"/>
    <x v="1"/>
    <n v="51"/>
    <s v="OLD"/>
    <x v="0"/>
    <n v="28"/>
    <n v="9"/>
    <n v="987.58"/>
    <x v="79"/>
    <x v="46"/>
    <s v="Home Appliances"/>
    <n v="391.59"/>
    <d v="2023-03-21T00:00:00"/>
    <d v="1899-12-30T00:00:00"/>
    <s v="Tuesday"/>
    <s v="March"/>
    <s v="2023"/>
    <n v="33.159999999999997"/>
  </r>
  <r>
    <n v="81"/>
    <n v="90"/>
    <x v="54"/>
    <x v="1"/>
    <n v="43"/>
    <s v="ADULT"/>
    <x v="0"/>
    <n v="19"/>
    <n v="9"/>
    <n v="960.71"/>
    <x v="80"/>
    <x v="0"/>
    <s v="Accessories"/>
    <n v="766.1"/>
    <d v="2023-03-22T00:00:00"/>
    <d v="1899-12-30T00:00:00"/>
    <s v="Wednesday"/>
    <s v="March"/>
    <s v="2023"/>
    <n v="578.98"/>
  </r>
  <r>
    <n v="82"/>
    <n v="96"/>
    <x v="55"/>
    <x v="1"/>
    <n v="46"/>
    <s v="ADULT"/>
    <x v="3"/>
    <n v="65"/>
    <n v="4"/>
    <n v="862.49"/>
    <x v="81"/>
    <x v="35"/>
    <s v="Home Appliances"/>
    <n v="48.4"/>
    <d v="2023-03-23T00:00:00"/>
    <d v="1899-12-30T00:00:00"/>
    <s v="Thursday"/>
    <s v="March"/>
    <s v="2023"/>
    <n v="1057.1300000000001"/>
  </r>
  <r>
    <n v="83"/>
    <n v="61"/>
    <x v="9"/>
    <x v="1"/>
    <n v="51"/>
    <s v="OLD"/>
    <x v="4"/>
    <n v="19"/>
    <n v="7"/>
    <n v="398"/>
    <x v="82"/>
    <x v="0"/>
    <s v="Accessories"/>
    <n v="766.1"/>
    <d v="2023-03-24T00:00:00"/>
    <d v="1899-12-30T00:00:00"/>
    <s v="Friday"/>
    <s v="March"/>
    <s v="2023"/>
    <n v="885.3"/>
  </r>
  <r>
    <n v="84"/>
    <n v="11"/>
    <x v="56"/>
    <x v="0"/>
    <n v="46"/>
    <s v="ADULT"/>
    <x v="4"/>
    <n v="26"/>
    <n v="1"/>
    <n v="192.86"/>
    <x v="83"/>
    <x v="57"/>
    <s v="Home Appliances"/>
    <n v="735.03"/>
    <d v="2023-03-25T00:00:00"/>
    <d v="1899-12-30T00:00:00"/>
    <s v="Saturday"/>
    <s v="March"/>
    <s v="2023"/>
    <n v="1050.28"/>
  </r>
  <r>
    <n v="85"/>
    <n v="24"/>
    <x v="57"/>
    <x v="0"/>
    <n v="36"/>
    <s v="ADULT"/>
    <x v="0"/>
    <n v="64"/>
    <n v="7"/>
    <n v="90.54"/>
    <x v="84"/>
    <x v="17"/>
    <s v="Accessories"/>
    <n v="538.14"/>
    <d v="2023-03-26T00:00:00"/>
    <d v="1899-12-30T00:00:00"/>
    <s v="Sunday"/>
    <s v="March"/>
    <s v="2023"/>
    <n v="88.22"/>
  </r>
  <r>
    <n v="86"/>
    <n v="62"/>
    <x v="41"/>
    <x v="1"/>
    <n v="36"/>
    <s v="ADULT"/>
    <x v="1"/>
    <n v="76"/>
    <n v="5"/>
    <n v="885.15"/>
    <x v="85"/>
    <x v="58"/>
    <s v="Electronics"/>
    <n v="58.17"/>
    <d v="2023-03-27T00:00:00"/>
    <d v="1899-12-30T00:00:00"/>
    <s v="Monday"/>
    <s v="March"/>
    <s v="2023"/>
    <n v="719.6"/>
  </r>
  <r>
    <n v="87"/>
    <n v="86"/>
    <x v="12"/>
    <x v="1"/>
    <n v="44"/>
    <s v="ADULT"/>
    <x v="0"/>
    <n v="53"/>
    <n v="6"/>
    <n v="804.43"/>
    <x v="86"/>
    <x v="59"/>
    <s v="Electronics"/>
    <n v="515.09"/>
    <d v="2023-03-28T00:00:00"/>
    <d v="1899-12-30T00:00:00"/>
    <s v="Tuesday"/>
    <s v="March"/>
    <s v="2023"/>
    <n v="1744.63"/>
  </r>
  <r>
    <n v="88"/>
    <n v="48"/>
    <x v="7"/>
    <x v="0"/>
    <n v="48"/>
    <s v="ADULT"/>
    <x v="2"/>
    <n v="2"/>
    <n v="2"/>
    <n v="904.04"/>
    <x v="87"/>
    <x v="60"/>
    <s v="Electronics"/>
    <n v="540.17999999999995"/>
    <d v="2023-03-29T00:00:00"/>
    <d v="1899-12-30T00:00:00"/>
    <s v="Wednesday"/>
    <s v="March"/>
    <s v="2023"/>
    <n v="1453.53"/>
  </r>
  <r>
    <n v="89"/>
    <n v="57"/>
    <x v="58"/>
    <x v="1"/>
    <n v="54"/>
    <s v="OLD"/>
    <x v="3"/>
    <n v="98"/>
    <n v="1"/>
    <n v="207.11"/>
    <x v="88"/>
    <x v="61"/>
    <s v="Electronics"/>
    <n v="94.42"/>
    <d v="2023-03-30T00:00:00"/>
    <d v="1899-12-30T00:00:00"/>
    <s v="Thursday"/>
    <s v="March"/>
    <s v="2023"/>
    <n v="810.52"/>
  </r>
  <r>
    <n v="90"/>
    <n v="91"/>
    <x v="21"/>
    <x v="1"/>
    <n v="55"/>
    <s v="OLD"/>
    <x v="3"/>
    <n v="40"/>
    <n v="8"/>
    <n v="670.84"/>
    <x v="89"/>
    <x v="62"/>
    <s v="Electronics"/>
    <n v="966.83"/>
    <d v="2023-03-31T00:00:00"/>
    <d v="1899-12-30T00:00:00"/>
    <s v="Friday"/>
    <s v="March"/>
    <s v="2023"/>
    <n v="1539.19"/>
  </r>
  <r>
    <n v="91"/>
    <n v="37"/>
    <x v="11"/>
    <x v="0"/>
    <n v="39"/>
    <s v="ADULT"/>
    <x v="4"/>
    <n v="99"/>
    <n v="2"/>
    <n v="572.11"/>
    <x v="90"/>
    <x v="21"/>
    <s v="Home Appliances"/>
    <n v="444.73"/>
    <d v="2023-04-01T00:00:00"/>
    <d v="1899-12-30T00:00:00"/>
    <s v="Saturday"/>
    <s v="April"/>
    <s v="2023"/>
    <n v="451.06"/>
  </r>
  <r>
    <n v="92"/>
    <n v="16"/>
    <x v="3"/>
    <x v="0"/>
    <n v="40"/>
    <s v="ADULT"/>
    <x v="2"/>
    <n v="64"/>
    <n v="5"/>
    <n v="19.82"/>
    <x v="91"/>
    <x v="17"/>
    <s v="Accessories"/>
    <n v="538.14"/>
    <d v="2023-04-02T00:00:00"/>
    <d v="1899-12-30T00:00:00"/>
    <s v="Sunday"/>
    <s v="April"/>
    <s v="2023"/>
    <n v="1356.87"/>
  </r>
  <r>
    <n v="93"/>
    <n v="67"/>
    <x v="53"/>
    <x v="1"/>
    <n v="31"/>
    <s v="YOUNG"/>
    <x v="0"/>
    <n v="20"/>
    <n v="4"/>
    <n v="216.19"/>
    <x v="92"/>
    <x v="63"/>
    <s v="Electronics"/>
    <n v="872.47"/>
    <d v="2023-04-03T00:00:00"/>
    <d v="1899-12-30T00:00:00"/>
    <s v="Monday"/>
    <s v="April"/>
    <s v="2023"/>
    <n v="1629.28"/>
  </r>
  <r>
    <n v="94"/>
    <n v="55"/>
    <x v="59"/>
    <x v="1"/>
    <n v="34"/>
    <s v="ADULT"/>
    <x v="1"/>
    <n v="79"/>
    <n v="7"/>
    <n v="315.62"/>
    <x v="93"/>
    <x v="28"/>
    <s v="Home Appliances"/>
    <n v="521.59"/>
    <d v="2023-04-04T00:00:00"/>
    <d v="1899-12-30T00:00:00"/>
    <s v="Tuesday"/>
    <s v="April"/>
    <s v="2023"/>
    <n v="1933.65"/>
  </r>
  <r>
    <n v="95"/>
    <n v="92"/>
    <x v="31"/>
    <x v="1"/>
    <n v="60"/>
    <s v="OLD"/>
    <x v="1"/>
    <n v="42"/>
    <n v="3"/>
    <n v="66.58"/>
    <x v="94"/>
    <x v="64"/>
    <s v="Electronics"/>
    <n v="819.79"/>
    <d v="2023-04-05T00:00:00"/>
    <d v="1899-12-30T00:00:00"/>
    <s v="Wednesday"/>
    <s v="April"/>
    <s v="2023"/>
    <n v="676.07"/>
  </r>
  <r>
    <n v="96"/>
    <n v="3"/>
    <x v="5"/>
    <x v="0"/>
    <n v="37"/>
    <s v="ADULT"/>
    <x v="1"/>
    <n v="86"/>
    <n v="7"/>
    <n v="798.5"/>
    <x v="95"/>
    <x v="11"/>
    <s v="Home Appliances"/>
    <n v="887.96"/>
    <d v="2023-04-06T00:00:00"/>
    <d v="1899-12-30T00:00:00"/>
    <s v="Thursday"/>
    <s v="April"/>
    <s v="2023"/>
    <n v="1858.17"/>
  </r>
  <r>
    <n v="97"/>
    <n v="31"/>
    <x v="60"/>
    <x v="0"/>
    <n v="40"/>
    <s v="ADULT"/>
    <x v="4"/>
    <n v="39"/>
    <n v="5"/>
    <n v="152.54"/>
    <x v="96"/>
    <x v="65"/>
    <s v="Home Appliances"/>
    <n v="890.43"/>
    <d v="2023-04-07T00:00:00"/>
    <d v="1899-12-30T00:00:00"/>
    <s v="Friday"/>
    <s v="April"/>
    <s v="2023"/>
    <n v="211.15"/>
  </r>
  <r>
    <n v="98"/>
    <n v="69"/>
    <x v="50"/>
    <x v="1"/>
    <n v="63"/>
    <s v="OLD"/>
    <x v="4"/>
    <n v="100"/>
    <n v="2"/>
    <n v="659.83"/>
    <x v="97"/>
    <x v="66"/>
    <s v="Accessories"/>
    <n v="460.21"/>
    <d v="2023-04-08T00:00:00"/>
    <d v="1899-12-30T00:00:00"/>
    <s v="Saturday"/>
    <s v="April"/>
    <s v="2023"/>
    <n v="849.71"/>
  </r>
  <r>
    <n v="99"/>
    <n v="59"/>
    <x v="27"/>
    <x v="1"/>
    <n v="56"/>
    <s v="OLD"/>
    <x v="4"/>
    <n v="35"/>
    <n v="6"/>
    <n v="865.04"/>
    <x v="98"/>
    <x v="27"/>
    <s v="Accessories"/>
    <n v="860.37"/>
    <d v="2023-04-09T00:00:00"/>
    <d v="1899-12-30T00:00:00"/>
    <s v="Sunday"/>
    <s v="April"/>
    <s v="2023"/>
    <n v="921.08"/>
  </r>
  <r>
    <n v="100"/>
    <n v="84"/>
    <x v="61"/>
    <x v="1"/>
    <n v="64"/>
    <s v="OLD"/>
    <x v="1"/>
    <n v="38"/>
    <n v="3"/>
    <n v="599.99"/>
    <x v="99"/>
    <x v="34"/>
    <s v="Accessories"/>
    <n v="545.08000000000004"/>
    <d v="2023-04-10T00:00:00"/>
    <d v="1899-12-30T00:00:00"/>
    <s v="Monday"/>
    <s v="April"/>
    <s v="2023"/>
    <n v="1786.26"/>
  </r>
  <r>
    <m/>
    <m/>
    <x v="62"/>
    <x v="2"/>
    <m/>
    <m/>
    <x v="5"/>
    <m/>
    <m/>
    <m/>
    <x v="100"/>
    <x v="67"/>
    <m/>
    <m/>
    <m/>
    <m/>
    <m/>
    <m/>
    <m/>
    <m/>
  </r>
</pivotCacheRecords>
</file>

<file path=xl/pivotCache/pivotCacheRecords2.xml><?xml version="1.0" encoding="utf-8"?>
<pivotCacheRecords xmlns="http://schemas.openxmlformats.org/spreadsheetml/2006/main" xmlns:r="http://schemas.openxmlformats.org/officeDocument/2006/relationships" count="100">
  <r>
    <x v="0"/>
    <n v="43"/>
    <s v="Dylan   Nelson"/>
    <x v="0"/>
    <x v="0"/>
    <x v="0"/>
    <x v="0"/>
    <n v="19"/>
    <n v="4"/>
    <x v="0"/>
    <x v="0"/>
    <x v="0"/>
    <x v="0"/>
    <x v="0"/>
    <x v="0"/>
    <x v="0"/>
    <x v="0"/>
    <x v="0"/>
    <x v="0"/>
    <x v="0"/>
  </r>
  <r>
    <x v="1"/>
    <n v="23"/>
    <s v="Theodore   Thompson"/>
    <x v="0"/>
    <x v="1"/>
    <x v="0"/>
    <x v="0"/>
    <n v="89"/>
    <n v="2"/>
    <x v="1"/>
    <x v="1"/>
    <x v="1"/>
    <x v="1"/>
    <x v="1"/>
    <x v="1"/>
    <x v="0"/>
    <x v="1"/>
    <x v="0"/>
    <x v="0"/>
    <x v="1"/>
  </r>
  <r>
    <x v="2"/>
    <n v="89"/>
    <s v="Stella   Ruiz"/>
    <x v="1"/>
    <x v="2"/>
    <x v="0"/>
    <x v="1"/>
    <n v="17"/>
    <n v="1"/>
    <x v="2"/>
    <x v="2"/>
    <x v="2"/>
    <x v="1"/>
    <x v="2"/>
    <x v="2"/>
    <x v="0"/>
    <x v="2"/>
    <x v="0"/>
    <x v="0"/>
    <x v="2"/>
  </r>
  <r>
    <x v="3"/>
    <n v="16"/>
    <s v="Logan   Thomas"/>
    <x v="0"/>
    <x v="3"/>
    <x v="0"/>
    <x v="2"/>
    <n v="44"/>
    <n v="2"/>
    <x v="3"/>
    <x v="3"/>
    <x v="3"/>
    <x v="2"/>
    <x v="3"/>
    <x v="3"/>
    <x v="0"/>
    <x v="3"/>
    <x v="0"/>
    <x v="0"/>
    <x v="3"/>
  </r>
  <r>
    <x v="4"/>
    <n v="83"/>
    <s v="Hazel   Chavez"/>
    <x v="1"/>
    <x v="4"/>
    <x v="1"/>
    <x v="2"/>
    <n v="10"/>
    <n v="9"/>
    <x v="4"/>
    <x v="4"/>
    <x v="4"/>
    <x v="2"/>
    <x v="4"/>
    <x v="4"/>
    <x v="0"/>
    <x v="4"/>
    <x v="0"/>
    <x v="0"/>
    <x v="4"/>
  </r>
  <r>
    <x v="5"/>
    <n v="43"/>
    <s v="Dylan   Nelson"/>
    <x v="0"/>
    <x v="0"/>
    <x v="0"/>
    <x v="0"/>
    <n v="31"/>
    <n v="5"/>
    <x v="5"/>
    <x v="5"/>
    <x v="5"/>
    <x v="0"/>
    <x v="5"/>
    <x v="5"/>
    <x v="0"/>
    <x v="5"/>
    <x v="0"/>
    <x v="0"/>
    <x v="5"/>
  </r>
  <r>
    <x v="6"/>
    <n v="83"/>
    <s v="Hazel   Chavez"/>
    <x v="1"/>
    <x v="4"/>
    <x v="1"/>
    <x v="2"/>
    <n v="30"/>
    <n v="1"/>
    <x v="6"/>
    <x v="6"/>
    <x v="6"/>
    <x v="0"/>
    <x v="6"/>
    <x v="6"/>
    <x v="0"/>
    <x v="6"/>
    <x v="0"/>
    <x v="0"/>
    <x v="6"/>
  </r>
  <r>
    <x v="7"/>
    <n v="3"/>
    <s v="Oliver   Williams"/>
    <x v="0"/>
    <x v="5"/>
    <x v="0"/>
    <x v="1"/>
    <n v="6"/>
    <n v="4"/>
    <x v="7"/>
    <x v="7"/>
    <x v="7"/>
    <x v="0"/>
    <x v="7"/>
    <x v="7"/>
    <x v="0"/>
    <x v="0"/>
    <x v="0"/>
    <x v="0"/>
    <x v="7"/>
  </r>
  <r>
    <x v="8"/>
    <n v="1"/>
    <s v="Liam   Smith"/>
    <x v="0"/>
    <x v="6"/>
    <x v="1"/>
    <x v="1"/>
    <n v="48"/>
    <n v="1"/>
    <x v="8"/>
    <x v="8"/>
    <x v="8"/>
    <x v="0"/>
    <x v="8"/>
    <x v="8"/>
    <x v="0"/>
    <x v="1"/>
    <x v="0"/>
    <x v="0"/>
    <x v="8"/>
  </r>
  <r>
    <x v="9"/>
    <n v="3"/>
    <s v="Oliver   Williams"/>
    <x v="0"/>
    <x v="5"/>
    <x v="0"/>
    <x v="1"/>
    <n v="48"/>
    <n v="3"/>
    <x v="9"/>
    <x v="9"/>
    <x v="8"/>
    <x v="0"/>
    <x v="8"/>
    <x v="9"/>
    <x v="0"/>
    <x v="2"/>
    <x v="0"/>
    <x v="0"/>
    <x v="9"/>
  </r>
  <r>
    <x v="10"/>
    <n v="48"/>
    <s v="Jaxon   Mitchell"/>
    <x v="0"/>
    <x v="7"/>
    <x v="0"/>
    <x v="2"/>
    <n v="27"/>
    <n v="7"/>
    <x v="10"/>
    <x v="10"/>
    <x v="9"/>
    <x v="2"/>
    <x v="9"/>
    <x v="10"/>
    <x v="0"/>
    <x v="3"/>
    <x v="0"/>
    <x v="0"/>
    <x v="10"/>
  </r>
  <r>
    <x v="11"/>
    <n v="58"/>
    <s v="Amelia   Edwards"/>
    <x v="1"/>
    <x v="8"/>
    <x v="2"/>
    <x v="3"/>
    <n v="24"/>
    <n v="7"/>
    <x v="11"/>
    <x v="11"/>
    <x v="10"/>
    <x v="1"/>
    <x v="10"/>
    <x v="11"/>
    <x v="0"/>
    <x v="4"/>
    <x v="0"/>
    <x v="0"/>
    <x v="11"/>
  </r>
  <r>
    <x v="12"/>
    <n v="61"/>
    <s v="Harper   Stewart"/>
    <x v="1"/>
    <x v="9"/>
    <x v="2"/>
    <x v="4"/>
    <n v="86"/>
    <n v="1"/>
    <x v="12"/>
    <x v="12"/>
    <x v="11"/>
    <x v="1"/>
    <x v="11"/>
    <x v="12"/>
    <x v="0"/>
    <x v="5"/>
    <x v="0"/>
    <x v="0"/>
    <x v="12"/>
  </r>
  <r>
    <x v="13"/>
    <n v="15"/>
    <s v="Jacob   Anderson"/>
    <x v="0"/>
    <x v="2"/>
    <x v="0"/>
    <x v="0"/>
    <n v="41"/>
    <n v="9"/>
    <x v="13"/>
    <x v="13"/>
    <x v="12"/>
    <x v="0"/>
    <x v="12"/>
    <x v="13"/>
    <x v="0"/>
    <x v="6"/>
    <x v="0"/>
    <x v="0"/>
    <x v="13"/>
  </r>
  <r>
    <x v="14"/>
    <n v="43"/>
    <s v="Dylan   Nelson"/>
    <x v="0"/>
    <x v="0"/>
    <x v="0"/>
    <x v="0"/>
    <n v="21"/>
    <n v="8"/>
    <x v="14"/>
    <x v="14"/>
    <x v="13"/>
    <x v="0"/>
    <x v="13"/>
    <x v="14"/>
    <x v="0"/>
    <x v="0"/>
    <x v="0"/>
    <x v="0"/>
    <x v="14"/>
  </r>
  <r>
    <x v="15"/>
    <n v="37"/>
    <s v="Jayden   Torres"/>
    <x v="0"/>
    <x v="0"/>
    <x v="0"/>
    <x v="4"/>
    <n v="47"/>
    <n v="9"/>
    <x v="15"/>
    <x v="15"/>
    <x v="14"/>
    <x v="2"/>
    <x v="14"/>
    <x v="15"/>
    <x v="0"/>
    <x v="1"/>
    <x v="0"/>
    <x v="0"/>
    <x v="15"/>
  </r>
  <r>
    <x v="16"/>
    <n v="23"/>
    <s v="Theodore   Thompson"/>
    <x v="0"/>
    <x v="1"/>
    <x v="0"/>
    <x v="0"/>
    <n v="7"/>
    <n v="4"/>
    <x v="16"/>
    <x v="16"/>
    <x v="15"/>
    <x v="0"/>
    <x v="15"/>
    <x v="16"/>
    <x v="0"/>
    <x v="2"/>
    <x v="0"/>
    <x v="0"/>
    <x v="16"/>
  </r>
  <r>
    <x v="17"/>
    <n v="86"/>
    <s v="Violet   Bennett"/>
    <x v="1"/>
    <x v="1"/>
    <x v="0"/>
    <x v="0"/>
    <n v="87"/>
    <n v="6"/>
    <x v="17"/>
    <x v="17"/>
    <x v="16"/>
    <x v="2"/>
    <x v="16"/>
    <x v="17"/>
    <x v="0"/>
    <x v="3"/>
    <x v="0"/>
    <x v="0"/>
    <x v="17"/>
  </r>
  <r>
    <x v="18"/>
    <n v="41"/>
    <s v="Anthony   Green"/>
    <x v="0"/>
    <x v="10"/>
    <x v="1"/>
    <x v="1"/>
    <n v="64"/>
    <n v="7"/>
    <x v="18"/>
    <x v="18"/>
    <x v="17"/>
    <x v="0"/>
    <x v="17"/>
    <x v="18"/>
    <x v="0"/>
    <x v="4"/>
    <x v="0"/>
    <x v="0"/>
    <x v="18"/>
  </r>
  <r>
    <x v="19"/>
    <n v="3"/>
    <s v="Oliver   Williams"/>
    <x v="0"/>
    <x v="5"/>
    <x v="0"/>
    <x v="1"/>
    <n v="80"/>
    <n v="4"/>
    <x v="19"/>
    <x v="19"/>
    <x v="18"/>
    <x v="2"/>
    <x v="18"/>
    <x v="19"/>
    <x v="0"/>
    <x v="5"/>
    <x v="0"/>
    <x v="0"/>
    <x v="19"/>
  </r>
  <r>
    <x v="20"/>
    <n v="23"/>
    <s v="Theodore   Thompson"/>
    <x v="0"/>
    <x v="1"/>
    <x v="0"/>
    <x v="0"/>
    <n v="48"/>
    <n v="4"/>
    <x v="20"/>
    <x v="20"/>
    <x v="8"/>
    <x v="0"/>
    <x v="8"/>
    <x v="20"/>
    <x v="0"/>
    <x v="6"/>
    <x v="0"/>
    <x v="0"/>
    <x v="20"/>
  </r>
  <r>
    <x v="21"/>
    <n v="64"/>
    <s v="Elizabeth   Murphy"/>
    <x v="1"/>
    <x v="11"/>
    <x v="2"/>
    <x v="0"/>
    <n v="66"/>
    <n v="4"/>
    <x v="21"/>
    <x v="21"/>
    <x v="19"/>
    <x v="0"/>
    <x v="19"/>
    <x v="21"/>
    <x v="0"/>
    <x v="0"/>
    <x v="0"/>
    <x v="0"/>
    <x v="21"/>
  </r>
  <r>
    <x v="22"/>
    <n v="19"/>
    <s v="Sebastian   Jackson"/>
    <x v="0"/>
    <x v="12"/>
    <x v="0"/>
    <x v="1"/>
    <n v="18"/>
    <n v="7"/>
    <x v="22"/>
    <x v="22"/>
    <x v="20"/>
    <x v="2"/>
    <x v="20"/>
    <x v="22"/>
    <x v="0"/>
    <x v="1"/>
    <x v="0"/>
    <x v="0"/>
    <x v="22"/>
  </r>
  <r>
    <x v="23"/>
    <n v="79"/>
    <s v="Nora   Ward"/>
    <x v="1"/>
    <x v="11"/>
    <x v="2"/>
    <x v="2"/>
    <n v="80"/>
    <n v="5"/>
    <x v="23"/>
    <x v="23"/>
    <x v="18"/>
    <x v="2"/>
    <x v="18"/>
    <x v="23"/>
    <x v="0"/>
    <x v="2"/>
    <x v="0"/>
    <x v="0"/>
    <x v="23"/>
  </r>
  <r>
    <x v="24"/>
    <n v="65"/>
    <s v="Camila   Cook"/>
    <x v="1"/>
    <x v="9"/>
    <x v="2"/>
    <x v="0"/>
    <n v="99"/>
    <n v="9"/>
    <x v="24"/>
    <x v="24"/>
    <x v="21"/>
    <x v="1"/>
    <x v="21"/>
    <x v="24"/>
    <x v="0"/>
    <x v="3"/>
    <x v="0"/>
    <x v="0"/>
    <x v="24"/>
  </r>
  <r>
    <x v="25"/>
    <n v="98"/>
    <s v="Lucy   Ross"/>
    <x v="1"/>
    <x v="13"/>
    <x v="0"/>
    <x v="0"/>
    <n v="96"/>
    <n v="8"/>
    <x v="25"/>
    <x v="25"/>
    <x v="22"/>
    <x v="2"/>
    <x v="22"/>
    <x v="25"/>
    <x v="0"/>
    <x v="4"/>
    <x v="0"/>
    <x v="0"/>
    <x v="25"/>
  </r>
  <r>
    <x v="26"/>
    <n v="50"/>
    <s v="Josiah   Roberts"/>
    <x v="0"/>
    <x v="14"/>
    <x v="2"/>
    <x v="1"/>
    <n v="67"/>
    <n v="9"/>
    <x v="26"/>
    <x v="26"/>
    <x v="23"/>
    <x v="2"/>
    <x v="23"/>
    <x v="26"/>
    <x v="0"/>
    <x v="5"/>
    <x v="0"/>
    <x v="0"/>
    <x v="26"/>
  </r>
  <r>
    <x v="27"/>
    <n v="70"/>
    <s v="Aria   Cooper"/>
    <x v="1"/>
    <x v="10"/>
    <x v="1"/>
    <x v="4"/>
    <n v="14"/>
    <n v="8"/>
    <x v="27"/>
    <x v="27"/>
    <x v="24"/>
    <x v="2"/>
    <x v="24"/>
    <x v="27"/>
    <x v="0"/>
    <x v="6"/>
    <x v="0"/>
    <x v="0"/>
    <x v="27"/>
  </r>
  <r>
    <x v="28"/>
    <n v="91"/>
    <s v="Natalie   Price"/>
    <x v="1"/>
    <x v="15"/>
    <x v="2"/>
    <x v="3"/>
    <n v="90"/>
    <n v="8"/>
    <x v="28"/>
    <x v="28"/>
    <x v="25"/>
    <x v="0"/>
    <x v="25"/>
    <x v="28"/>
    <x v="0"/>
    <x v="0"/>
    <x v="0"/>
    <x v="0"/>
    <x v="28"/>
  </r>
  <r>
    <x v="29"/>
    <n v="45"/>
    <s v="Thomas   Hall"/>
    <x v="0"/>
    <x v="16"/>
    <x v="0"/>
    <x v="1"/>
    <n v="3"/>
    <n v="7"/>
    <x v="29"/>
    <x v="29"/>
    <x v="26"/>
    <x v="2"/>
    <x v="26"/>
    <x v="29"/>
    <x v="0"/>
    <x v="1"/>
    <x v="0"/>
    <x v="0"/>
    <x v="29"/>
  </r>
  <r>
    <x v="30"/>
    <n v="77"/>
    <s v="Eleanor   Kim"/>
    <x v="1"/>
    <x v="17"/>
    <x v="1"/>
    <x v="4"/>
    <n v="17"/>
    <n v="7"/>
    <x v="30"/>
    <x v="30"/>
    <x v="2"/>
    <x v="1"/>
    <x v="2"/>
    <x v="30"/>
    <x v="0"/>
    <x v="2"/>
    <x v="0"/>
    <x v="0"/>
    <x v="30"/>
  </r>
  <r>
    <x v="31"/>
    <n v="48"/>
    <s v="Jaxon   Mitchell"/>
    <x v="0"/>
    <x v="7"/>
    <x v="0"/>
    <x v="2"/>
    <n v="35"/>
    <n v="2"/>
    <x v="31"/>
    <x v="31"/>
    <x v="27"/>
    <x v="0"/>
    <x v="27"/>
    <x v="31"/>
    <x v="0"/>
    <x v="3"/>
    <x v="1"/>
    <x v="0"/>
    <x v="31"/>
  </r>
  <r>
    <x v="32"/>
    <n v="82"/>
    <s v="Hannah   Brooks"/>
    <x v="1"/>
    <x v="5"/>
    <x v="0"/>
    <x v="1"/>
    <n v="44"/>
    <n v="8"/>
    <x v="32"/>
    <x v="32"/>
    <x v="3"/>
    <x v="2"/>
    <x v="3"/>
    <x v="32"/>
    <x v="0"/>
    <x v="4"/>
    <x v="1"/>
    <x v="0"/>
    <x v="32"/>
  </r>
  <r>
    <x v="33"/>
    <n v="63"/>
    <s v="Ella   Morales"/>
    <x v="1"/>
    <x v="7"/>
    <x v="0"/>
    <x v="3"/>
    <n v="79"/>
    <n v="6"/>
    <x v="33"/>
    <x v="33"/>
    <x v="28"/>
    <x v="1"/>
    <x v="28"/>
    <x v="33"/>
    <x v="0"/>
    <x v="5"/>
    <x v="1"/>
    <x v="0"/>
    <x v="33"/>
  </r>
  <r>
    <x v="34"/>
    <n v="66"/>
    <s v="Luna   Rogers"/>
    <x v="1"/>
    <x v="18"/>
    <x v="1"/>
    <x v="4"/>
    <n v="74"/>
    <n v="8"/>
    <x v="34"/>
    <x v="34"/>
    <x v="29"/>
    <x v="0"/>
    <x v="29"/>
    <x v="34"/>
    <x v="0"/>
    <x v="6"/>
    <x v="1"/>
    <x v="0"/>
    <x v="34"/>
  </r>
  <r>
    <x v="35"/>
    <n v="59"/>
    <s v="Evelyn   Collins"/>
    <x v="1"/>
    <x v="19"/>
    <x v="2"/>
    <x v="4"/>
    <n v="85"/>
    <n v="8"/>
    <x v="35"/>
    <x v="35"/>
    <x v="30"/>
    <x v="1"/>
    <x v="30"/>
    <x v="35"/>
    <x v="0"/>
    <x v="0"/>
    <x v="1"/>
    <x v="0"/>
    <x v="35"/>
  </r>
  <r>
    <x v="36"/>
    <n v="71"/>
    <s v="Scarlett   Peterson"/>
    <x v="1"/>
    <x v="20"/>
    <x v="2"/>
    <x v="0"/>
    <n v="93"/>
    <n v="5"/>
    <x v="36"/>
    <x v="36"/>
    <x v="31"/>
    <x v="0"/>
    <x v="31"/>
    <x v="36"/>
    <x v="0"/>
    <x v="1"/>
    <x v="1"/>
    <x v="0"/>
    <x v="36"/>
  </r>
  <r>
    <x v="37"/>
    <n v="41"/>
    <s v="Anthony   Green"/>
    <x v="0"/>
    <x v="10"/>
    <x v="1"/>
    <x v="1"/>
    <n v="1"/>
    <n v="8"/>
    <x v="37"/>
    <x v="37"/>
    <x v="32"/>
    <x v="2"/>
    <x v="32"/>
    <x v="37"/>
    <x v="0"/>
    <x v="2"/>
    <x v="1"/>
    <x v="0"/>
    <x v="37"/>
  </r>
  <r>
    <x v="38"/>
    <n v="86"/>
    <s v="Violet   Bennett"/>
    <x v="1"/>
    <x v="1"/>
    <x v="0"/>
    <x v="0"/>
    <n v="19"/>
    <n v="5"/>
    <x v="38"/>
    <x v="38"/>
    <x v="0"/>
    <x v="0"/>
    <x v="0"/>
    <x v="38"/>
    <x v="0"/>
    <x v="3"/>
    <x v="1"/>
    <x v="0"/>
    <x v="38"/>
  </r>
  <r>
    <x v="39"/>
    <n v="77"/>
    <s v="Eleanor   Kim"/>
    <x v="1"/>
    <x v="17"/>
    <x v="1"/>
    <x v="4"/>
    <n v="9"/>
    <n v="9"/>
    <x v="39"/>
    <x v="39"/>
    <x v="33"/>
    <x v="2"/>
    <x v="33"/>
    <x v="39"/>
    <x v="0"/>
    <x v="4"/>
    <x v="1"/>
    <x v="0"/>
    <x v="39"/>
  </r>
  <r>
    <x v="40"/>
    <n v="65"/>
    <s v="Camila   Cook"/>
    <x v="1"/>
    <x v="9"/>
    <x v="2"/>
    <x v="0"/>
    <n v="38"/>
    <n v="2"/>
    <x v="40"/>
    <x v="40"/>
    <x v="34"/>
    <x v="0"/>
    <x v="34"/>
    <x v="40"/>
    <x v="0"/>
    <x v="5"/>
    <x v="1"/>
    <x v="0"/>
    <x v="40"/>
  </r>
  <r>
    <x v="41"/>
    <n v="4"/>
    <s v="Elijah   Brown"/>
    <x v="0"/>
    <x v="21"/>
    <x v="1"/>
    <x v="3"/>
    <n v="65"/>
    <n v="4"/>
    <x v="41"/>
    <x v="41"/>
    <x v="35"/>
    <x v="1"/>
    <x v="35"/>
    <x v="41"/>
    <x v="0"/>
    <x v="6"/>
    <x v="1"/>
    <x v="0"/>
    <x v="41"/>
  </r>
  <r>
    <x v="42"/>
    <n v="86"/>
    <s v="Violet   Bennett"/>
    <x v="1"/>
    <x v="1"/>
    <x v="0"/>
    <x v="0"/>
    <n v="33"/>
    <n v="2"/>
    <x v="42"/>
    <x v="42"/>
    <x v="36"/>
    <x v="2"/>
    <x v="36"/>
    <x v="42"/>
    <x v="0"/>
    <x v="0"/>
    <x v="1"/>
    <x v="0"/>
    <x v="42"/>
  </r>
  <r>
    <x v="43"/>
    <n v="18"/>
    <s v="Levi   Moore"/>
    <x v="0"/>
    <x v="22"/>
    <x v="2"/>
    <x v="3"/>
    <n v="35"/>
    <n v="8"/>
    <x v="43"/>
    <x v="43"/>
    <x v="27"/>
    <x v="0"/>
    <x v="27"/>
    <x v="43"/>
    <x v="0"/>
    <x v="1"/>
    <x v="1"/>
    <x v="0"/>
    <x v="43"/>
  </r>
  <r>
    <x v="44"/>
    <n v="63"/>
    <s v="Ella   Morales"/>
    <x v="1"/>
    <x v="7"/>
    <x v="0"/>
    <x v="3"/>
    <n v="57"/>
    <n v="1"/>
    <x v="44"/>
    <x v="44"/>
    <x v="37"/>
    <x v="1"/>
    <x v="37"/>
    <x v="44"/>
    <x v="0"/>
    <x v="2"/>
    <x v="1"/>
    <x v="0"/>
    <x v="44"/>
  </r>
  <r>
    <x v="45"/>
    <n v="92"/>
    <s v="Emilia   Alvarez"/>
    <x v="1"/>
    <x v="8"/>
    <x v="2"/>
    <x v="1"/>
    <n v="22"/>
    <n v="7"/>
    <x v="45"/>
    <x v="45"/>
    <x v="38"/>
    <x v="1"/>
    <x v="38"/>
    <x v="45"/>
    <x v="0"/>
    <x v="3"/>
    <x v="1"/>
    <x v="0"/>
    <x v="45"/>
  </r>
  <r>
    <x v="46"/>
    <n v="3"/>
    <s v="Oliver   Williams"/>
    <x v="0"/>
    <x v="5"/>
    <x v="0"/>
    <x v="1"/>
    <n v="35"/>
    <n v="7"/>
    <x v="46"/>
    <x v="46"/>
    <x v="27"/>
    <x v="0"/>
    <x v="27"/>
    <x v="46"/>
    <x v="0"/>
    <x v="4"/>
    <x v="1"/>
    <x v="0"/>
    <x v="46"/>
  </r>
  <r>
    <x v="47"/>
    <n v="23"/>
    <s v="Theodore   Thompson"/>
    <x v="0"/>
    <x v="1"/>
    <x v="0"/>
    <x v="0"/>
    <n v="47"/>
    <n v="2"/>
    <x v="47"/>
    <x v="47"/>
    <x v="14"/>
    <x v="2"/>
    <x v="14"/>
    <x v="47"/>
    <x v="0"/>
    <x v="5"/>
    <x v="1"/>
    <x v="0"/>
    <x v="47"/>
  </r>
  <r>
    <x v="48"/>
    <n v="49"/>
    <s v="Maverick   Carter"/>
    <x v="0"/>
    <x v="23"/>
    <x v="1"/>
    <x v="0"/>
    <n v="47"/>
    <n v="4"/>
    <x v="48"/>
    <x v="48"/>
    <x v="14"/>
    <x v="2"/>
    <x v="14"/>
    <x v="48"/>
    <x v="0"/>
    <x v="6"/>
    <x v="1"/>
    <x v="0"/>
    <x v="48"/>
  </r>
  <r>
    <x v="49"/>
    <n v="47"/>
    <s v="Christopher   Campbell"/>
    <x v="0"/>
    <x v="24"/>
    <x v="1"/>
    <x v="1"/>
    <n v="60"/>
    <n v="5"/>
    <x v="49"/>
    <x v="49"/>
    <x v="39"/>
    <x v="2"/>
    <x v="39"/>
    <x v="49"/>
    <x v="0"/>
    <x v="0"/>
    <x v="1"/>
    <x v="0"/>
    <x v="49"/>
  </r>
  <r>
    <x v="50"/>
    <n v="97"/>
    <s v="Addison   Long"/>
    <x v="1"/>
    <x v="25"/>
    <x v="0"/>
    <x v="0"/>
    <n v="95"/>
    <n v="3"/>
    <x v="50"/>
    <x v="50"/>
    <x v="40"/>
    <x v="1"/>
    <x v="40"/>
    <x v="50"/>
    <x v="0"/>
    <x v="1"/>
    <x v="1"/>
    <x v="0"/>
    <x v="50"/>
  </r>
  <r>
    <x v="51"/>
    <n v="16"/>
    <s v="Logan   Thomas"/>
    <x v="0"/>
    <x v="3"/>
    <x v="0"/>
    <x v="2"/>
    <n v="55"/>
    <n v="3"/>
    <x v="51"/>
    <x v="51"/>
    <x v="41"/>
    <x v="0"/>
    <x v="41"/>
    <x v="51"/>
    <x v="0"/>
    <x v="2"/>
    <x v="1"/>
    <x v="0"/>
    <x v="51"/>
  </r>
  <r>
    <x v="52"/>
    <n v="73"/>
    <s v="Layla   Reed"/>
    <x v="1"/>
    <x v="3"/>
    <x v="0"/>
    <x v="4"/>
    <n v="25"/>
    <n v="3"/>
    <x v="52"/>
    <x v="52"/>
    <x v="42"/>
    <x v="2"/>
    <x v="42"/>
    <x v="52"/>
    <x v="0"/>
    <x v="3"/>
    <x v="1"/>
    <x v="0"/>
    <x v="52"/>
  </r>
  <r>
    <x v="53"/>
    <n v="12"/>
    <s v="Michael   Lopez"/>
    <x v="0"/>
    <x v="26"/>
    <x v="0"/>
    <x v="0"/>
    <n v="12"/>
    <n v="3"/>
    <x v="53"/>
    <x v="53"/>
    <x v="43"/>
    <x v="2"/>
    <x v="43"/>
    <x v="53"/>
    <x v="0"/>
    <x v="4"/>
    <x v="1"/>
    <x v="0"/>
    <x v="53"/>
  </r>
  <r>
    <x v="54"/>
    <n v="43"/>
    <s v="Dylan   Nelson"/>
    <x v="0"/>
    <x v="0"/>
    <x v="0"/>
    <x v="0"/>
    <n v="27"/>
    <n v="2"/>
    <x v="54"/>
    <x v="54"/>
    <x v="9"/>
    <x v="2"/>
    <x v="9"/>
    <x v="54"/>
    <x v="0"/>
    <x v="5"/>
    <x v="1"/>
    <x v="0"/>
    <x v="54"/>
  </r>
  <r>
    <x v="55"/>
    <n v="7"/>
    <s v="Benjamin   Miller"/>
    <x v="0"/>
    <x v="27"/>
    <x v="2"/>
    <x v="2"/>
    <n v="66"/>
    <n v="5"/>
    <x v="55"/>
    <x v="55"/>
    <x v="19"/>
    <x v="0"/>
    <x v="19"/>
    <x v="55"/>
    <x v="0"/>
    <x v="6"/>
    <x v="1"/>
    <x v="0"/>
    <x v="55"/>
  </r>
  <r>
    <x v="56"/>
    <n v="29"/>
    <s v="Wyatt   Lewis"/>
    <x v="0"/>
    <x v="11"/>
    <x v="2"/>
    <x v="0"/>
    <n v="71"/>
    <n v="5"/>
    <x v="56"/>
    <x v="56"/>
    <x v="44"/>
    <x v="0"/>
    <x v="44"/>
    <x v="56"/>
    <x v="0"/>
    <x v="0"/>
    <x v="1"/>
    <x v="0"/>
    <x v="56"/>
  </r>
  <r>
    <x v="57"/>
    <n v="63"/>
    <s v="Ella   Morales"/>
    <x v="1"/>
    <x v="7"/>
    <x v="0"/>
    <x v="3"/>
    <n v="70"/>
    <n v="5"/>
    <x v="57"/>
    <x v="57"/>
    <x v="45"/>
    <x v="2"/>
    <x v="45"/>
    <x v="57"/>
    <x v="0"/>
    <x v="1"/>
    <x v="1"/>
    <x v="0"/>
    <x v="57"/>
  </r>
  <r>
    <x v="58"/>
    <n v="68"/>
    <s v="Avery   Ortiz"/>
    <x v="1"/>
    <x v="4"/>
    <x v="1"/>
    <x v="3"/>
    <n v="28"/>
    <n v="1"/>
    <x v="58"/>
    <x v="58"/>
    <x v="46"/>
    <x v="1"/>
    <x v="46"/>
    <x v="58"/>
    <x v="0"/>
    <x v="2"/>
    <x v="1"/>
    <x v="0"/>
    <x v="58"/>
  </r>
  <r>
    <x v="59"/>
    <n v="5"/>
    <s v="William   Jones"/>
    <x v="0"/>
    <x v="19"/>
    <x v="2"/>
    <x v="1"/>
    <n v="48"/>
    <n v="3"/>
    <x v="59"/>
    <x v="59"/>
    <x v="8"/>
    <x v="0"/>
    <x v="8"/>
    <x v="59"/>
    <x v="0"/>
    <x v="3"/>
    <x v="2"/>
    <x v="0"/>
    <x v="59"/>
  </r>
  <r>
    <x v="60"/>
    <n v="18"/>
    <s v="Levi   Moore"/>
    <x v="0"/>
    <x v="22"/>
    <x v="2"/>
    <x v="3"/>
    <n v="87"/>
    <n v="7"/>
    <x v="60"/>
    <x v="60"/>
    <x v="16"/>
    <x v="2"/>
    <x v="16"/>
    <x v="60"/>
    <x v="0"/>
    <x v="4"/>
    <x v="2"/>
    <x v="0"/>
    <x v="60"/>
  </r>
  <r>
    <x v="61"/>
    <n v="62"/>
    <s v="Emily   Morris"/>
    <x v="1"/>
    <x v="26"/>
    <x v="0"/>
    <x v="1"/>
    <n v="45"/>
    <n v="5"/>
    <x v="61"/>
    <x v="61"/>
    <x v="47"/>
    <x v="0"/>
    <x v="47"/>
    <x v="61"/>
    <x v="0"/>
    <x v="5"/>
    <x v="2"/>
    <x v="0"/>
    <x v="61"/>
  </r>
  <r>
    <x v="62"/>
    <n v="38"/>
    <s v="Gabriel   Nguyen"/>
    <x v="0"/>
    <x v="10"/>
    <x v="1"/>
    <x v="1"/>
    <n v="23"/>
    <n v="9"/>
    <x v="62"/>
    <x v="62"/>
    <x v="48"/>
    <x v="2"/>
    <x v="48"/>
    <x v="62"/>
    <x v="0"/>
    <x v="6"/>
    <x v="2"/>
    <x v="0"/>
    <x v="62"/>
  </r>
  <r>
    <x v="63"/>
    <n v="93"/>
    <s v="Everly   Castillo"/>
    <x v="1"/>
    <x v="22"/>
    <x v="2"/>
    <x v="0"/>
    <n v="29"/>
    <n v="9"/>
    <x v="63"/>
    <x v="63"/>
    <x v="49"/>
    <x v="2"/>
    <x v="49"/>
    <x v="63"/>
    <x v="0"/>
    <x v="0"/>
    <x v="2"/>
    <x v="0"/>
    <x v="63"/>
  </r>
  <r>
    <x v="64"/>
    <n v="27"/>
    <s v="John   Clark"/>
    <x v="0"/>
    <x v="5"/>
    <x v="0"/>
    <x v="3"/>
    <n v="80"/>
    <n v="5"/>
    <x v="64"/>
    <x v="64"/>
    <x v="18"/>
    <x v="2"/>
    <x v="18"/>
    <x v="64"/>
    <x v="0"/>
    <x v="1"/>
    <x v="2"/>
    <x v="0"/>
    <x v="64"/>
  </r>
  <r>
    <x v="65"/>
    <n v="29"/>
    <s v="Wyatt   Lewis"/>
    <x v="0"/>
    <x v="11"/>
    <x v="2"/>
    <x v="0"/>
    <n v="62"/>
    <n v="4"/>
    <x v="65"/>
    <x v="65"/>
    <x v="50"/>
    <x v="0"/>
    <x v="50"/>
    <x v="65"/>
    <x v="0"/>
    <x v="2"/>
    <x v="2"/>
    <x v="0"/>
    <x v="65"/>
  </r>
  <r>
    <x v="66"/>
    <n v="85"/>
    <s v="Ellie   James"/>
    <x v="1"/>
    <x v="24"/>
    <x v="1"/>
    <x v="3"/>
    <n v="7"/>
    <n v="6"/>
    <x v="66"/>
    <x v="66"/>
    <x v="15"/>
    <x v="0"/>
    <x v="15"/>
    <x v="66"/>
    <x v="0"/>
    <x v="3"/>
    <x v="2"/>
    <x v="0"/>
    <x v="66"/>
  </r>
  <r>
    <x v="67"/>
    <n v="21"/>
    <s v="Jack   Lee"/>
    <x v="0"/>
    <x v="4"/>
    <x v="1"/>
    <x v="3"/>
    <n v="81"/>
    <n v="8"/>
    <x v="67"/>
    <x v="67"/>
    <x v="51"/>
    <x v="2"/>
    <x v="51"/>
    <x v="67"/>
    <x v="0"/>
    <x v="4"/>
    <x v="2"/>
    <x v="0"/>
    <x v="67"/>
  </r>
  <r>
    <x v="68"/>
    <n v="8"/>
    <s v="Lucas   Davis"/>
    <x v="0"/>
    <x v="25"/>
    <x v="0"/>
    <x v="2"/>
    <n v="73"/>
    <n v="1"/>
    <x v="68"/>
    <x v="68"/>
    <x v="52"/>
    <x v="1"/>
    <x v="52"/>
    <x v="68"/>
    <x v="0"/>
    <x v="5"/>
    <x v="2"/>
    <x v="0"/>
    <x v="68"/>
  </r>
  <r>
    <x v="69"/>
    <n v="52"/>
    <s v="Olivia   Phillips"/>
    <x v="0"/>
    <x v="28"/>
    <x v="1"/>
    <x v="2"/>
    <n v="34"/>
    <n v="1"/>
    <x v="69"/>
    <x v="69"/>
    <x v="53"/>
    <x v="2"/>
    <x v="53"/>
    <x v="69"/>
    <x v="0"/>
    <x v="6"/>
    <x v="2"/>
    <x v="0"/>
    <x v="69"/>
  </r>
  <r>
    <x v="70"/>
    <n v="87"/>
    <s v="Lillian   Gray"/>
    <x v="1"/>
    <x v="1"/>
    <x v="0"/>
    <x v="4"/>
    <n v="29"/>
    <n v="5"/>
    <x v="70"/>
    <x v="70"/>
    <x v="49"/>
    <x v="2"/>
    <x v="49"/>
    <x v="70"/>
    <x v="0"/>
    <x v="0"/>
    <x v="2"/>
    <x v="0"/>
    <x v="70"/>
  </r>
  <r>
    <x v="71"/>
    <n v="47"/>
    <s v="Christopher   Campbell"/>
    <x v="0"/>
    <x v="24"/>
    <x v="1"/>
    <x v="1"/>
    <n v="89"/>
    <n v="1"/>
    <x v="71"/>
    <x v="71"/>
    <x v="1"/>
    <x v="1"/>
    <x v="1"/>
    <x v="71"/>
    <x v="0"/>
    <x v="1"/>
    <x v="2"/>
    <x v="0"/>
    <x v="71"/>
  </r>
  <r>
    <x v="72"/>
    <n v="69"/>
    <s v="Mila   Morgan"/>
    <x v="1"/>
    <x v="29"/>
    <x v="2"/>
    <x v="4"/>
    <n v="11"/>
    <n v="4"/>
    <x v="72"/>
    <x v="72"/>
    <x v="54"/>
    <x v="2"/>
    <x v="54"/>
    <x v="72"/>
    <x v="0"/>
    <x v="2"/>
    <x v="2"/>
    <x v="0"/>
    <x v="72"/>
  </r>
  <r>
    <x v="73"/>
    <n v="20"/>
    <s v="Mateo   Martin"/>
    <x v="0"/>
    <x v="18"/>
    <x v="1"/>
    <x v="4"/>
    <n v="89"/>
    <n v="8"/>
    <x v="73"/>
    <x v="73"/>
    <x v="1"/>
    <x v="1"/>
    <x v="1"/>
    <x v="73"/>
    <x v="0"/>
    <x v="3"/>
    <x v="2"/>
    <x v="0"/>
    <x v="73"/>
  </r>
  <r>
    <x v="74"/>
    <n v="73"/>
    <s v="Layla   Reed"/>
    <x v="1"/>
    <x v="3"/>
    <x v="0"/>
    <x v="4"/>
    <n v="69"/>
    <n v="6"/>
    <x v="74"/>
    <x v="74"/>
    <x v="55"/>
    <x v="1"/>
    <x v="55"/>
    <x v="74"/>
    <x v="0"/>
    <x v="4"/>
    <x v="2"/>
    <x v="0"/>
    <x v="74"/>
  </r>
  <r>
    <x v="75"/>
    <n v="16"/>
    <s v="Logan   Thomas"/>
    <x v="0"/>
    <x v="3"/>
    <x v="0"/>
    <x v="2"/>
    <n v="33"/>
    <n v="4"/>
    <x v="75"/>
    <x v="75"/>
    <x v="36"/>
    <x v="2"/>
    <x v="36"/>
    <x v="75"/>
    <x v="0"/>
    <x v="5"/>
    <x v="2"/>
    <x v="0"/>
    <x v="75"/>
  </r>
  <r>
    <x v="76"/>
    <n v="75"/>
    <s v="Victoria   Howard"/>
    <x v="1"/>
    <x v="5"/>
    <x v="0"/>
    <x v="1"/>
    <n v="96"/>
    <n v="6"/>
    <x v="76"/>
    <x v="76"/>
    <x v="22"/>
    <x v="2"/>
    <x v="22"/>
    <x v="76"/>
    <x v="0"/>
    <x v="6"/>
    <x v="2"/>
    <x v="0"/>
    <x v="76"/>
  </r>
  <r>
    <x v="77"/>
    <n v="7"/>
    <s v="Benjamin   Miller"/>
    <x v="0"/>
    <x v="27"/>
    <x v="2"/>
    <x v="2"/>
    <n v="73"/>
    <n v="6"/>
    <x v="77"/>
    <x v="77"/>
    <x v="52"/>
    <x v="1"/>
    <x v="52"/>
    <x v="77"/>
    <x v="0"/>
    <x v="0"/>
    <x v="2"/>
    <x v="0"/>
    <x v="77"/>
  </r>
  <r>
    <x v="78"/>
    <n v="67"/>
    <s v="Sofia   Gutierrez"/>
    <x v="1"/>
    <x v="30"/>
    <x v="1"/>
    <x v="0"/>
    <n v="8"/>
    <n v="1"/>
    <x v="78"/>
    <x v="78"/>
    <x v="56"/>
    <x v="2"/>
    <x v="56"/>
    <x v="78"/>
    <x v="0"/>
    <x v="1"/>
    <x v="2"/>
    <x v="0"/>
    <x v="78"/>
  </r>
  <r>
    <x v="79"/>
    <n v="65"/>
    <s v="Camila   Cook"/>
    <x v="1"/>
    <x v="9"/>
    <x v="2"/>
    <x v="0"/>
    <n v="28"/>
    <n v="9"/>
    <x v="79"/>
    <x v="79"/>
    <x v="46"/>
    <x v="1"/>
    <x v="46"/>
    <x v="79"/>
    <x v="0"/>
    <x v="2"/>
    <x v="2"/>
    <x v="0"/>
    <x v="79"/>
  </r>
  <r>
    <x v="80"/>
    <n v="90"/>
    <s v="Aurora   Hughes"/>
    <x v="1"/>
    <x v="12"/>
    <x v="0"/>
    <x v="0"/>
    <n v="19"/>
    <n v="9"/>
    <x v="80"/>
    <x v="80"/>
    <x v="0"/>
    <x v="0"/>
    <x v="0"/>
    <x v="80"/>
    <x v="0"/>
    <x v="3"/>
    <x v="2"/>
    <x v="0"/>
    <x v="80"/>
  </r>
  <r>
    <x v="81"/>
    <n v="96"/>
    <s v="Willow   Myers"/>
    <x v="1"/>
    <x v="16"/>
    <x v="0"/>
    <x v="3"/>
    <n v="65"/>
    <n v="4"/>
    <x v="81"/>
    <x v="81"/>
    <x v="35"/>
    <x v="1"/>
    <x v="35"/>
    <x v="81"/>
    <x v="0"/>
    <x v="4"/>
    <x v="2"/>
    <x v="0"/>
    <x v="81"/>
  </r>
  <r>
    <x v="82"/>
    <n v="61"/>
    <s v="Harper   Stewart"/>
    <x v="1"/>
    <x v="9"/>
    <x v="2"/>
    <x v="4"/>
    <n v="19"/>
    <n v="7"/>
    <x v="82"/>
    <x v="82"/>
    <x v="0"/>
    <x v="0"/>
    <x v="0"/>
    <x v="82"/>
    <x v="0"/>
    <x v="5"/>
    <x v="2"/>
    <x v="0"/>
    <x v="82"/>
  </r>
  <r>
    <x v="83"/>
    <n v="11"/>
    <s v="Mason   Hernandez"/>
    <x v="0"/>
    <x v="16"/>
    <x v="0"/>
    <x v="4"/>
    <n v="26"/>
    <n v="1"/>
    <x v="83"/>
    <x v="83"/>
    <x v="57"/>
    <x v="1"/>
    <x v="57"/>
    <x v="83"/>
    <x v="0"/>
    <x v="6"/>
    <x v="2"/>
    <x v="0"/>
    <x v="83"/>
  </r>
  <r>
    <x v="84"/>
    <n v="24"/>
    <s v="Aiden   White"/>
    <x v="0"/>
    <x v="26"/>
    <x v="0"/>
    <x v="0"/>
    <n v="64"/>
    <n v="7"/>
    <x v="84"/>
    <x v="84"/>
    <x v="17"/>
    <x v="0"/>
    <x v="17"/>
    <x v="84"/>
    <x v="0"/>
    <x v="0"/>
    <x v="2"/>
    <x v="0"/>
    <x v="84"/>
  </r>
  <r>
    <x v="85"/>
    <n v="62"/>
    <s v="Emily   Morris"/>
    <x v="1"/>
    <x v="26"/>
    <x v="0"/>
    <x v="1"/>
    <n v="76"/>
    <n v="5"/>
    <x v="85"/>
    <x v="85"/>
    <x v="58"/>
    <x v="2"/>
    <x v="58"/>
    <x v="85"/>
    <x v="0"/>
    <x v="1"/>
    <x v="2"/>
    <x v="0"/>
    <x v="85"/>
  </r>
  <r>
    <x v="86"/>
    <n v="86"/>
    <s v="Violet   Bennett"/>
    <x v="1"/>
    <x v="1"/>
    <x v="0"/>
    <x v="0"/>
    <n v="53"/>
    <n v="6"/>
    <x v="86"/>
    <x v="86"/>
    <x v="59"/>
    <x v="2"/>
    <x v="59"/>
    <x v="86"/>
    <x v="0"/>
    <x v="2"/>
    <x v="2"/>
    <x v="0"/>
    <x v="86"/>
  </r>
  <r>
    <x v="87"/>
    <n v="48"/>
    <s v="Jaxon   Mitchell"/>
    <x v="0"/>
    <x v="7"/>
    <x v="0"/>
    <x v="2"/>
    <n v="2"/>
    <n v="2"/>
    <x v="87"/>
    <x v="87"/>
    <x v="60"/>
    <x v="2"/>
    <x v="60"/>
    <x v="87"/>
    <x v="0"/>
    <x v="3"/>
    <x v="2"/>
    <x v="0"/>
    <x v="87"/>
  </r>
  <r>
    <x v="88"/>
    <n v="57"/>
    <s v="Charlotte   Cruz"/>
    <x v="1"/>
    <x v="31"/>
    <x v="2"/>
    <x v="3"/>
    <n v="98"/>
    <n v="1"/>
    <x v="88"/>
    <x v="88"/>
    <x v="61"/>
    <x v="2"/>
    <x v="61"/>
    <x v="88"/>
    <x v="0"/>
    <x v="4"/>
    <x v="2"/>
    <x v="0"/>
    <x v="88"/>
  </r>
  <r>
    <x v="89"/>
    <n v="91"/>
    <s v="Natalie   Price"/>
    <x v="1"/>
    <x v="15"/>
    <x v="2"/>
    <x v="3"/>
    <n v="40"/>
    <n v="8"/>
    <x v="89"/>
    <x v="89"/>
    <x v="62"/>
    <x v="2"/>
    <x v="62"/>
    <x v="89"/>
    <x v="0"/>
    <x v="5"/>
    <x v="2"/>
    <x v="0"/>
    <x v="89"/>
  </r>
  <r>
    <x v="90"/>
    <n v="37"/>
    <s v="Jayden   Torres"/>
    <x v="0"/>
    <x v="0"/>
    <x v="0"/>
    <x v="4"/>
    <n v="99"/>
    <n v="2"/>
    <x v="90"/>
    <x v="90"/>
    <x v="21"/>
    <x v="1"/>
    <x v="21"/>
    <x v="90"/>
    <x v="0"/>
    <x v="6"/>
    <x v="3"/>
    <x v="0"/>
    <x v="90"/>
  </r>
  <r>
    <x v="91"/>
    <n v="16"/>
    <s v="Logan   Thomas"/>
    <x v="0"/>
    <x v="3"/>
    <x v="0"/>
    <x v="2"/>
    <n v="64"/>
    <n v="5"/>
    <x v="91"/>
    <x v="91"/>
    <x v="17"/>
    <x v="0"/>
    <x v="17"/>
    <x v="91"/>
    <x v="0"/>
    <x v="0"/>
    <x v="3"/>
    <x v="0"/>
    <x v="91"/>
  </r>
  <r>
    <x v="92"/>
    <n v="67"/>
    <s v="Sofia   Gutierrez"/>
    <x v="1"/>
    <x v="30"/>
    <x v="1"/>
    <x v="0"/>
    <n v="20"/>
    <n v="4"/>
    <x v="92"/>
    <x v="92"/>
    <x v="63"/>
    <x v="2"/>
    <x v="63"/>
    <x v="92"/>
    <x v="0"/>
    <x v="1"/>
    <x v="3"/>
    <x v="0"/>
    <x v="92"/>
  </r>
  <r>
    <x v="93"/>
    <n v="55"/>
    <s v="Sophia   Diaz"/>
    <x v="1"/>
    <x v="25"/>
    <x v="0"/>
    <x v="1"/>
    <n v="79"/>
    <n v="7"/>
    <x v="93"/>
    <x v="93"/>
    <x v="28"/>
    <x v="1"/>
    <x v="28"/>
    <x v="93"/>
    <x v="0"/>
    <x v="2"/>
    <x v="3"/>
    <x v="0"/>
    <x v="93"/>
  </r>
  <r>
    <x v="94"/>
    <n v="92"/>
    <s v="Emilia   Alvarez"/>
    <x v="1"/>
    <x v="8"/>
    <x v="2"/>
    <x v="1"/>
    <n v="42"/>
    <n v="3"/>
    <x v="94"/>
    <x v="94"/>
    <x v="64"/>
    <x v="2"/>
    <x v="64"/>
    <x v="94"/>
    <x v="0"/>
    <x v="3"/>
    <x v="3"/>
    <x v="0"/>
    <x v="94"/>
  </r>
  <r>
    <x v="95"/>
    <n v="3"/>
    <s v="Oliver   Williams"/>
    <x v="0"/>
    <x v="5"/>
    <x v="0"/>
    <x v="1"/>
    <n v="86"/>
    <n v="7"/>
    <x v="95"/>
    <x v="95"/>
    <x v="11"/>
    <x v="1"/>
    <x v="11"/>
    <x v="95"/>
    <x v="0"/>
    <x v="4"/>
    <x v="3"/>
    <x v="0"/>
    <x v="95"/>
  </r>
  <r>
    <x v="96"/>
    <n v="31"/>
    <s v="Luke   Walker"/>
    <x v="0"/>
    <x v="3"/>
    <x v="0"/>
    <x v="4"/>
    <n v="39"/>
    <n v="5"/>
    <x v="96"/>
    <x v="96"/>
    <x v="65"/>
    <x v="1"/>
    <x v="65"/>
    <x v="96"/>
    <x v="0"/>
    <x v="5"/>
    <x v="3"/>
    <x v="0"/>
    <x v="96"/>
  </r>
  <r>
    <x v="97"/>
    <n v="69"/>
    <s v="Mila   Morgan"/>
    <x v="1"/>
    <x v="29"/>
    <x v="2"/>
    <x v="4"/>
    <n v="100"/>
    <n v="2"/>
    <x v="97"/>
    <x v="97"/>
    <x v="66"/>
    <x v="0"/>
    <x v="66"/>
    <x v="97"/>
    <x v="0"/>
    <x v="6"/>
    <x v="3"/>
    <x v="0"/>
    <x v="97"/>
  </r>
  <r>
    <x v="98"/>
    <n v="59"/>
    <s v="Evelyn   Collins"/>
    <x v="1"/>
    <x v="19"/>
    <x v="2"/>
    <x v="4"/>
    <n v="35"/>
    <n v="6"/>
    <x v="98"/>
    <x v="98"/>
    <x v="27"/>
    <x v="0"/>
    <x v="27"/>
    <x v="98"/>
    <x v="0"/>
    <x v="0"/>
    <x v="3"/>
    <x v="0"/>
    <x v="98"/>
  </r>
  <r>
    <x v="99"/>
    <n v="84"/>
    <s v="Lily   Wood"/>
    <x v="1"/>
    <x v="11"/>
    <x v="2"/>
    <x v="1"/>
    <n v="38"/>
    <n v="3"/>
    <x v="99"/>
    <x v="99"/>
    <x v="34"/>
    <x v="0"/>
    <x v="34"/>
    <x v="99"/>
    <x v="0"/>
    <x v="1"/>
    <x v="3"/>
    <x v="0"/>
    <x v="99"/>
  </r>
</pivotCacheRecords>
</file>

<file path=xl/pivotCache/pivotCacheRecords3.xml><?xml version="1.0" encoding="utf-8"?>
<pivotCacheRecords xmlns="http://schemas.openxmlformats.org/spreadsheetml/2006/main" xmlns:r="http://schemas.openxmlformats.org/officeDocument/2006/relationships" count="100">
  <r>
    <n v="356.44"/>
    <n v="1425.76"/>
    <x v="0"/>
    <x v="0"/>
    <n v="766.1"/>
    <d v="2023-01-01T00:00:00"/>
    <d v="1899-12-30T00:00:00"/>
    <s v="Sunday"/>
    <s v="January"/>
    <s v="2023"/>
    <n v="189.82"/>
  </r>
  <r>
    <n v="971.93"/>
    <n v="1943.86"/>
    <x v="1"/>
    <x v="1"/>
    <n v="886.06"/>
    <d v="2023-01-02T00:00:00"/>
    <d v="1899-12-30T00:00:00"/>
    <s v="Monday"/>
    <s v="January"/>
    <s v="2023"/>
    <n v="1502.44"/>
  </r>
  <r>
    <n v="316.93"/>
    <n v="316.93"/>
    <x v="2"/>
    <x v="1"/>
    <n v="307.14999999999998"/>
    <d v="2023-01-03T00:00:00"/>
    <d v="1899-12-30T00:00:00"/>
    <s v="Tuesday"/>
    <s v="January"/>
    <s v="2023"/>
    <n v="922.41"/>
  </r>
  <r>
    <n v="940.3"/>
    <n v="1880.6"/>
    <x v="3"/>
    <x v="2"/>
    <n v="471.21"/>
    <d v="2023-01-04T00:00:00"/>
    <d v="1899-12-30T00:00:00"/>
    <s v="Wednesday"/>
    <s v="January"/>
    <s v="2023"/>
    <n v="1596.18"/>
  </r>
  <r>
    <n v="483.53"/>
    <n v="4351.7699999999995"/>
    <x v="4"/>
    <x v="2"/>
    <n v="884.99"/>
    <d v="2023-01-05T00:00:00"/>
    <d v="1899-12-30T00:00:00"/>
    <s v="Thursday"/>
    <s v="January"/>
    <s v="2023"/>
    <n v="746.89"/>
  </r>
  <r>
    <n v="630.55999999999995"/>
    <n v="3152.7999999999997"/>
    <x v="5"/>
    <x v="0"/>
    <n v="537.09"/>
    <d v="2023-01-06T00:00:00"/>
    <d v="1899-12-30T00:00:00"/>
    <s v="Friday"/>
    <s v="January"/>
    <s v="2023"/>
    <n v="745.43"/>
  </r>
  <r>
    <n v="847.13"/>
    <n v="847.13"/>
    <x v="6"/>
    <x v="0"/>
    <n v="879.31"/>
    <d v="2023-01-07T00:00:00"/>
    <d v="1899-12-30T00:00:00"/>
    <s v="Saturday"/>
    <s v="January"/>
    <s v="2023"/>
    <n v="259.16000000000003"/>
  </r>
  <r>
    <n v="331"/>
    <n v="1324"/>
    <x v="7"/>
    <x v="0"/>
    <n v="908.41"/>
    <d v="2023-01-08T00:00:00"/>
    <d v="1899-12-30T00:00:00"/>
    <s v="Sunday"/>
    <s v="January"/>
    <s v="2023"/>
    <n v="1493.98"/>
  </r>
  <r>
    <n v="928.84"/>
    <n v="928.84"/>
    <x v="8"/>
    <x v="0"/>
    <n v="447.8"/>
    <d v="2023-01-09T00:00:00"/>
    <d v="1899-12-30T00:00:00"/>
    <s v="Monday"/>
    <s v="January"/>
    <s v="2023"/>
    <n v="1261.0999999999999"/>
  </r>
  <r>
    <n v="557.66"/>
    <n v="1672.98"/>
    <x v="8"/>
    <x v="0"/>
    <n v="447.8"/>
    <d v="2023-01-10T00:00:00"/>
    <d v="1899-12-30T00:00:00"/>
    <s v="Tuesday"/>
    <s v="January"/>
    <s v="2023"/>
    <n v="383.74"/>
  </r>
  <r>
    <n v="22.19"/>
    <n v="155.33000000000001"/>
    <x v="9"/>
    <x v="2"/>
    <n v="706.08"/>
    <d v="2023-01-11T00:00:00"/>
    <d v="1899-12-30T00:00:00"/>
    <s v="Wednesday"/>
    <s v="January"/>
    <s v="2023"/>
    <n v="541.16999999999996"/>
  </r>
  <r>
    <n v="895.85"/>
    <n v="6270.95"/>
    <x v="10"/>
    <x v="1"/>
    <n v="270.07"/>
    <d v="2023-01-12T00:00:00"/>
    <d v="1899-12-30T00:00:00"/>
    <s v="Thursday"/>
    <s v="January"/>
    <s v="2023"/>
    <n v="535.69000000000005"/>
  </r>
  <r>
    <n v="800.63"/>
    <n v="800.63"/>
    <x v="11"/>
    <x v="1"/>
    <n v="887.96"/>
    <d v="2023-01-13T00:00:00"/>
    <d v="1899-12-30T00:00:00"/>
    <s v="Friday"/>
    <s v="January"/>
    <s v="2023"/>
    <n v="1344.33"/>
  </r>
  <r>
    <n v="363.48"/>
    <n v="3271.32"/>
    <x v="12"/>
    <x v="0"/>
    <n v="948.45"/>
    <d v="2023-01-14T00:00:00"/>
    <d v="1899-12-30T00:00:00"/>
    <s v="Saturday"/>
    <s v="January"/>
    <s v="2023"/>
    <n v="1363.97"/>
  </r>
  <r>
    <n v="248.35"/>
    <n v="1986.8"/>
    <x v="13"/>
    <x v="0"/>
    <n v="972.57"/>
    <d v="2023-01-15T00:00:00"/>
    <d v="1899-12-30T00:00:00"/>
    <s v="Sunday"/>
    <s v="January"/>
    <s v="2023"/>
    <n v="1116.9100000000001"/>
  </r>
  <r>
    <n v="678.06"/>
    <n v="6102.5399999999991"/>
    <x v="14"/>
    <x v="2"/>
    <n v="32.97"/>
    <d v="2023-01-16T00:00:00"/>
    <d v="1899-12-30T00:00:00"/>
    <s v="Monday"/>
    <s v="January"/>
    <s v="2023"/>
    <n v="1316.84"/>
  </r>
  <r>
    <n v="263.75"/>
    <n v="1055"/>
    <x v="15"/>
    <x v="0"/>
    <n v="801.94"/>
    <d v="2023-01-17T00:00:00"/>
    <d v="1899-12-30T00:00:00"/>
    <s v="Tuesday"/>
    <s v="January"/>
    <s v="2023"/>
    <n v="753.48"/>
  </r>
  <r>
    <n v="671.61"/>
    <n v="4029.66"/>
    <x v="16"/>
    <x v="2"/>
    <n v="276.95999999999998"/>
    <d v="2023-01-18T00:00:00"/>
    <d v="1899-12-30T00:00:00"/>
    <s v="Wednesday"/>
    <s v="January"/>
    <s v="2023"/>
    <n v="1247.6199999999999"/>
  </r>
  <r>
    <n v="173.98"/>
    <n v="1217.8599999999999"/>
    <x v="17"/>
    <x v="0"/>
    <n v="538.14"/>
    <d v="2023-01-19T00:00:00"/>
    <d v="1899-12-30T00:00:00"/>
    <s v="Thursday"/>
    <s v="January"/>
    <s v="2023"/>
    <n v="1140.6300000000001"/>
  </r>
  <r>
    <n v="497.17"/>
    <n v="1988.68"/>
    <x v="18"/>
    <x v="2"/>
    <n v="967.76"/>
    <d v="2023-01-20T00:00:00"/>
    <d v="1899-12-30T00:00:00"/>
    <s v="Friday"/>
    <s v="January"/>
    <s v="2023"/>
    <n v="1570.77"/>
  </r>
  <r>
    <n v="397.06"/>
    <n v="1588.24"/>
    <x v="8"/>
    <x v="0"/>
    <n v="447.8"/>
    <d v="2023-01-21T00:00:00"/>
    <d v="1899-12-30T00:00:00"/>
    <s v="Saturday"/>
    <s v="January"/>
    <s v="2023"/>
    <n v="1053.43"/>
  </r>
  <r>
    <n v="138.57"/>
    <n v="554.28"/>
    <x v="19"/>
    <x v="0"/>
    <n v="944.27"/>
    <d v="2023-01-22T00:00:00"/>
    <d v="1899-12-30T00:00:00"/>
    <s v="Sunday"/>
    <s v="January"/>
    <s v="2023"/>
    <n v="375.93"/>
  </r>
  <r>
    <n v="316.23"/>
    <n v="2213.61"/>
    <x v="20"/>
    <x v="2"/>
    <n v="651.97"/>
    <d v="2023-01-23T00:00:00"/>
    <d v="1899-12-30T00:00:00"/>
    <s v="Monday"/>
    <s v="January"/>
    <s v="2023"/>
    <n v="1588.75"/>
  </r>
  <r>
    <n v="948.39"/>
    <n v="4741.95"/>
    <x v="18"/>
    <x v="2"/>
    <n v="967.76"/>
    <d v="2023-01-24T00:00:00"/>
    <d v="1899-12-30T00:00:00"/>
    <s v="Tuesday"/>
    <s v="January"/>
    <s v="2023"/>
    <n v="1656.57"/>
  </r>
  <r>
    <n v="126.11"/>
    <n v="1134.99"/>
    <x v="21"/>
    <x v="1"/>
    <n v="444.73"/>
    <d v="2023-01-25T00:00:00"/>
    <d v="1899-12-30T00:00:00"/>
    <s v="Wednesday"/>
    <s v="January"/>
    <s v="2023"/>
    <n v="742.28"/>
  </r>
  <r>
    <n v="570.07000000000005"/>
    <n v="4560.5600000000004"/>
    <x v="22"/>
    <x v="2"/>
    <n v="479.46"/>
    <d v="2023-01-26T00:00:00"/>
    <d v="1899-12-30T00:00:00"/>
    <s v="Thursday"/>
    <s v="January"/>
    <s v="2023"/>
    <n v="25.44"/>
  </r>
  <r>
    <n v="392.79"/>
    <n v="3535.11"/>
    <x v="23"/>
    <x v="2"/>
    <n v="41.71"/>
    <d v="2023-01-27T00:00:00"/>
    <d v="1899-12-30T00:00:00"/>
    <s v="Friday"/>
    <s v="January"/>
    <s v="2023"/>
    <n v="1585.99"/>
  </r>
  <r>
    <n v="671.4"/>
    <n v="5371.2"/>
    <x v="24"/>
    <x v="2"/>
    <n v="959.9"/>
    <d v="2023-01-28T00:00:00"/>
    <d v="1899-12-30T00:00:00"/>
    <s v="Saturday"/>
    <s v="January"/>
    <s v="2023"/>
    <n v="879.49"/>
  </r>
  <r>
    <n v="280.7"/>
    <n v="2245.6"/>
    <x v="25"/>
    <x v="0"/>
    <n v="156.66999999999999"/>
    <d v="2023-01-29T00:00:00"/>
    <d v="1899-12-30T00:00:00"/>
    <s v="Sunday"/>
    <s v="January"/>
    <s v="2023"/>
    <n v="1831.17"/>
  </r>
  <r>
    <n v="563.05999999999995"/>
    <n v="3941.4199999999996"/>
    <x v="26"/>
    <x v="2"/>
    <n v="457.07"/>
    <d v="2023-01-30T00:00:00"/>
    <d v="1899-12-30T00:00:00"/>
    <s v="Monday"/>
    <s v="January"/>
    <s v="2023"/>
    <n v="1420.97"/>
  </r>
  <r>
    <n v="705.7"/>
    <n v="4939.9000000000005"/>
    <x v="2"/>
    <x v="1"/>
    <n v="307.14999999999998"/>
    <d v="2023-01-31T00:00:00"/>
    <d v="1899-12-30T00:00:00"/>
    <s v="Tuesday"/>
    <s v="January"/>
    <s v="2023"/>
    <n v="652.36"/>
  </r>
  <r>
    <n v="357.57"/>
    <n v="715.14"/>
    <x v="27"/>
    <x v="0"/>
    <n v="860.37"/>
    <d v="2023-02-01T00:00:00"/>
    <d v="1899-12-30T00:00:00"/>
    <s v="Wednesday"/>
    <s v="February"/>
    <s v="2023"/>
    <n v="1809.09"/>
  </r>
  <r>
    <n v="509.9"/>
    <n v="4079.2"/>
    <x v="3"/>
    <x v="2"/>
    <n v="471.21"/>
    <d v="2023-02-02T00:00:00"/>
    <d v="1899-12-30T00:00:00"/>
    <s v="Thursday"/>
    <s v="February"/>
    <s v="2023"/>
    <n v="680.17"/>
  </r>
  <r>
    <n v="762.15"/>
    <n v="4572.8999999999996"/>
    <x v="28"/>
    <x v="1"/>
    <n v="521.59"/>
    <d v="2023-02-03T00:00:00"/>
    <d v="1899-12-30T00:00:00"/>
    <s v="Friday"/>
    <s v="February"/>
    <s v="2023"/>
    <n v="1904.83"/>
  </r>
  <r>
    <n v="742.66"/>
    <n v="5941.28"/>
    <x v="29"/>
    <x v="0"/>
    <n v="934.16"/>
    <d v="2023-02-04T00:00:00"/>
    <d v="1899-12-30T00:00:00"/>
    <s v="Saturday"/>
    <s v="February"/>
    <s v="2023"/>
    <n v="225.25"/>
  </r>
  <r>
    <n v="857.85"/>
    <n v="6862.8"/>
    <x v="30"/>
    <x v="1"/>
    <n v="612.41999999999996"/>
    <d v="2023-02-05T00:00:00"/>
    <d v="1899-12-30T00:00:00"/>
    <s v="Sunday"/>
    <s v="February"/>
    <s v="2023"/>
    <n v="1618.18"/>
  </r>
  <r>
    <n v="850.51"/>
    <n v="4252.55"/>
    <x v="31"/>
    <x v="0"/>
    <n v="592.80999999999995"/>
    <d v="2023-02-06T00:00:00"/>
    <d v="1899-12-30T00:00:00"/>
    <s v="Monday"/>
    <s v="February"/>
    <s v="2023"/>
    <n v="1207.5899999999999"/>
  </r>
  <r>
    <n v="170.53"/>
    <n v="1364.24"/>
    <x v="32"/>
    <x v="2"/>
    <n v="695.98"/>
    <d v="2023-02-07T00:00:00"/>
    <d v="1899-12-30T00:00:00"/>
    <s v="Tuesday"/>
    <s v="February"/>
    <s v="2023"/>
    <n v="1095.9000000000001"/>
  </r>
  <r>
    <n v="128.41999999999999"/>
    <n v="642.09999999999991"/>
    <x v="0"/>
    <x v="0"/>
    <n v="766.1"/>
    <d v="2023-02-08T00:00:00"/>
    <d v="1899-12-30T00:00:00"/>
    <s v="Wednesday"/>
    <s v="February"/>
    <s v="2023"/>
    <n v="687.45"/>
  </r>
  <r>
    <n v="929.37"/>
    <n v="8364.33"/>
    <x v="33"/>
    <x v="2"/>
    <n v="122.03"/>
    <d v="2023-02-09T00:00:00"/>
    <d v="1899-12-30T00:00:00"/>
    <s v="Thursday"/>
    <s v="February"/>
    <s v="2023"/>
    <n v="1793.96"/>
  </r>
  <r>
    <n v="946.26"/>
    <n v="1892.52"/>
    <x v="34"/>
    <x v="0"/>
    <n v="545.08000000000004"/>
    <d v="2023-02-10T00:00:00"/>
    <d v="1899-12-30T00:00:00"/>
    <s v="Friday"/>
    <s v="February"/>
    <s v="2023"/>
    <n v="1012.3"/>
  </r>
  <r>
    <n v="837.13"/>
    <n v="3348.52"/>
    <x v="35"/>
    <x v="1"/>
    <n v="48.4"/>
    <d v="2023-02-11T00:00:00"/>
    <d v="1899-12-30T00:00:00"/>
    <s v="Saturday"/>
    <s v="February"/>
    <s v="2023"/>
    <n v="555.1"/>
  </r>
  <r>
    <n v="219.99"/>
    <n v="439.98"/>
    <x v="36"/>
    <x v="2"/>
    <n v="644.4"/>
    <d v="2023-02-12T00:00:00"/>
    <d v="1899-12-30T00:00:00"/>
    <s v="Sunday"/>
    <s v="February"/>
    <s v="2023"/>
    <n v="1489.5"/>
  </r>
  <r>
    <n v="146.16999999999999"/>
    <n v="1169.3599999999999"/>
    <x v="27"/>
    <x v="0"/>
    <n v="860.37"/>
    <d v="2023-02-13T00:00:00"/>
    <d v="1899-12-30T00:00:00"/>
    <s v="Monday"/>
    <s v="February"/>
    <s v="2023"/>
    <n v="1202.6099999999999"/>
  </r>
  <r>
    <n v="199.52"/>
    <n v="199.52"/>
    <x v="37"/>
    <x v="1"/>
    <n v="887.61"/>
    <d v="2023-02-14T00:00:00"/>
    <d v="1899-12-30T00:00:00"/>
    <s v="Tuesday"/>
    <s v="February"/>
    <s v="2023"/>
    <n v="129.9"/>
  </r>
  <r>
    <n v="434.42"/>
    <n v="3040.94"/>
    <x v="38"/>
    <x v="1"/>
    <n v="616.87"/>
    <d v="2023-02-15T00:00:00"/>
    <d v="1899-12-30T00:00:00"/>
    <s v="Wednesday"/>
    <s v="February"/>
    <s v="2023"/>
    <n v="1483.48"/>
  </r>
  <r>
    <n v="622.83000000000004"/>
    <n v="4359.8100000000004"/>
    <x v="27"/>
    <x v="0"/>
    <n v="860.37"/>
    <d v="2023-02-16T00:00:00"/>
    <d v="1899-12-30T00:00:00"/>
    <s v="Thursday"/>
    <s v="February"/>
    <s v="2023"/>
    <n v="1101.98"/>
  </r>
  <r>
    <n v="777.09"/>
    <n v="1554.18"/>
    <x v="14"/>
    <x v="2"/>
    <n v="32.97"/>
    <d v="2023-02-17T00:00:00"/>
    <d v="1899-12-30T00:00:00"/>
    <s v="Friday"/>
    <s v="February"/>
    <s v="2023"/>
    <n v="1158.26"/>
  </r>
  <r>
    <n v="708.67"/>
    <n v="2834.68"/>
    <x v="14"/>
    <x v="2"/>
    <n v="32.97"/>
    <d v="2023-02-18T00:00:00"/>
    <d v="1899-12-30T00:00:00"/>
    <s v="Saturday"/>
    <s v="February"/>
    <s v="2023"/>
    <n v="1625.14"/>
  </r>
  <r>
    <n v="504.86"/>
    <n v="2524.3000000000002"/>
    <x v="39"/>
    <x v="2"/>
    <n v="281.2"/>
    <d v="2023-02-19T00:00:00"/>
    <d v="1899-12-30T00:00:00"/>
    <s v="Sunday"/>
    <s v="February"/>
    <s v="2023"/>
    <n v="325.44"/>
  </r>
  <r>
    <n v="276.31"/>
    <n v="828.93000000000006"/>
    <x v="40"/>
    <x v="1"/>
    <n v="696.76"/>
    <d v="2023-02-20T00:00:00"/>
    <d v="1899-12-30T00:00:00"/>
    <s v="Monday"/>
    <s v="February"/>
    <s v="2023"/>
    <n v="905.84"/>
  </r>
  <r>
    <n v="34.71"/>
    <n v="104.13"/>
    <x v="41"/>
    <x v="0"/>
    <n v="308.70999999999998"/>
    <d v="2023-02-21T00:00:00"/>
    <d v="1899-12-30T00:00:00"/>
    <s v="Tuesday"/>
    <s v="February"/>
    <s v="2023"/>
    <n v="336.05"/>
  </r>
  <r>
    <n v="734.26"/>
    <n v="2202.7799999999997"/>
    <x v="42"/>
    <x v="2"/>
    <n v="231.28"/>
    <d v="2023-02-22T00:00:00"/>
    <d v="1899-12-30T00:00:00"/>
    <s v="Wednesday"/>
    <s v="February"/>
    <s v="2023"/>
    <n v="1989.1"/>
  </r>
  <r>
    <n v="31.31"/>
    <n v="93.929999999999993"/>
    <x v="43"/>
    <x v="2"/>
    <n v="535.22"/>
    <d v="2023-02-23T00:00:00"/>
    <d v="1899-12-30T00:00:00"/>
    <s v="Thursday"/>
    <s v="February"/>
    <s v="2023"/>
    <n v="1905.2"/>
  </r>
  <r>
    <n v="893.18"/>
    <n v="1786.36"/>
    <x v="9"/>
    <x v="2"/>
    <n v="706.08"/>
    <d v="2023-02-24T00:00:00"/>
    <d v="1899-12-30T00:00:00"/>
    <s v="Friday"/>
    <s v="February"/>
    <s v="2023"/>
    <n v="999.07"/>
  </r>
  <r>
    <n v="220.87"/>
    <n v="1104.3499999999999"/>
    <x v="19"/>
    <x v="0"/>
    <n v="944.27"/>
    <d v="2023-02-25T00:00:00"/>
    <d v="1899-12-30T00:00:00"/>
    <s v="Saturday"/>
    <s v="February"/>
    <s v="2023"/>
    <n v="1220.97"/>
  </r>
  <r>
    <n v="144.41"/>
    <n v="722.05"/>
    <x v="44"/>
    <x v="0"/>
    <n v="375.25"/>
    <d v="2023-02-26T00:00:00"/>
    <d v="1899-12-30T00:00:00"/>
    <s v="Sunday"/>
    <s v="February"/>
    <s v="2023"/>
    <n v="733.58"/>
  </r>
  <r>
    <n v="736.45"/>
    <n v="3682.25"/>
    <x v="45"/>
    <x v="2"/>
    <n v="437.78"/>
    <d v="2023-02-27T00:00:00"/>
    <d v="1899-12-30T00:00:00"/>
    <s v="Monday"/>
    <s v="February"/>
    <s v="2023"/>
    <n v="1168.56"/>
  </r>
  <r>
    <n v="197.66"/>
    <n v="197.66"/>
    <x v="46"/>
    <x v="1"/>
    <n v="391.59"/>
    <d v="2023-02-28T00:00:00"/>
    <d v="1899-12-30T00:00:00"/>
    <s v="Tuesday"/>
    <s v="February"/>
    <s v="2023"/>
    <n v="1604.87"/>
  </r>
  <r>
    <n v="134.76"/>
    <n v="404.28"/>
    <x v="8"/>
    <x v="0"/>
    <n v="447.8"/>
    <d v="2023-03-01T00:00:00"/>
    <d v="1899-12-30T00:00:00"/>
    <s v="Wednesday"/>
    <s v="March"/>
    <s v="2023"/>
    <n v="764.29"/>
  </r>
  <r>
    <n v="256.32"/>
    <n v="1794.24"/>
    <x v="16"/>
    <x v="2"/>
    <n v="276.95999999999998"/>
    <d v="2023-03-02T00:00:00"/>
    <d v="1899-12-30T00:00:00"/>
    <s v="Thursday"/>
    <s v="March"/>
    <s v="2023"/>
    <n v="1594.54"/>
  </r>
  <r>
    <n v="47.46"/>
    <n v="237.3"/>
    <x v="47"/>
    <x v="0"/>
    <n v="533.98"/>
    <d v="2023-03-03T00:00:00"/>
    <d v="1899-12-30T00:00:00"/>
    <s v="Friday"/>
    <s v="March"/>
    <s v="2023"/>
    <n v="154.13999999999999"/>
  </r>
  <r>
    <n v="12.12"/>
    <n v="109.08"/>
    <x v="48"/>
    <x v="2"/>
    <n v="595.86"/>
    <d v="2023-03-04T00:00:00"/>
    <d v="1899-12-30T00:00:00"/>
    <s v="Saturday"/>
    <s v="March"/>
    <s v="2023"/>
    <n v="826.49"/>
  </r>
  <r>
    <n v="452.84"/>
    <n v="4075.56"/>
    <x v="49"/>
    <x v="2"/>
    <n v="172.64"/>
    <d v="2023-03-05T00:00:00"/>
    <d v="1899-12-30T00:00:00"/>
    <s v="Sunday"/>
    <s v="March"/>
    <s v="2023"/>
    <n v="571.65"/>
  </r>
  <r>
    <n v="46.62"/>
    <n v="233.1"/>
    <x v="18"/>
    <x v="2"/>
    <n v="967.76"/>
    <d v="2023-03-06T00:00:00"/>
    <d v="1899-12-30T00:00:00"/>
    <s v="Monday"/>
    <s v="March"/>
    <s v="2023"/>
    <n v="554.99"/>
  </r>
  <r>
    <n v="328.58"/>
    <n v="1314.32"/>
    <x v="50"/>
    <x v="0"/>
    <n v="758.86"/>
    <d v="2023-03-07T00:00:00"/>
    <d v="1899-12-30T00:00:00"/>
    <s v="Tuesday"/>
    <s v="March"/>
    <s v="2023"/>
    <n v="1817.14"/>
  </r>
  <r>
    <n v="242.55"/>
    <n v="1455.3000000000002"/>
    <x v="15"/>
    <x v="0"/>
    <n v="801.94"/>
    <d v="2023-03-08T00:00:00"/>
    <d v="1899-12-30T00:00:00"/>
    <s v="Wednesday"/>
    <s v="March"/>
    <s v="2023"/>
    <n v="1661.65"/>
  </r>
  <r>
    <n v="762.37"/>
    <n v="6098.96"/>
    <x v="51"/>
    <x v="2"/>
    <n v="714.96"/>
    <d v="2023-03-09T00:00:00"/>
    <d v="1899-12-30T00:00:00"/>
    <s v="Thursday"/>
    <s v="March"/>
    <s v="2023"/>
    <n v="464.8"/>
  </r>
  <r>
    <n v="986.61"/>
    <n v="986.61"/>
    <x v="52"/>
    <x v="1"/>
    <n v="227.28"/>
    <d v="2023-03-10T00:00:00"/>
    <d v="1899-12-30T00:00:00"/>
    <s v="Friday"/>
    <s v="March"/>
    <s v="2023"/>
    <n v="1223.42"/>
  </r>
  <r>
    <n v="206.58"/>
    <n v="206.58"/>
    <x v="53"/>
    <x v="2"/>
    <n v="726.36"/>
    <d v="2023-03-11T00:00:00"/>
    <d v="1899-12-30T00:00:00"/>
    <s v="Saturday"/>
    <s v="March"/>
    <s v="2023"/>
    <n v="1390.81"/>
  </r>
  <r>
    <n v="27.21"/>
    <n v="136.05000000000001"/>
    <x v="49"/>
    <x v="2"/>
    <n v="172.64"/>
    <d v="2023-03-12T00:00:00"/>
    <d v="1899-12-30T00:00:00"/>
    <s v="Sunday"/>
    <s v="March"/>
    <s v="2023"/>
    <n v="1316.08"/>
  </r>
  <r>
    <n v="253.1"/>
    <n v="253.1"/>
    <x v="1"/>
    <x v="1"/>
    <n v="886.06"/>
    <d v="2023-03-13T00:00:00"/>
    <d v="1899-12-30T00:00:00"/>
    <s v="Monday"/>
    <s v="March"/>
    <s v="2023"/>
    <n v="447.21"/>
  </r>
  <r>
    <n v="961.97"/>
    <n v="3847.88"/>
    <x v="54"/>
    <x v="2"/>
    <n v="651.47"/>
    <d v="2023-03-14T00:00:00"/>
    <d v="1899-12-30T00:00:00"/>
    <s v="Tuesday"/>
    <s v="March"/>
    <s v="2023"/>
    <n v="75"/>
  </r>
  <r>
    <n v="722.91"/>
    <n v="5783.28"/>
    <x v="1"/>
    <x v="1"/>
    <n v="886.06"/>
    <d v="2023-03-15T00:00:00"/>
    <d v="1899-12-30T00:00:00"/>
    <s v="Wednesday"/>
    <s v="March"/>
    <s v="2023"/>
    <n v="1435.22"/>
  </r>
  <r>
    <n v="925.49"/>
    <n v="5552.9400000000005"/>
    <x v="55"/>
    <x v="1"/>
    <n v="575.21"/>
    <d v="2023-03-16T00:00:00"/>
    <d v="1899-12-30T00:00:00"/>
    <s v="Thursday"/>
    <s v="March"/>
    <s v="2023"/>
    <n v="1601.56"/>
  </r>
  <r>
    <n v="214.78"/>
    <n v="859.12"/>
    <x v="36"/>
    <x v="2"/>
    <n v="644.4"/>
    <d v="2023-03-17T00:00:00"/>
    <d v="1899-12-30T00:00:00"/>
    <s v="Friday"/>
    <s v="March"/>
    <s v="2023"/>
    <n v="377.25"/>
  </r>
  <r>
    <n v="485.15"/>
    <n v="2910.8999999999996"/>
    <x v="22"/>
    <x v="2"/>
    <n v="479.46"/>
    <d v="2023-03-18T00:00:00"/>
    <d v="1899-12-30T00:00:00"/>
    <s v="Saturday"/>
    <s v="March"/>
    <s v="2023"/>
    <n v="387.8"/>
  </r>
  <r>
    <n v="467.54"/>
    <n v="2805.2400000000002"/>
    <x v="52"/>
    <x v="1"/>
    <n v="227.28"/>
    <d v="2023-03-19T00:00:00"/>
    <d v="1899-12-30T00:00:00"/>
    <s v="Sunday"/>
    <s v="March"/>
    <s v="2023"/>
    <n v="297.26"/>
  </r>
  <r>
    <n v="321.16000000000003"/>
    <n v="321.16000000000003"/>
    <x v="56"/>
    <x v="2"/>
    <n v="530.14"/>
    <d v="2023-03-20T00:00:00"/>
    <d v="1899-12-30T00:00:00"/>
    <s v="Monday"/>
    <s v="March"/>
    <s v="2023"/>
    <n v="1928.64"/>
  </r>
  <r>
    <n v="987.58"/>
    <n v="8888.2200000000012"/>
    <x v="46"/>
    <x v="1"/>
    <n v="391.59"/>
    <d v="2023-03-21T00:00:00"/>
    <d v="1899-12-30T00:00:00"/>
    <s v="Tuesday"/>
    <s v="March"/>
    <s v="2023"/>
    <n v="33.159999999999997"/>
  </r>
  <r>
    <n v="960.71"/>
    <n v="8646.39"/>
    <x v="0"/>
    <x v="0"/>
    <n v="766.1"/>
    <d v="2023-03-22T00:00:00"/>
    <d v="1899-12-30T00:00:00"/>
    <s v="Wednesday"/>
    <s v="March"/>
    <s v="2023"/>
    <n v="578.98"/>
  </r>
  <r>
    <n v="862.49"/>
    <n v="3449.96"/>
    <x v="35"/>
    <x v="1"/>
    <n v="48.4"/>
    <d v="2023-03-23T00:00:00"/>
    <d v="1899-12-30T00:00:00"/>
    <s v="Thursday"/>
    <s v="March"/>
    <s v="2023"/>
    <n v="1057.1300000000001"/>
  </r>
  <r>
    <n v="398"/>
    <n v="2786"/>
    <x v="0"/>
    <x v="0"/>
    <n v="766.1"/>
    <d v="2023-03-24T00:00:00"/>
    <d v="1899-12-30T00:00:00"/>
    <s v="Friday"/>
    <s v="March"/>
    <s v="2023"/>
    <n v="885.3"/>
  </r>
  <r>
    <n v="192.86"/>
    <n v="192.86"/>
    <x v="57"/>
    <x v="1"/>
    <n v="735.03"/>
    <d v="2023-03-25T00:00:00"/>
    <d v="1899-12-30T00:00:00"/>
    <s v="Saturday"/>
    <s v="March"/>
    <s v="2023"/>
    <n v="1050.28"/>
  </r>
  <r>
    <n v="90.54"/>
    <n v="633.78000000000009"/>
    <x v="17"/>
    <x v="0"/>
    <n v="538.14"/>
    <d v="2023-03-26T00:00:00"/>
    <d v="1899-12-30T00:00:00"/>
    <s v="Sunday"/>
    <s v="March"/>
    <s v="2023"/>
    <n v="88.22"/>
  </r>
  <r>
    <n v="885.15"/>
    <n v="4425.75"/>
    <x v="58"/>
    <x v="2"/>
    <n v="58.17"/>
    <d v="2023-03-27T00:00:00"/>
    <d v="1899-12-30T00:00:00"/>
    <s v="Monday"/>
    <s v="March"/>
    <s v="2023"/>
    <n v="719.6"/>
  </r>
  <r>
    <n v="804.43"/>
    <n v="4826.58"/>
    <x v="59"/>
    <x v="2"/>
    <n v="515.09"/>
    <d v="2023-03-28T00:00:00"/>
    <d v="1899-12-30T00:00:00"/>
    <s v="Tuesday"/>
    <s v="March"/>
    <s v="2023"/>
    <n v="1744.63"/>
  </r>
  <r>
    <n v="904.04"/>
    <n v="1808.08"/>
    <x v="60"/>
    <x v="2"/>
    <n v="540.17999999999995"/>
    <d v="2023-03-29T00:00:00"/>
    <d v="1899-12-30T00:00:00"/>
    <s v="Wednesday"/>
    <s v="March"/>
    <s v="2023"/>
    <n v="1453.53"/>
  </r>
  <r>
    <n v="207.11"/>
    <n v="207.11"/>
    <x v="61"/>
    <x v="2"/>
    <n v="94.42"/>
    <d v="2023-03-30T00:00:00"/>
    <d v="1899-12-30T00:00:00"/>
    <s v="Thursday"/>
    <s v="March"/>
    <s v="2023"/>
    <n v="810.52"/>
  </r>
  <r>
    <n v="670.84"/>
    <n v="5366.72"/>
    <x v="62"/>
    <x v="2"/>
    <n v="966.83"/>
    <d v="2023-03-31T00:00:00"/>
    <d v="1899-12-30T00:00:00"/>
    <s v="Friday"/>
    <s v="March"/>
    <s v="2023"/>
    <n v="1539.19"/>
  </r>
  <r>
    <n v="572.11"/>
    <n v="1144.22"/>
    <x v="21"/>
    <x v="1"/>
    <n v="444.73"/>
    <d v="2023-04-01T00:00:00"/>
    <d v="1899-12-30T00:00:00"/>
    <s v="Saturday"/>
    <s v="April"/>
    <s v="2023"/>
    <n v="451.06"/>
  </r>
  <r>
    <n v="19.82"/>
    <n v="99.1"/>
    <x v="17"/>
    <x v="0"/>
    <n v="538.14"/>
    <d v="2023-04-02T00:00:00"/>
    <d v="1899-12-30T00:00:00"/>
    <s v="Sunday"/>
    <s v="April"/>
    <s v="2023"/>
    <n v="1356.87"/>
  </r>
  <r>
    <n v="216.19"/>
    <n v="864.76"/>
    <x v="63"/>
    <x v="2"/>
    <n v="872.47"/>
    <d v="2023-04-03T00:00:00"/>
    <d v="1899-12-30T00:00:00"/>
    <s v="Monday"/>
    <s v="April"/>
    <s v="2023"/>
    <n v="1629.28"/>
  </r>
  <r>
    <n v="315.62"/>
    <n v="2209.34"/>
    <x v="28"/>
    <x v="1"/>
    <n v="521.59"/>
    <d v="2023-04-04T00:00:00"/>
    <d v="1899-12-30T00:00:00"/>
    <s v="Tuesday"/>
    <s v="April"/>
    <s v="2023"/>
    <n v="1933.65"/>
  </r>
  <r>
    <n v="66.58"/>
    <n v="199.74"/>
    <x v="64"/>
    <x v="2"/>
    <n v="819.79"/>
    <d v="2023-04-05T00:00:00"/>
    <d v="1899-12-30T00:00:00"/>
    <s v="Wednesday"/>
    <s v="April"/>
    <s v="2023"/>
    <n v="676.07"/>
  </r>
  <r>
    <n v="798.5"/>
    <n v="5589.5"/>
    <x v="11"/>
    <x v="1"/>
    <n v="887.96"/>
    <d v="2023-04-06T00:00:00"/>
    <d v="1899-12-30T00:00:00"/>
    <s v="Thursday"/>
    <s v="April"/>
    <s v="2023"/>
    <n v="1858.17"/>
  </r>
  <r>
    <n v="152.54"/>
    <n v="762.69999999999993"/>
    <x v="65"/>
    <x v="1"/>
    <n v="890.43"/>
    <d v="2023-04-07T00:00:00"/>
    <d v="1899-12-30T00:00:00"/>
    <s v="Friday"/>
    <s v="April"/>
    <s v="2023"/>
    <n v="211.15"/>
  </r>
  <r>
    <n v="659.83"/>
    <n v="1319.66"/>
    <x v="66"/>
    <x v="0"/>
    <n v="460.21"/>
    <d v="2023-04-08T00:00:00"/>
    <d v="1899-12-30T00:00:00"/>
    <s v="Saturday"/>
    <s v="April"/>
    <s v="2023"/>
    <n v="849.71"/>
  </r>
  <r>
    <n v="865.04"/>
    <n v="5190.24"/>
    <x v="27"/>
    <x v="0"/>
    <n v="860.37"/>
    <d v="2023-04-09T00:00:00"/>
    <d v="1899-12-30T00:00:00"/>
    <s v="Sunday"/>
    <s v="April"/>
    <s v="2023"/>
    <n v="921.08"/>
  </r>
  <r>
    <n v="599.99"/>
    <n v="1799.97"/>
    <x v="34"/>
    <x v="0"/>
    <n v="545.08000000000004"/>
    <d v="2023-04-10T00:00:00"/>
    <d v="1899-12-30T00:00:00"/>
    <s v="Monday"/>
    <s v="April"/>
    <s v="2023"/>
    <n v="1786.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R31:S132" firstHeaderRow="1" firstDataRow="1" firstDataCol="1"/>
  <pivotFields count="20">
    <pivotField axis="axisRow"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showAll="0"/>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showAll="0"/>
    <pivotField showAll="0"/>
    <pivotField showAll="0"/>
  </pivotFields>
  <rowFields count="1">
    <field x="0"/>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19:K27" firstHeaderRow="1" firstDataRow="1" firstDataCol="1"/>
  <pivotFields count="11">
    <pivotField showAll="0"/>
    <pivotField showAll="0"/>
    <pivotField axis="axisRow" showAll="0">
      <items count="68">
        <item x="43"/>
        <item x="54"/>
        <item h="1" x="56"/>
        <item x="5"/>
        <item h="1" x="58"/>
        <item h="1" x="22"/>
        <item h="1" x="10"/>
        <item h="1" x="65"/>
        <item h="1" x="34"/>
        <item x="31"/>
        <item h="1" x="11"/>
        <item h="1" x="9"/>
        <item h="1" x="23"/>
        <item h="1" x="12"/>
        <item h="1" x="48"/>
        <item h="1" x="4"/>
        <item h="1" x="66"/>
        <item h="1" x="39"/>
        <item h="1" x="41"/>
        <item h="1" x="52"/>
        <item h="1" x="33"/>
        <item h="1" x="44"/>
        <item h="1" x="57"/>
        <item h="1" x="38"/>
        <item h="1" x="19"/>
        <item h="1" x="46"/>
        <item h="1" x="17"/>
        <item h="1" x="6"/>
        <item h="1" x="35"/>
        <item h="1" x="27"/>
        <item h="1" x="61"/>
        <item h="1" x="36"/>
        <item h="1" x="1"/>
        <item h="1" x="16"/>
        <item h="1" x="47"/>
        <item h="1" x="14"/>
        <item h="1" x="64"/>
        <item h="1" x="18"/>
        <item h="1" x="59"/>
        <item x="60"/>
        <item h="1" x="49"/>
        <item h="1" x="2"/>
        <item h="1" x="3"/>
        <item h="1" x="24"/>
        <item h="1" x="25"/>
        <item h="1" x="20"/>
        <item h="1" x="28"/>
        <item h="1" x="32"/>
        <item h="1" x="8"/>
        <item h="1" x="21"/>
        <item h="1" x="45"/>
        <item h="1" x="53"/>
        <item h="1" x="40"/>
        <item x="26"/>
        <item h="1" x="29"/>
        <item h="1" x="63"/>
        <item h="1" x="13"/>
        <item h="1" x="62"/>
        <item h="1" x="7"/>
        <item h="1" x="15"/>
        <item h="1" x="0"/>
        <item h="1" x="30"/>
        <item h="1" x="51"/>
        <item h="1" x="37"/>
        <item h="1" x="50"/>
        <item h="1" x="42"/>
        <item x="55"/>
        <item t="default"/>
      </items>
    </pivotField>
    <pivotField showAll="0"/>
    <pivotField dataField="1" showAll="0"/>
    <pivotField numFmtId="14" showAll="0"/>
    <pivotField numFmtId="164" showAll="0"/>
    <pivotField showAll="0"/>
    <pivotField showAll="0"/>
    <pivotField showAll="0"/>
    <pivotField showAll="0"/>
  </pivotFields>
  <rowFields count="1">
    <field x="2"/>
  </rowFields>
  <rowItems count="8">
    <i>
      <x/>
    </i>
    <i>
      <x v="1"/>
    </i>
    <i>
      <x v="3"/>
    </i>
    <i>
      <x v="9"/>
    </i>
    <i>
      <x v="39"/>
    </i>
    <i>
      <x v="53"/>
    </i>
    <i>
      <x v="66"/>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J3:K11" firstHeaderRow="1" firstDataRow="1" firstDataCol="1"/>
  <pivotFields count="20">
    <pivotField showAll="0"/>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showAll="0"/>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axis="axisRow" showAll="0">
      <items count="8">
        <item x="1"/>
        <item x="2"/>
        <item x="3"/>
        <item x="4"/>
        <item x="5"/>
        <item x="6"/>
        <item x="0"/>
        <item t="default"/>
      </items>
    </pivotField>
    <pivotField showAll="0"/>
    <pivotField showAll="0"/>
    <pivotField showAll="0"/>
  </pivotFields>
  <rowFields count="1">
    <field x="16"/>
  </rowFields>
  <rowItems count="8">
    <i>
      <x/>
    </i>
    <i>
      <x v="1"/>
    </i>
    <i>
      <x v="2"/>
    </i>
    <i>
      <x v="3"/>
    </i>
    <i>
      <x v="4"/>
    </i>
    <i>
      <x v="5"/>
    </i>
    <i>
      <x v="6"/>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13:K17" firstHeaderRow="1" firstDataRow="1" firstDataCol="1"/>
  <pivotFields count="11">
    <pivotField showAll="0"/>
    <pivotField showAll="0"/>
    <pivotField showAll="0"/>
    <pivotField axis="axisRow" showAll="0">
      <items count="4">
        <item x="0"/>
        <item x="2"/>
        <item x="1"/>
        <item t="default"/>
      </items>
    </pivotField>
    <pivotField dataField="1" showAll="0"/>
    <pivotField numFmtId="14" showAll="0"/>
    <pivotField numFmtId="164" showAll="0"/>
    <pivotField showAll="0"/>
    <pivotField showAll="0"/>
    <pivotField showAll="0"/>
    <pivotField showAll="0"/>
  </pivotFields>
  <rowFields count="1">
    <field x="3"/>
  </rowFields>
  <rowItems count="4">
    <i>
      <x/>
    </i>
    <i>
      <x v="1"/>
    </i>
    <i>
      <x v="2"/>
    </i>
    <i t="grand">
      <x/>
    </i>
  </rowItems>
  <colItems count="1">
    <i/>
  </colItems>
  <dataFields count="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6">
  <location ref="G3:H7" firstHeaderRow="1" firstDataRow="1" firstDataCol="1"/>
  <pivotFields count="20">
    <pivotField showAll="0"/>
    <pivotField showAll="0"/>
    <pivotField showAll="0"/>
    <pivotField showAll="0">
      <items count="3">
        <item x="1"/>
        <item x="0"/>
        <item t="default"/>
      </items>
    </pivotField>
    <pivotField showAll="0"/>
    <pivotField axis="axisRow"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showAll="0"/>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showAll="0"/>
    <pivotField showAll="0"/>
    <pivotField showAll="0"/>
  </pivotFields>
  <rowFields count="1">
    <field x="5"/>
  </rowFields>
  <rowItems count="4">
    <i>
      <x/>
    </i>
    <i>
      <x v="1"/>
    </i>
    <i>
      <x v="2"/>
    </i>
    <i t="grand">
      <x/>
    </i>
  </rowItems>
  <colItems count="1">
    <i/>
  </colItems>
  <dataFields count="1">
    <dataField name="Sum of Revenue" fld="10" baseField="0" baseItem="0"/>
  </dataFields>
  <chartFormats count="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1"/>
          </reference>
        </references>
      </pivotArea>
    </chartFormat>
    <chartFormat chart="3" format="3">
      <pivotArea type="data" outline="0" fieldPosition="0">
        <references count="2">
          <reference field="4294967294" count="1" selected="0">
            <x v="0"/>
          </reference>
          <reference field="5" count="1" selected="0">
            <x v="2"/>
          </reference>
        </references>
      </pivotArea>
    </chartFormat>
    <chartFormat chart="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D3:E9" firstHeaderRow="1" firstDataRow="1" firstDataCol="1"/>
  <pivotFields count="20">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items count="101">
        <item x="53"/>
        <item x="91"/>
        <item x="51"/>
        <item x="62"/>
        <item x="70"/>
        <item x="10"/>
        <item x="83"/>
        <item x="58"/>
        <item x="44"/>
        <item x="94"/>
        <item x="69"/>
        <item x="88"/>
        <item x="64"/>
        <item x="61"/>
        <item x="71"/>
        <item x="2"/>
        <item x="78"/>
        <item x="59"/>
        <item x="42"/>
        <item x="21"/>
        <item x="84"/>
        <item x="38"/>
        <item x="31"/>
        <item x="56"/>
        <item x="96"/>
        <item x="12"/>
        <item x="50"/>
        <item x="6"/>
        <item x="75"/>
        <item x="92"/>
        <item x="8"/>
        <item x="68"/>
        <item x="16"/>
        <item x="55"/>
        <item x="24"/>
        <item x="90"/>
        <item x="43"/>
        <item x="18"/>
        <item x="65"/>
        <item x="97"/>
        <item x="7"/>
        <item x="37"/>
        <item x="0"/>
        <item x="66"/>
        <item x="47"/>
        <item x="20"/>
        <item x="9"/>
        <item x="54"/>
        <item x="60"/>
        <item x="99"/>
        <item x="87"/>
        <item x="3"/>
        <item x="40"/>
        <item x="1"/>
        <item x="14"/>
        <item x="19"/>
        <item x="52"/>
        <item x="93"/>
        <item x="22"/>
        <item x="28"/>
        <item x="49"/>
        <item x="82"/>
        <item x="77"/>
        <item x="48"/>
        <item x="76"/>
        <item x="45"/>
        <item x="5"/>
        <item x="13"/>
        <item x="41"/>
        <item x="81"/>
        <item x="26"/>
        <item x="57"/>
        <item x="72"/>
        <item x="29"/>
        <item x="17"/>
        <item x="63"/>
        <item x="32"/>
        <item x="36"/>
        <item x="4"/>
        <item x="46"/>
        <item x="85"/>
        <item x="25"/>
        <item x="33"/>
        <item x="23"/>
        <item x="86"/>
        <item x="30"/>
        <item x="98"/>
        <item x="89"/>
        <item x="27"/>
        <item x="74"/>
        <item x="95"/>
        <item x="73"/>
        <item x="34"/>
        <item x="67"/>
        <item x="15"/>
        <item x="11"/>
        <item x="35"/>
        <item x="39"/>
        <item x="80"/>
        <item x="79"/>
        <item t="default"/>
      </items>
    </pivotField>
    <pivotField showAll="0">
      <items count="68">
        <item x="43"/>
        <item x="54"/>
        <item x="56"/>
        <item x="5"/>
        <item x="58"/>
        <item x="22"/>
        <item x="10"/>
        <item x="65"/>
        <item x="34"/>
        <item x="31"/>
        <item x="11"/>
        <item x="9"/>
        <item x="23"/>
        <item x="12"/>
        <item x="48"/>
        <item x="4"/>
        <item x="66"/>
        <item x="39"/>
        <item x="41"/>
        <item x="52"/>
        <item x="33"/>
        <item x="44"/>
        <item x="57"/>
        <item x="38"/>
        <item x="19"/>
        <item x="46"/>
        <item x="17"/>
        <item x="6"/>
        <item x="35"/>
        <item x="27"/>
        <item x="61"/>
        <item x="36"/>
        <item x="1"/>
        <item x="16"/>
        <item x="47"/>
        <item x="14"/>
        <item x="64"/>
        <item x="18"/>
        <item x="59"/>
        <item x="60"/>
        <item x="49"/>
        <item x="2"/>
        <item x="3"/>
        <item x="24"/>
        <item x="25"/>
        <item x="20"/>
        <item x="28"/>
        <item x="32"/>
        <item x="8"/>
        <item x="21"/>
        <item x="45"/>
        <item x="53"/>
        <item x="40"/>
        <item x="26"/>
        <item x="29"/>
        <item x="63"/>
        <item x="13"/>
        <item x="62"/>
        <item x="7"/>
        <item x="15"/>
        <item x="0"/>
        <item x="30"/>
        <item x="51"/>
        <item x="37"/>
        <item x="50"/>
        <item x="42"/>
        <item x="55"/>
        <item t="default"/>
      </items>
    </pivotField>
    <pivotField showAll="0">
      <items count="4">
        <item x="0"/>
        <item x="2"/>
        <item x="1"/>
        <item t="default"/>
      </items>
    </pivotField>
    <pivotField showAll="0">
      <items count="68">
        <item x="14"/>
        <item x="23"/>
        <item x="35"/>
        <item x="58"/>
        <item x="61"/>
        <item x="33"/>
        <item x="25"/>
        <item x="49"/>
        <item x="52"/>
        <item x="42"/>
        <item x="10"/>
        <item x="16"/>
        <item x="39"/>
        <item x="2"/>
        <item x="41"/>
        <item x="44"/>
        <item x="46"/>
        <item x="45"/>
        <item x="21"/>
        <item x="8"/>
        <item x="26"/>
        <item x="66"/>
        <item x="3"/>
        <item x="22"/>
        <item x="59"/>
        <item x="28"/>
        <item x="56"/>
        <item x="47"/>
        <item x="43"/>
        <item x="5"/>
        <item x="17"/>
        <item x="60"/>
        <item x="34"/>
        <item x="55"/>
        <item x="31"/>
        <item x="48"/>
        <item x="30"/>
        <item x="38"/>
        <item x="36"/>
        <item x="54"/>
        <item x="20"/>
        <item x="32"/>
        <item x="40"/>
        <item x="9"/>
        <item x="51"/>
        <item x="53"/>
        <item x="57"/>
        <item x="50"/>
        <item x="0"/>
        <item x="15"/>
        <item x="64"/>
        <item x="27"/>
        <item x="63"/>
        <item x="6"/>
        <item x="4"/>
        <item x="1"/>
        <item x="37"/>
        <item x="11"/>
        <item x="65"/>
        <item x="7"/>
        <item x="29"/>
        <item x="19"/>
        <item x="12"/>
        <item x="24"/>
        <item x="62"/>
        <item x="18"/>
        <item x="13"/>
        <item t="default"/>
      </items>
    </pivotField>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axis="axisRow" showAll="0">
      <items count="5">
        <item x="0"/>
        <item x="1"/>
        <item x="2"/>
        <item x="3"/>
        <item t="default"/>
      </items>
    </pivotField>
    <pivotField axis="axisRow" showAll="0">
      <items count="2">
        <item x="0"/>
        <item t="default"/>
      </items>
    </pivotField>
    <pivotField showAll="0">
      <items count="101">
        <item x="25"/>
        <item x="79"/>
        <item x="72"/>
        <item x="84"/>
        <item x="44"/>
        <item x="61"/>
        <item x="0"/>
        <item x="96"/>
        <item x="34"/>
        <item x="6"/>
        <item x="77"/>
        <item x="49"/>
        <item x="51"/>
        <item x="21"/>
        <item x="75"/>
        <item x="9"/>
        <item x="76"/>
        <item x="71"/>
        <item x="90"/>
        <item x="67"/>
        <item x="11"/>
        <item x="10"/>
        <item x="64"/>
        <item x="41"/>
        <item x="63"/>
        <item x="80"/>
        <item x="30"/>
        <item x="94"/>
        <item x="32"/>
        <item x="38"/>
        <item x="85"/>
        <item x="56"/>
        <item x="24"/>
        <item x="5"/>
        <item x="4"/>
        <item x="16"/>
        <item x="59"/>
        <item x="88"/>
        <item x="62"/>
        <item x="97"/>
        <item x="27"/>
        <item x="82"/>
        <item x="50"/>
        <item x="98"/>
        <item x="2"/>
        <item x="54"/>
        <item x="40"/>
        <item x="83"/>
        <item x="20"/>
        <item x="81"/>
        <item x="37"/>
        <item x="46"/>
        <item x="14"/>
        <item x="18"/>
        <item x="47"/>
        <item x="57"/>
        <item x="43"/>
        <item x="36"/>
        <item x="55"/>
        <item x="68"/>
        <item x="17"/>
        <item x="8"/>
        <item x="70"/>
        <item x="15"/>
        <item x="12"/>
        <item x="91"/>
        <item x="13"/>
        <item x="69"/>
        <item x="29"/>
        <item x="73"/>
        <item x="87"/>
        <item x="45"/>
        <item x="42"/>
        <item x="7"/>
        <item x="1"/>
        <item x="89"/>
        <item x="19"/>
        <item x="26"/>
        <item x="22"/>
        <item x="60"/>
        <item x="3"/>
        <item x="74"/>
        <item x="58"/>
        <item x="35"/>
        <item x="48"/>
        <item x="92"/>
        <item x="23"/>
        <item x="66"/>
        <item x="86"/>
        <item x="99"/>
        <item x="39"/>
        <item x="31"/>
        <item x="65"/>
        <item x="28"/>
        <item x="95"/>
        <item x="33"/>
        <item x="53"/>
        <item x="78"/>
        <item x="93"/>
        <item x="52"/>
        <item t="default"/>
      </items>
    </pivotField>
  </pivotFields>
  <rowFields count="2">
    <field x="18"/>
    <field x="17"/>
  </rowFields>
  <rowItems count="6">
    <i>
      <x/>
    </i>
    <i r="1">
      <x/>
    </i>
    <i r="1">
      <x v="1"/>
    </i>
    <i r="1">
      <x v="2"/>
    </i>
    <i r="1">
      <x v="3"/>
    </i>
    <i t="grand">
      <x/>
    </i>
  </rowItems>
  <colItems count="1">
    <i/>
  </colItems>
  <dataFields count="1">
    <dataField name="Sum of Revenue" fld="10"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7" count="1" selected="0">
            <x v="0"/>
          </reference>
          <reference field="18" count="1" selected="0">
            <x v="0"/>
          </reference>
        </references>
      </pivotArea>
    </chartFormat>
    <chartFormat chart="0" format="2">
      <pivotArea type="data" outline="0" fieldPosition="0">
        <references count="3">
          <reference field="4294967294" count="1" selected="0">
            <x v="0"/>
          </reference>
          <reference field="17" count="1" selected="0">
            <x v="1"/>
          </reference>
          <reference field="18" count="1" selected="0">
            <x v="0"/>
          </reference>
        </references>
      </pivotArea>
    </chartFormat>
    <chartFormat chart="0" format="3">
      <pivotArea type="data" outline="0" fieldPosition="0">
        <references count="3">
          <reference field="4294967294" count="1" selected="0">
            <x v="0"/>
          </reference>
          <reference field="17" count="1" selected="0">
            <x v="2"/>
          </reference>
          <reference field="18" count="1" selected="0">
            <x v="0"/>
          </reference>
        </references>
      </pivotArea>
    </chartFormat>
    <chartFormat chart="0" format="4">
      <pivotArea type="data" outline="0" fieldPosition="0">
        <references count="3">
          <reference field="4294967294" count="1" selected="0">
            <x v="0"/>
          </reference>
          <reference field="17" count="1" selected="0">
            <x v="3"/>
          </reference>
          <reference field="18" count="1" selected="0">
            <x v="0"/>
          </reference>
        </references>
      </pivotArea>
    </chartFormat>
    <chartFormat chart="2"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G13:H21" firstHeaderRow="1" firstDataRow="1" firstDataCol="1"/>
  <pivotFields count="20">
    <pivotField showAll="0"/>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axis="axisRow" showAll="0">
      <items count="68">
        <item x="43"/>
        <item x="54"/>
        <item h="1" x="56"/>
        <item x="5"/>
        <item h="1" x="58"/>
        <item h="1" x="22"/>
        <item h="1" x="10"/>
        <item h="1" x="65"/>
        <item h="1" x="34"/>
        <item x="31"/>
        <item h="1" x="11"/>
        <item h="1" x="9"/>
        <item h="1" x="23"/>
        <item h="1" x="12"/>
        <item h="1" x="48"/>
        <item h="1" x="4"/>
        <item h="1" x="66"/>
        <item h="1" x="39"/>
        <item h="1" x="41"/>
        <item h="1" x="52"/>
        <item h="1" x="33"/>
        <item h="1" x="44"/>
        <item h="1" x="57"/>
        <item h="1" x="38"/>
        <item h="1" x="19"/>
        <item h="1" x="46"/>
        <item h="1" x="17"/>
        <item h="1" x="6"/>
        <item h="1" x="35"/>
        <item h="1" x="27"/>
        <item h="1" x="61"/>
        <item h="1" x="36"/>
        <item h="1" x="1"/>
        <item h="1" x="16"/>
        <item h="1" x="47"/>
        <item h="1" x="14"/>
        <item h="1" x="64"/>
        <item h="1" x="18"/>
        <item h="1" x="59"/>
        <item x="60"/>
        <item h="1" x="49"/>
        <item h="1" x="2"/>
        <item h="1" x="3"/>
        <item h="1" x="24"/>
        <item h="1" x="25"/>
        <item h="1" x="20"/>
        <item h="1" x="28"/>
        <item h="1" x="32"/>
        <item h="1" x="8"/>
        <item h="1" x="21"/>
        <item h="1" x="45"/>
        <item h="1" x="53"/>
        <item h="1" x="40"/>
        <item x="26"/>
        <item h="1" x="29"/>
        <item h="1" x="63"/>
        <item h="1" x="13"/>
        <item h="1" x="62"/>
        <item h="1" x="7"/>
        <item h="1" x="15"/>
        <item h="1" x="0"/>
        <item h="1" x="30"/>
        <item h="1" x="51"/>
        <item h="1" x="37"/>
        <item h="1" x="50"/>
        <item h="1" x="42"/>
        <item x="55"/>
        <item t="default"/>
      </items>
    </pivotField>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showAll="0"/>
    <pivotField showAll="0"/>
    <pivotField showAll="0"/>
  </pivotFields>
  <rowFields count="1">
    <field x="11"/>
  </rowFields>
  <rowItems count="8">
    <i>
      <x/>
    </i>
    <i>
      <x v="1"/>
    </i>
    <i>
      <x v="3"/>
    </i>
    <i>
      <x v="9"/>
    </i>
    <i>
      <x v="39"/>
    </i>
    <i>
      <x v="53"/>
    </i>
    <i>
      <x v="66"/>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0" firstHeaderRow="1" firstDataRow="1" firstDataCol="1"/>
  <pivotFields count="20">
    <pivotField showAll="0"/>
    <pivotField showAll="0"/>
    <pivotField showAll="0">
      <items count="64">
        <item x="34"/>
        <item x="57"/>
        <item x="8"/>
        <item x="13"/>
        <item x="20"/>
        <item x="54"/>
        <item x="39"/>
        <item x="37"/>
        <item x="17"/>
        <item x="58"/>
        <item x="33"/>
        <item x="0"/>
        <item x="23"/>
        <item x="29"/>
        <item x="14"/>
        <item x="25"/>
        <item x="45"/>
        <item x="31"/>
        <item x="41"/>
        <item x="27"/>
        <item x="43"/>
        <item x="42"/>
        <item x="24"/>
        <item x="9"/>
        <item x="4"/>
        <item x="46"/>
        <item x="10"/>
        <item x="7"/>
        <item x="11"/>
        <item x="44"/>
        <item x="19"/>
        <item x="35"/>
        <item x="30"/>
        <item x="6"/>
        <item x="49"/>
        <item x="61"/>
        <item x="3"/>
        <item x="47"/>
        <item x="18"/>
        <item x="60"/>
        <item x="26"/>
        <item x="56"/>
        <item x="51"/>
        <item x="32"/>
        <item x="36"/>
        <item x="50"/>
        <item x="21"/>
        <item x="16"/>
        <item x="5"/>
        <item x="48"/>
        <item x="28"/>
        <item x="15"/>
        <item x="53"/>
        <item x="59"/>
        <item x="2"/>
        <item x="1"/>
        <item x="22"/>
        <item x="52"/>
        <item x="12"/>
        <item x="40"/>
        <item x="55"/>
        <item x="38"/>
        <item x="62"/>
        <item t="default"/>
      </items>
    </pivotField>
    <pivotField showAll="0">
      <items count="4">
        <item x="1"/>
        <item x="0"/>
        <item x="2"/>
        <item t="default"/>
      </items>
    </pivotField>
    <pivotField showAll="0"/>
    <pivotField showAll="0"/>
    <pivotField axis="axisRow" showAll="0">
      <items count="7">
        <item x="0"/>
        <item x="1"/>
        <item x="4"/>
        <item x="2"/>
        <item x="3"/>
        <item x="5"/>
        <item t="default"/>
      </items>
    </pivotField>
    <pivotField showAll="0"/>
    <pivotField showAll="0"/>
    <pivotField showAll="0"/>
    <pivotField dataField="1" showAll="0">
      <items count="102">
        <item x="53"/>
        <item x="91"/>
        <item x="51"/>
        <item x="62"/>
        <item x="70"/>
        <item x="10"/>
        <item x="83"/>
        <item x="58"/>
        <item x="44"/>
        <item x="94"/>
        <item x="69"/>
        <item x="88"/>
        <item x="64"/>
        <item x="61"/>
        <item x="71"/>
        <item x="2"/>
        <item x="78"/>
        <item x="59"/>
        <item x="42"/>
        <item x="21"/>
        <item x="84"/>
        <item x="38"/>
        <item x="31"/>
        <item x="56"/>
        <item x="96"/>
        <item x="12"/>
        <item x="50"/>
        <item x="6"/>
        <item x="75"/>
        <item x="92"/>
        <item x="8"/>
        <item x="68"/>
        <item x="16"/>
        <item x="55"/>
        <item x="24"/>
        <item x="90"/>
        <item x="43"/>
        <item x="18"/>
        <item x="65"/>
        <item x="97"/>
        <item x="7"/>
        <item x="37"/>
        <item x="0"/>
        <item x="66"/>
        <item x="47"/>
        <item x="20"/>
        <item x="9"/>
        <item x="54"/>
        <item x="60"/>
        <item x="99"/>
        <item x="87"/>
        <item x="3"/>
        <item x="40"/>
        <item x="1"/>
        <item x="14"/>
        <item x="19"/>
        <item x="52"/>
        <item x="93"/>
        <item x="22"/>
        <item x="28"/>
        <item x="49"/>
        <item x="82"/>
        <item x="77"/>
        <item x="48"/>
        <item x="76"/>
        <item x="45"/>
        <item x="5"/>
        <item x="13"/>
        <item x="41"/>
        <item x="81"/>
        <item x="26"/>
        <item x="57"/>
        <item x="72"/>
        <item x="29"/>
        <item x="17"/>
        <item x="63"/>
        <item x="32"/>
        <item x="36"/>
        <item x="4"/>
        <item x="46"/>
        <item x="85"/>
        <item x="25"/>
        <item x="33"/>
        <item x="23"/>
        <item x="86"/>
        <item x="30"/>
        <item x="98"/>
        <item x="89"/>
        <item x="27"/>
        <item x="74"/>
        <item x="95"/>
        <item x="73"/>
        <item x="34"/>
        <item x="67"/>
        <item x="15"/>
        <item x="11"/>
        <item x="35"/>
        <item x="39"/>
        <item x="80"/>
        <item x="79"/>
        <item x="100"/>
        <item t="default"/>
      </items>
    </pivotField>
    <pivotField showAll="0">
      <items count="69">
        <item h="1" x="43"/>
        <item x="54"/>
        <item h="1" x="56"/>
        <item x="5"/>
        <item h="1" x="58"/>
        <item h="1" x="22"/>
        <item h="1" x="10"/>
        <item h="1" x="65"/>
        <item h="1" x="34"/>
        <item x="31"/>
        <item h="1" x="11"/>
        <item h="1" x="9"/>
        <item h="1" x="23"/>
        <item h="1" x="12"/>
        <item h="1" x="48"/>
        <item x="4"/>
        <item h="1" x="66"/>
        <item h="1" x="39"/>
        <item h="1" x="41"/>
        <item h="1" x="52"/>
        <item h="1" x="33"/>
        <item h="1" x="44"/>
        <item h="1" x="57"/>
        <item h="1" x="38"/>
        <item h="1" x="19"/>
        <item h="1" x="46"/>
        <item h="1" x="17"/>
        <item h="1" x="6"/>
        <item h="1" x="35"/>
        <item h="1" x="27"/>
        <item h="1" x="61"/>
        <item h="1" x="36"/>
        <item x="1"/>
        <item h="1" x="16"/>
        <item h="1" x="47"/>
        <item h="1" x="14"/>
        <item h="1" x="64"/>
        <item h="1" x="18"/>
        <item h="1" x="59"/>
        <item h="1" x="60"/>
        <item x="49"/>
        <item h="1" x="2"/>
        <item h="1" x="3"/>
        <item h="1" x="24"/>
        <item h="1" x="25"/>
        <item h="1" x="20"/>
        <item h="1" x="28"/>
        <item h="1" x="32"/>
        <item h="1" x="8"/>
        <item h="1" x="21"/>
        <item h="1" x="45"/>
        <item h="1" x="53"/>
        <item x="40"/>
        <item h="1" x="26"/>
        <item h="1" x="29"/>
        <item h="1" x="63"/>
        <item h="1" x="13"/>
        <item h="1" x="62"/>
        <item h="1" x="7"/>
        <item h="1" x="15"/>
        <item h="1" x="0"/>
        <item h="1" x="30"/>
        <item x="51"/>
        <item h="1" x="37"/>
        <item h="1" x="50"/>
        <item h="1" x="42"/>
        <item x="55"/>
        <item h="1" x="67"/>
        <item t="default"/>
      </items>
    </pivotField>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Revenue" fld="10" subtotal="count" baseField="0" baseItem="0"/>
  </dataFields>
  <chartFormats count="3">
    <chartFormat chart="3" format="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D12:F29" firstHeaderRow="1" firstDataRow="1" firstDataCol="0"/>
  <pivotFields count="20">
    <pivotField showAll="0"/>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showAll="0"/>
    <pivotField showAll="0"/>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12:B15" firstHeaderRow="1" firstDataRow="1" firstDataCol="1"/>
  <pivotFields count="20">
    <pivotField showAll="0"/>
    <pivotField showAll="0"/>
    <pivotField showAll="0"/>
    <pivotField axis="axisRow"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showAll="0"/>
    <pivotField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items count="2">
        <item x="0"/>
        <item t="default"/>
      </items>
    </pivotField>
    <pivotField showAll="0">
      <items count="8">
        <item x="1"/>
        <item x="2"/>
        <item x="3"/>
        <item x="4"/>
        <item x="5"/>
        <item x="6"/>
        <item x="0"/>
        <item t="default"/>
      </items>
    </pivotField>
    <pivotField showAll="0"/>
    <pivotField showAll="0"/>
    <pivotField showAll="0"/>
  </pivotFields>
  <rowFields count="1">
    <field x="3"/>
  </rowFields>
  <rowItems count="3">
    <i>
      <x/>
    </i>
    <i>
      <x v="1"/>
    </i>
    <i t="grand">
      <x/>
    </i>
  </rowItems>
  <colItems count="1">
    <i/>
  </colItems>
  <dataFields count="1">
    <dataField name="Sum of Revenue" fld="10"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9"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18:B22" firstHeaderRow="1" firstDataRow="1" firstDataCol="1"/>
  <pivotFields count="20">
    <pivotField showAll="0"/>
    <pivotField showAll="0"/>
    <pivotField showAll="0"/>
    <pivotField showAll="0">
      <items count="3">
        <item x="1"/>
        <item x="0"/>
        <item t="default"/>
      </items>
    </pivotField>
    <pivotField showAll="0"/>
    <pivotField showAll="0">
      <items count="4">
        <item x="0"/>
        <item x="2"/>
        <item x="1"/>
        <item t="default"/>
      </items>
    </pivotField>
    <pivotField showAll="0">
      <items count="6">
        <item x="0"/>
        <item x="1"/>
        <item x="4"/>
        <item x="2"/>
        <item x="3"/>
        <item t="default"/>
      </items>
    </pivotField>
    <pivotField showAll="0"/>
    <pivotField showAll="0"/>
    <pivotField showAll="0"/>
    <pivotField dataField="1" showAll="0"/>
    <pivotField showAll="0"/>
    <pivotField axis="axisRow" showAll="0">
      <items count="4">
        <item x="0"/>
        <item x="2"/>
        <item x="1"/>
        <item t="default"/>
      </items>
    </pivotField>
    <pivotField showAll="0"/>
    <pivotField numFmtId="14"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64" showAll="0"/>
    <pivotField showAll="0">
      <items count="8">
        <item x="1"/>
        <item x="2"/>
        <item x="3"/>
        <item x="4"/>
        <item x="5"/>
        <item x="6"/>
        <item x="0"/>
        <item t="default"/>
      </items>
    </pivotField>
    <pivotField showAll="0"/>
    <pivotField showAll="0"/>
    <pivotField showAll="0"/>
  </pivotFields>
  <rowFields count="1">
    <field x="12"/>
  </rowFields>
  <rowItems count="4">
    <i>
      <x/>
    </i>
    <i>
      <x v="1"/>
    </i>
    <i>
      <x v="2"/>
    </i>
    <i t="grand">
      <x/>
    </i>
  </rowItems>
  <colItems count="1">
    <i/>
  </colItems>
  <dataFields count="1">
    <dataField name="Sum of Revenue" fld="10"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3"/>
    <pivotTable tabId="7" name="PivotTable11"/>
    <pivotTable tabId="7" name="PivotTable2"/>
    <pivotTable tabId="7" name="PivotTable4"/>
    <pivotTable tabId="7" name="PivotTable5"/>
    <pivotTable tabId="7" name="PivotTable6"/>
    <pivotTable tabId="7" name="PivotTable7"/>
    <pivotTable tabId="7" name="PivotTable8"/>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bracket" sourceName="Age-bracket">
  <pivotTables>
    <pivotTable tabId="7" name="PivotTable3"/>
    <pivotTable tabId="7" name="PivotTable11"/>
    <pivotTable tabId="7" name="PivotTable2"/>
    <pivotTable tabId="7" name="PivotTable4"/>
    <pivotTable tabId="7" name="PivotTable5"/>
    <pivotTable tabId="7" name="PivotTable6"/>
    <pivotTable tabId="7" name="PivotTable7"/>
    <pivotTable tabId="7" name="PivotTable8"/>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7" name="PivotTable3"/>
    <pivotTable tabId="7" name="PivotTable11"/>
    <pivotTable tabId="7" name="PivotTable2"/>
    <pivotTable tabId="7" name="PivotTable4"/>
    <pivotTable tabId="7" name="PivotTable5"/>
    <pivotTable tabId="7" name="PivotTable6"/>
    <pivotTable tabId="7" name="PivotTable7"/>
    <pivotTable tabId="7" name="PivotTable8"/>
  </pivotTables>
  <data>
    <tabular pivotCacheId="1">
      <items count="5">
        <i x="0" s="1"/>
        <i x="1" s="1"/>
        <i x="4"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7" name="PivotTable3"/>
    <pivotTable tabId="7" name="PivotTable11"/>
    <pivotTable tabId="7" name="PivotTable2"/>
    <pivotTable tabId="7" name="PivotTable4"/>
    <pivotTable tabId="7" name="PivotTable5"/>
    <pivotTable tabId="7" name="PivotTable6"/>
    <pivotTable tabId="7" name="PivotTable7"/>
    <pivotTable tabId="7" name="PivotTable8"/>
  </pivotTables>
  <data>
    <tabular pivotCacheId="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ay" sourceName="Day">
  <pivotTables>
    <pivotTable tabId="7" name="PivotTable3"/>
    <pivotTable tabId="7" name="PivotTable11"/>
    <pivotTable tabId="7" name="PivotTable2"/>
    <pivotTable tabId="7" name="PivotTable4"/>
    <pivotTable tabId="7" name="PivotTable5"/>
    <pivotTable tabId="7" name="PivotTable6"/>
    <pivotTable tabId="7" name="PivotTable7"/>
    <pivotTable tabId="7" name="PivotTable8"/>
  </pivotTables>
  <data>
    <tabular pivotCacheId="1">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Dark5" rowHeight="241300"/>
  <slicer name="Age-bracket" cache="Slicer_Age_bracket" caption="Age-bracket" style="SlicerStyleDark5" rowHeight="241300"/>
  <slicer name="City" cache="Slicer_City" caption="City" style="SlicerStyleDark1" rowHeight="241300"/>
  <slicer name="category" cache="Slicer_category" caption="category" style="SlicerStyleDark5" rowHeight="241300"/>
  <slicer name="Day" cache="Slicer_Day" caption="Day" style="SlicerStyleDark1" rowHeight="241300"/>
</slicers>
</file>

<file path=xl/tables/table1.xml><?xml version="1.0" encoding="utf-8"?>
<table xmlns="http://schemas.openxmlformats.org/spreadsheetml/2006/main" id="6" name="oders7" displayName="oders7" ref="A1:T101" totalsRowShown="0" headerRowDxfId="48" dataDxfId="46" headerRowBorderDxfId="47" tableBorderDxfId="45">
  <autoFilter ref="A1:T101"/>
  <sortState ref="A2:Q101">
    <sortCondition ref="A1:A101"/>
  </sortState>
  <tableColumns count="20">
    <tableColumn id="1" name="order_id" dataDxfId="44"/>
    <tableColumn id="2" name="customer_id" dataDxfId="43"/>
    <tableColumn id="9" name="Name" dataDxfId="42">
      <calculatedColumnFormula>VLOOKUP(oders7[[#This Row],[customer_id]],customers[],2,FALSE)</calculatedColumnFormula>
    </tableColumn>
    <tableColumn id="10" name="Gender" dataDxfId="41">
      <calculatedColumnFormula>VLOOKUP(oders7[[#This Row],[customer_id]],customers[],3,FALSE)</calculatedColumnFormula>
    </tableColumn>
    <tableColumn id="11" name="Age" dataDxfId="40">
      <calculatedColumnFormula>VLOOKUP(oders7[[#This Row],[customer_id]],customers[],4,FALSE)</calculatedColumnFormula>
    </tableColumn>
    <tableColumn id="12" name="Age-bracket" dataDxfId="39">
      <calculatedColumnFormula>VLOOKUP(oders7[[#This Row],[customer_id]],customers[],5,FALSE)</calculatedColumnFormula>
    </tableColumn>
    <tableColumn id="13" name="City" dataDxfId="38">
      <calculatedColumnFormula>VLOOKUP(oders7[[#This Row],[customer_id]],customers[],6,FALSE)</calculatedColumnFormula>
    </tableColumn>
    <tableColumn id="15" name="Product_id" dataDxfId="37">
      <calculatedColumnFormula>VLOOKUP(oders7[[#This Row],[order_id]],order_items[],3,FALSE)</calculatedColumnFormula>
    </tableColumn>
    <tableColumn id="16" name="Quantity" dataDxfId="36">
      <calculatedColumnFormula>VLOOKUP(oders7[[#This Row],[order_id]],order_items[],4,FALSE)</calculatedColumnFormula>
    </tableColumn>
    <tableColumn id="14" name="unit_price" dataDxfId="35">
      <calculatedColumnFormula>VLOOKUP(oders7[[#This Row],[order_id]],order_items[],5,FALSE)</calculatedColumnFormula>
    </tableColumn>
    <tableColumn id="17" name="Revenue" dataDxfId="34">
      <calculatedColumnFormula>oders7[[#This Row],[Quantity]]*oders7[[#This Row],[unit_price]]</calculatedColumnFormula>
    </tableColumn>
    <tableColumn id="20" name="product" dataDxfId="33">
      <calculatedColumnFormula>VLOOKUP(oders7[[#This Row],[Product_id]],products[],2,FALSE)</calculatedColumnFormula>
    </tableColumn>
    <tableColumn id="19" name="category" dataDxfId="32">
      <calculatedColumnFormula>VLOOKUP(oders7[[#This Row],[Product_id]],products[],3,FALSE)</calculatedColumnFormula>
    </tableColumn>
    <tableColumn id="18" name="price" dataDxfId="31">
      <calculatedColumnFormula>VLOOKUP(oders7[[#This Row],[Product_id]],products[],4,FALSE)</calculatedColumnFormula>
    </tableColumn>
    <tableColumn id="3" name="order_date" dataDxfId="30"/>
    <tableColumn id="4" name="Time" dataDxfId="29"/>
    <tableColumn id="5" name="Day" dataDxfId="28">
      <calculatedColumnFormula>TEXT(O2,"dddd")</calculatedColumnFormula>
    </tableColumn>
    <tableColumn id="6" name="Month" dataDxfId="27">
      <calculatedColumnFormula>TEXT(O2,"mmmm")</calculatedColumnFormula>
    </tableColumn>
    <tableColumn id="7" name="Year" dataDxfId="26">
      <calculatedColumnFormula>TEXT(O2,"yyyy")</calculatedColumnFormula>
    </tableColumn>
    <tableColumn id="8" name="total_amount" dataDxfId="25"/>
  </tableColumns>
  <tableStyleInfo name="TableStyleMedium4" showFirstColumn="0" showLastColumn="0" showRowStripes="1" showColumnStripes="0"/>
</table>
</file>

<file path=xl/tables/table2.xml><?xml version="1.0" encoding="utf-8"?>
<table xmlns="http://schemas.openxmlformats.org/spreadsheetml/2006/main" id="2" name="customers" displayName="customers" ref="A1:F1048576" totalsRowShown="0" headerRowDxfId="24">
  <autoFilter ref="A1:F1048576"/>
  <tableColumns count="6">
    <tableColumn id="1" name="customer_id"/>
    <tableColumn id="2" name="Full_Name"/>
    <tableColumn id="3" name="Gender"/>
    <tableColumn id="4" name="age"/>
    <tableColumn id="5" name="age_bracket"/>
    <tableColumn id="6" name="city"/>
  </tableColumns>
  <tableStyleInfo name="TableStyleMedium4" showFirstColumn="0" showLastColumn="0" showRowStripes="1" showColumnStripes="0"/>
</table>
</file>

<file path=xl/tables/table3.xml><?xml version="1.0" encoding="utf-8"?>
<table xmlns="http://schemas.openxmlformats.org/spreadsheetml/2006/main" id="5" name="order_items" displayName="order_items" ref="A1:E101" totalsRowShown="0" headerRowDxfId="23" dataDxfId="21" headerRowBorderDxfId="22" tableBorderDxfId="20">
  <autoFilter ref="A1:E101"/>
  <tableColumns count="5">
    <tableColumn id="1" name="order_item_id" dataDxfId="19"/>
    <tableColumn id="2" name="order_id" dataDxfId="18"/>
    <tableColumn id="3" name="product_id" dataDxfId="17"/>
    <tableColumn id="4" name="quantity" dataDxfId="16"/>
    <tableColumn id="5" name="unit_price" dataDxfId="15"/>
  </tableColumns>
  <tableStyleInfo name="TableStyleMedium4" showFirstColumn="0" showLastColumn="0" showRowStripes="1" showColumnStripes="0"/>
</table>
</file>

<file path=xl/tables/table4.xml><?xml version="1.0" encoding="utf-8"?>
<table xmlns="http://schemas.openxmlformats.org/spreadsheetml/2006/main" id="3" name="oders" displayName="oders" ref="A1:H101" totalsRowShown="0" headerRowDxfId="14" dataDxfId="12" headerRowBorderDxfId="13" tableBorderDxfId="11">
  <autoFilter ref="A1:H101"/>
  <tableColumns count="8">
    <tableColumn id="1" name="order_id" dataDxfId="10"/>
    <tableColumn id="2" name="customer_id" dataDxfId="9"/>
    <tableColumn id="3" name="order_date" dataDxfId="8"/>
    <tableColumn id="4" name="Time" dataDxfId="7"/>
    <tableColumn id="5" name="Day" dataDxfId="6">
      <calculatedColumnFormula>TEXT(C2,"dddd")</calculatedColumnFormula>
    </tableColumn>
    <tableColumn id="6" name="Month" dataDxfId="5">
      <calculatedColumnFormula>TEXT(C2,"mmmm")</calculatedColumnFormula>
    </tableColumn>
    <tableColumn id="7" name="Year" dataDxfId="4">
      <calculatedColumnFormula>TEXT(C2,"yyyy")</calculatedColumnFormula>
    </tableColumn>
    <tableColumn id="8" name="total_amount" dataDxfId="3"/>
  </tableColumns>
  <tableStyleInfo name="TableStyleMedium4" showFirstColumn="0" showLastColumn="0" showRowStripes="1" showColumnStripes="0"/>
</table>
</file>

<file path=xl/tables/table5.xml><?xml version="1.0" encoding="utf-8"?>
<table xmlns="http://schemas.openxmlformats.org/spreadsheetml/2006/main" id="1" name="products" displayName="products" ref="A1:D101" totalsRowShown="0">
  <autoFilter ref="A1:D101"/>
  <tableColumns count="4">
    <tableColumn id="1" name="product_id" dataDxfId="2"/>
    <tableColumn id="2" name="product" dataDxfId="1" dataCellStyle="Normal 2"/>
    <tableColumn id="3" name="Category" dataCellStyle="Normal 2"/>
    <tableColumn id="4" name="price" dataDxfId="0"/>
  </tableColumns>
  <tableStyleInfo name="TableStyleLight2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_date" sourceName="order_date">
  <pivotTables>
    <pivotTable tabId="7" name="PivotTable6"/>
    <pivotTable tabId="7" name="PivotTable11"/>
    <pivotTable tabId="7" name="PivotTable2"/>
    <pivotTable tabId="7" name="PivotTable3"/>
    <pivotTable tabId="7" name="PivotTable4"/>
    <pivotTable tabId="7" name="PivotTable5"/>
    <pivotTable tabId="7" name="PivotTable7"/>
    <pivotTable tabId="7" name="PivotTable8"/>
  </pivotTables>
  <state minimalRefreshVersion="6" lastRefreshVersion="6" pivotCacheId="1"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_date" cache="NativeTimeline_order_date" caption="order_date" level="2" selectionLevel="2" scrollPosition="2023-01-01T00:00:00" style="TimeSlicerStyleDark1"/>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3:S132"/>
  <sheetViews>
    <sheetView topLeftCell="A9" zoomScale="55" zoomScaleNormal="55" workbookViewId="0">
      <selection activeCell="E9" sqref="E9"/>
    </sheetView>
  </sheetViews>
  <sheetFormatPr defaultRowHeight="15" x14ac:dyDescent="0.25"/>
  <cols>
    <col min="1" max="1" width="19.85546875" customWidth="1"/>
    <col min="2" max="2" width="20.85546875" customWidth="1"/>
    <col min="3" max="3" width="20.28515625" bestFit="1" customWidth="1"/>
    <col min="4" max="4" width="19.85546875" customWidth="1"/>
    <col min="5" max="5" width="20.85546875" bestFit="1" customWidth="1"/>
    <col min="7" max="7" width="41.7109375" customWidth="1"/>
    <col min="8" max="8" width="20.85546875" bestFit="1" customWidth="1"/>
    <col min="10" max="10" width="19.85546875" customWidth="1"/>
    <col min="11" max="11" width="20.85546875" customWidth="1"/>
    <col min="18" max="18" width="19.85546875" bestFit="1" customWidth="1"/>
    <col min="19" max="19" width="20.85546875" bestFit="1" customWidth="1"/>
  </cols>
  <sheetData>
    <row r="3" spans="1:11" x14ac:dyDescent="0.25">
      <c r="A3" s="28" t="s">
        <v>239</v>
      </c>
      <c r="B3" t="s">
        <v>242</v>
      </c>
      <c r="D3" s="28" t="s">
        <v>239</v>
      </c>
      <c r="E3" t="s">
        <v>255</v>
      </c>
      <c r="G3" s="28" t="s">
        <v>239</v>
      </c>
      <c r="H3" t="s">
        <v>255</v>
      </c>
      <c r="J3" s="28" t="s">
        <v>239</v>
      </c>
      <c r="K3" t="s">
        <v>255</v>
      </c>
    </row>
    <row r="4" spans="1:11" x14ac:dyDescent="0.25">
      <c r="A4" s="29" t="s">
        <v>12</v>
      </c>
      <c r="B4" s="10">
        <v>29</v>
      </c>
      <c r="D4" s="29" t="s">
        <v>243</v>
      </c>
      <c r="E4" s="10">
        <v>248226.77000000002</v>
      </c>
      <c r="G4" s="29" t="s">
        <v>256</v>
      </c>
      <c r="H4" s="10">
        <v>112575.58</v>
      </c>
      <c r="J4" s="29" t="s">
        <v>248</v>
      </c>
      <c r="K4" s="10">
        <v>32961.199999999997</v>
      </c>
    </row>
    <row r="5" spans="1:11" x14ac:dyDescent="0.25">
      <c r="A5" s="29" t="s">
        <v>8</v>
      </c>
      <c r="B5" s="10">
        <v>24</v>
      </c>
      <c r="D5" s="30" t="s">
        <v>244</v>
      </c>
      <c r="E5" s="10">
        <v>79550.299999999988</v>
      </c>
      <c r="G5" s="29" t="s">
        <v>257</v>
      </c>
      <c r="H5" s="10">
        <v>78327.260000000009</v>
      </c>
      <c r="J5" s="29" t="s">
        <v>249</v>
      </c>
      <c r="K5" s="10">
        <v>35678.649999999994</v>
      </c>
    </row>
    <row r="6" spans="1:11" x14ac:dyDescent="0.25">
      <c r="A6" s="29" t="s">
        <v>11</v>
      </c>
      <c r="B6" s="10">
        <v>18</v>
      </c>
      <c r="D6" s="30" t="s">
        <v>245</v>
      </c>
      <c r="E6" s="10">
        <v>68880.790000000008</v>
      </c>
      <c r="G6" s="29" t="s">
        <v>116</v>
      </c>
      <c r="H6" s="10">
        <v>57323.930000000015</v>
      </c>
      <c r="J6" s="29" t="s">
        <v>250</v>
      </c>
      <c r="K6" s="10">
        <v>32098.610000000004</v>
      </c>
    </row>
    <row r="7" spans="1:11" x14ac:dyDescent="0.25">
      <c r="A7" s="29" t="s">
        <v>10</v>
      </c>
      <c r="B7" s="10">
        <v>14</v>
      </c>
      <c r="D7" s="30" t="s">
        <v>246</v>
      </c>
      <c r="E7" s="10">
        <v>80616.450000000012</v>
      </c>
      <c r="G7" s="29" t="s">
        <v>241</v>
      </c>
      <c r="H7" s="10">
        <v>248226.77000000005</v>
      </c>
      <c r="J7" s="29" t="s">
        <v>251</v>
      </c>
      <c r="K7" s="10">
        <v>55991.119999999995</v>
      </c>
    </row>
    <row r="8" spans="1:11" x14ac:dyDescent="0.25">
      <c r="A8" s="29" t="s">
        <v>9</v>
      </c>
      <c r="B8" s="10">
        <v>15</v>
      </c>
      <c r="D8" s="30" t="s">
        <v>247</v>
      </c>
      <c r="E8" s="10">
        <v>19179.230000000003</v>
      </c>
      <c r="J8" s="29" t="s">
        <v>252</v>
      </c>
      <c r="K8" s="10">
        <v>30281.63</v>
      </c>
    </row>
    <row r="9" spans="1:11" x14ac:dyDescent="0.25">
      <c r="A9" s="29" t="s">
        <v>240</v>
      </c>
      <c r="B9" s="10"/>
      <c r="D9" s="29" t="s">
        <v>241</v>
      </c>
      <c r="E9" s="10">
        <v>248226.77000000002</v>
      </c>
      <c r="J9" s="29" t="s">
        <v>253</v>
      </c>
      <c r="K9" s="10">
        <v>30190.02</v>
      </c>
    </row>
    <row r="10" spans="1:11" x14ac:dyDescent="0.25">
      <c r="A10" s="29" t="s">
        <v>241</v>
      </c>
      <c r="B10" s="10">
        <v>100</v>
      </c>
      <c r="J10" s="29" t="s">
        <v>254</v>
      </c>
      <c r="K10" s="10">
        <v>31025.54</v>
      </c>
    </row>
    <row r="11" spans="1:11" x14ac:dyDescent="0.25">
      <c r="J11" s="29" t="s">
        <v>241</v>
      </c>
      <c r="K11" s="10">
        <v>248226.77</v>
      </c>
    </row>
    <row r="12" spans="1:11" x14ac:dyDescent="0.25">
      <c r="A12" s="28" t="s">
        <v>239</v>
      </c>
      <c r="B12" t="s">
        <v>255</v>
      </c>
      <c r="D12" s="19"/>
      <c r="E12" s="20"/>
      <c r="F12" s="21"/>
    </row>
    <row r="13" spans="1:11" x14ac:dyDescent="0.25">
      <c r="A13" s="29" t="s">
        <v>225</v>
      </c>
      <c r="B13" s="10">
        <v>156082.81999999998</v>
      </c>
      <c r="D13" s="22"/>
      <c r="E13" s="23"/>
      <c r="F13" s="24"/>
      <c r="G13" s="28" t="s">
        <v>239</v>
      </c>
      <c r="H13" t="s">
        <v>255</v>
      </c>
      <c r="J13" s="28" t="s">
        <v>239</v>
      </c>
      <c r="K13" t="s">
        <v>258</v>
      </c>
    </row>
    <row r="14" spans="1:11" x14ac:dyDescent="0.25">
      <c r="A14" s="29" t="s">
        <v>224</v>
      </c>
      <c r="B14" s="10">
        <v>92143.95</v>
      </c>
      <c r="D14" s="22"/>
      <c r="E14" s="23"/>
      <c r="F14" s="24"/>
      <c r="G14" s="29" t="s">
        <v>54</v>
      </c>
      <c r="H14" s="10">
        <v>93.929999999999993</v>
      </c>
      <c r="J14" s="29" t="s">
        <v>3</v>
      </c>
      <c r="K14" s="10">
        <v>22860.559999999998</v>
      </c>
    </row>
    <row r="15" spans="1:11" x14ac:dyDescent="0.25">
      <c r="A15" s="29" t="s">
        <v>241</v>
      </c>
      <c r="B15" s="10">
        <v>248226.76999999996</v>
      </c>
      <c r="D15" s="22"/>
      <c r="E15" s="23"/>
      <c r="F15" s="24"/>
      <c r="G15" s="29" t="s">
        <v>119</v>
      </c>
      <c r="H15" s="10">
        <v>3847.88</v>
      </c>
      <c r="J15" s="29" t="s">
        <v>4</v>
      </c>
      <c r="K15" s="10">
        <v>20888.559999999998</v>
      </c>
    </row>
    <row r="16" spans="1:11" x14ac:dyDescent="0.25">
      <c r="D16" s="22"/>
      <c r="E16" s="23"/>
      <c r="F16" s="24"/>
      <c r="G16" s="29" t="s">
        <v>71</v>
      </c>
      <c r="H16" s="10">
        <v>3152.7999999999997</v>
      </c>
      <c r="J16" s="29" t="s">
        <v>2</v>
      </c>
      <c r="K16" s="10">
        <v>13599.98</v>
      </c>
    </row>
    <row r="17" spans="1:19" x14ac:dyDescent="0.25">
      <c r="D17" s="22"/>
      <c r="E17" s="23"/>
      <c r="F17" s="24"/>
      <c r="G17" s="29" t="s">
        <v>38</v>
      </c>
      <c r="H17" s="10">
        <v>4252.55</v>
      </c>
      <c r="J17" s="29" t="s">
        <v>241</v>
      </c>
      <c r="K17" s="10">
        <v>57349.099999999991</v>
      </c>
    </row>
    <row r="18" spans="1:19" x14ac:dyDescent="0.25">
      <c r="A18" s="28" t="s">
        <v>239</v>
      </c>
      <c r="B18" t="s">
        <v>255</v>
      </c>
      <c r="D18" s="22"/>
      <c r="E18" s="23"/>
      <c r="F18" s="24"/>
      <c r="G18" s="29" t="s">
        <v>45</v>
      </c>
      <c r="H18" s="10">
        <v>1808.08</v>
      </c>
    </row>
    <row r="19" spans="1:19" x14ac:dyDescent="0.25">
      <c r="A19" s="29" t="s">
        <v>3</v>
      </c>
      <c r="B19" s="10">
        <v>66060.239999999991</v>
      </c>
      <c r="D19" s="22"/>
      <c r="E19" s="23"/>
      <c r="F19" s="24"/>
      <c r="G19" s="29" t="s">
        <v>46</v>
      </c>
      <c r="H19" s="10">
        <v>3941.4199999999996</v>
      </c>
      <c r="J19" s="28" t="s">
        <v>239</v>
      </c>
      <c r="K19" t="s">
        <v>258</v>
      </c>
    </row>
    <row r="20" spans="1:19" x14ac:dyDescent="0.25">
      <c r="A20" s="29" t="s">
        <v>4</v>
      </c>
      <c r="B20" s="10">
        <v>110090.03000000001</v>
      </c>
      <c r="D20" s="22"/>
      <c r="E20" s="23"/>
      <c r="F20" s="24"/>
      <c r="G20" s="29" t="s">
        <v>108</v>
      </c>
      <c r="H20" s="10">
        <v>5552.9400000000005</v>
      </c>
      <c r="J20" s="29" t="s">
        <v>54</v>
      </c>
      <c r="K20" s="10">
        <v>535.22</v>
      </c>
    </row>
    <row r="21" spans="1:19" x14ac:dyDescent="0.25">
      <c r="A21" s="29" t="s">
        <v>2</v>
      </c>
      <c r="B21" s="10">
        <v>72076.5</v>
      </c>
      <c r="D21" s="22"/>
      <c r="E21" s="23"/>
      <c r="F21" s="24"/>
      <c r="G21" s="29" t="s">
        <v>241</v>
      </c>
      <c r="H21" s="10">
        <v>22649.599999999999</v>
      </c>
      <c r="J21" s="29" t="s">
        <v>119</v>
      </c>
      <c r="K21" s="10">
        <v>651.47</v>
      </c>
    </row>
    <row r="22" spans="1:19" x14ac:dyDescent="0.25">
      <c r="A22" s="29" t="s">
        <v>241</v>
      </c>
      <c r="B22" s="10">
        <v>248226.77000000002</v>
      </c>
      <c r="D22" s="22"/>
      <c r="E22" s="23"/>
      <c r="F22" s="24"/>
      <c r="J22" s="29" t="s">
        <v>71</v>
      </c>
      <c r="K22" s="10">
        <v>537.09</v>
      </c>
    </row>
    <row r="23" spans="1:19" x14ac:dyDescent="0.25">
      <c r="D23" s="22"/>
      <c r="E23" s="23"/>
      <c r="F23" s="24"/>
      <c r="J23" s="29" t="s">
        <v>38</v>
      </c>
      <c r="K23" s="10">
        <v>592.80999999999995</v>
      </c>
    </row>
    <row r="24" spans="1:19" x14ac:dyDescent="0.25">
      <c r="D24" s="22"/>
      <c r="E24" s="23"/>
      <c r="F24" s="24"/>
      <c r="J24" s="29" t="s">
        <v>45</v>
      </c>
      <c r="K24" s="10">
        <v>540.17999999999995</v>
      </c>
    </row>
    <row r="25" spans="1:19" x14ac:dyDescent="0.25">
      <c r="D25" s="22"/>
      <c r="E25" s="23"/>
      <c r="F25" s="24"/>
      <c r="J25" s="29" t="s">
        <v>46</v>
      </c>
      <c r="K25" s="10">
        <v>457.07</v>
      </c>
    </row>
    <row r="26" spans="1:19" x14ac:dyDescent="0.25">
      <c r="D26" s="22"/>
      <c r="E26" s="23"/>
      <c r="F26" s="24"/>
      <c r="J26" s="29" t="s">
        <v>108</v>
      </c>
      <c r="K26" s="10">
        <v>575.21</v>
      </c>
    </row>
    <row r="27" spans="1:19" x14ac:dyDescent="0.25">
      <c r="D27" s="22"/>
      <c r="E27" s="23"/>
      <c r="F27" s="24"/>
      <c r="J27" s="29" t="s">
        <v>241</v>
      </c>
      <c r="K27" s="10">
        <v>3889.05</v>
      </c>
    </row>
    <row r="28" spans="1:19" x14ac:dyDescent="0.25">
      <c r="D28" s="22"/>
      <c r="E28" s="23"/>
      <c r="F28" s="24"/>
    </row>
    <row r="29" spans="1:19" x14ac:dyDescent="0.25">
      <c r="D29" s="25"/>
      <c r="E29" s="26"/>
      <c r="F29" s="27"/>
    </row>
    <row r="31" spans="1:19" x14ac:dyDescent="0.25">
      <c r="R31" s="28" t="s">
        <v>239</v>
      </c>
      <c r="S31" t="s">
        <v>255</v>
      </c>
    </row>
    <row r="32" spans="1:19" x14ac:dyDescent="0.25">
      <c r="R32" s="29">
        <v>1</v>
      </c>
      <c r="S32" s="10">
        <v>1425.76</v>
      </c>
    </row>
    <row r="33" spans="18:19" x14ac:dyDescent="0.25">
      <c r="R33" s="29">
        <v>2</v>
      </c>
      <c r="S33" s="10">
        <v>1943.86</v>
      </c>
    </row>
    <row r="34" spans="18:19" x14ac:dyDescent="0.25">
      <c r="R34" s="29">
        <v>3</v>
      </c>
      <c r="S34" s="10">
        <v>316.93</v>
      </c>
    </row>
    <row r="35" spans="18:19" x14ac:dyDescent="0.25">
      <c r="R35" s="29">
        <v>4</v>
      </c>
      <c r="S35" s="10">
        <v>1880.6</v>
      </c>
    </row>
    <row r="36" spans="18:19" x14ac:dyDescent="0.25">
      <c r="R36" s="29">
        <v>5</v>
      </c>
      <c r="S36" s="10">
        <v>4351.7699999999995</v>
      </c>
    </row>
    <row r="37" spans="18:19" x14ac:dyDescent="0.25">
      <c r="R37" s="29">
        <v>6</v>
      </c>
      <c r="S37" s="10">
        <v>3152.7999999999997</v>
      </c>
    </row>
    <row r="38" spans="18:19" x14ac:dyDescent="0.25">
      <c r="R38" s="29">
        <v>7</v>
      </c>
      <c r="S38" s="10">
        <v>847.13</v>
      </c>
    </row>
    <row r="39" spans="18:19" x14ac:dyDescent="0.25">
      <c r="R39" s="29">
        <v>8</v>
      </c>
      <c r="S39" s="10">
        <v>1324</v>
      </c>
    </row>
    <row r="40" spans="18:19" x14ac:dyDescent="0.25">
      <c r="R40" s="29">
        <v>9</v>
      </c>
      <c r="S40" s="10">
        <v>928.84</v>
      </c>
    </row>
    <row r="41" spans="18:19" x14ac:dyDescent="0.25">
      <c r="R41" s="29">
        <v>10</v>
      </c>
      <c r="S41" s="10">
        <v>1672.98</v>
      </c>
    </row>
    <row r="42" spans="18:19" x14ac:dyDescent="0.25">
      <c r="R42" s="29">
        <v>11</v>
      </c>
      <c r="S42" s="10">
        <v>155.33000000000001</v>
      </c>
    </row>
    <row r="43" spans="18:19" x14ac:dyDescent="0.25">
      <c r="R43" s="29">
        <v>12</v>
      </c>
      <c r="S43" s="10">
        <v>6270.95</v>
      </c>
    </row>
    <row r="44" spans="18:19" x14ac:dyDescent="0.25">
      <c r="R44" s="29">
        <v>13</v>
      </c>
      <c r="S44" s="10">
        <v>800.63</v>
      </c>
    </row>
    <row r="45" spans="18:19" x14ac:dyDescent="0.25">
      <c r="R45" s="29">
        <v>14</v>
      </c>
      <c r="S45" s="10">
        <v>3271.32</v>
      </c>
    </row>
    <row r="46" spans="18:19" x14ac:dyDescent="0.25">
      <c r="R46" s="29">
        <v>15</v>
      </c>
      <c r="S46" s="10">
        <v>1986.8</v>
      </c>
    </row>
    <row r="47" spans="18:19" x14ac:dyDescent="0.25">
      <c r="R47" s="29">
        <v>16</v>
      </c>
      <c r="S47" s="10">
        <v>6102.5399999999991</v>
      </c>
    </row>
    <row r="48" spans="18:19" x14ac:dyDescent="0.25">
      <c r="R48" s="29">
        <v>17</v>
      </c>
      <c r="S48" s="10">
        <v>1055</v>
      </c>
    </row>
    <row r="49" spans="18:19" x14ac:dyDescent="0.25">
      <c r="R49" s="29">
        <v>18</v>
      </c>
      <c r="S49" s="10">
        <v>4029.66</v>
      </c>
    </row>
    <row r="50" spans="18:19" x14ac:dyDescent="0.25">
      <c r="R50" s="29">
        <v>19</v>
      </c>
      <c r="S50" s="10">
        <v>1217.8599999999999</v>
      </c>
    </row>
    <row r="51" spans="18:19" x14ac:dyDescent="0.25">
      <c r="R51" s="29">
        <v>20</v>
      </c>
      <c r="S51" s="10">
        <v>1988.68</v>
      </c>
    </row>
    <row r="52" spans="18:19" x14ac:dyDescent="0.25">
      <c r="R52" s="29">
        <v>21</v>
      </c>
      <c r="S52" s="10">
        <v>1588.24</v>
      </c>
    </row>
    <row r="53" spans="18:19" x14ac:dyDescent="0.25">
      <c r="R53" s="29">
        <v>22</v>
      </c>
      <c r="S53" s="10">
        <v>554.28</v>
      </c>
    </row>
    <row r="54" spans="18:19" x14ac:dyDescent="0.25">
      <c r="R54" s="29">
        <v>23</v>
      </c>
      <c r="S54" s="10">
        <v>2213.61</v>
      </c>
    </row>
    <row r="55" spans="18:19" x14ac:dyDescent="0.25">
      <c r="R55" s="29">
        <v>24</v>
      </c>
      <c r="S55" s="10">
        <v>4741.95</v>
      </c>
    </row>
    <row r="56" spans="18:19" x14ac:dyDescent="0.25">
      <c r="R56" s="29">
        <v>25</v>
      </c>
      <c r="S56" s="10">
        <v>1134.99</v>
      </c>
    </row>
    <row r="57" spans="18:19" x14ac:dyDescent="0.25">
      <c r="R57" s="29">
        <v>26</v>
      </c>
      <c r="S57" s="10">
        <v>4560.5600000000004</v>
      </c>
    </row>
    <row r="58" spans="18:19" x14ac:dyDescent="0.25">
      <c r="R58" s="29">
        <v>27</v>
      </c>
      <c r="S58" s="10">
        <v>3535.11</v>
      </c>
    </row>
    <row r="59" spans="18:19" x14ac:dyDescent="0.25">
      <c r="R59" s="29">
        <v>28</v>
      </c>
      <c r="S59" s="10">
        <v>5371.2</v>
      </c>
    </row>
    <row r="60" spans="18:19" x14ac:dyDescent="0.25">
      <c r="R60" s="29">
        <v>29</v>
      </c>
      <c r="S60" s="10">
        <v>2245.6</v>
      </c>
    </row>
    <row r="61" spans="18:19" x14ac:dyDescent="0.25">
      <c r="R61" s="29">
        <v>30</v>
      </c>
      <c r="S61" s="10">
        <v>3941.4199999999996</v>
      </c>
    </row>
    <row r="62" spans="18:19" x14ac:dyDescent="0.25">
      <c r="R62" s="29">
        <v>31</v>
      </c>
      <c r="S62" s="10">
        <v>4939.9000000000005</v>
      </c>
    </row>
    <row r="63" spans="18:19" x14ac:dyDescent="0.25">
      <c r="R63" s="29">
        <v>32</v>
      </c>
      <c r="S63" s="10">
        <v>715.14</v>
      </c>
    </row>
    <row r="64" spans="18:19" x14ac:dyDescent="0.25">
      <c r="R64" s="29">
        <v>33</v>
      </c>
      <c r="S64" s="10">
        <v>4079.2</v>
      </c>
    </row>
    <row r="65" spans="18:19" x14ac:dyDescent="0.25">
      <c r="R65" s="29">
        <v>34</v>
      </c>
      <c r="S65" s="10">
        <v>4572.8999999999996</v>
      </c>
    </row>
    <row r="66" spans="18:19" x14ac:dyDescent="0.25">
      <c r="R66" s="29">
        <v>35</v>
      </c>
      <c r="S66" s="10">
        <v>5941.28</v>
      </c>
    </row>
    <row r="67" spans="18:19" x14ac:dyDescent="0.25">
      <c r="R67" s="29">
        <v>36</v>
      </c>
      <c r="S67" s="10">
        <v>6862.8</v>
      </c>
    </row>
    <row r="68" spans="18:19" x14ac:dyDescent="0.25">
      <c r="R68" s="29">
        <v>37</v>
      </c>
      <c r="S68" s="10">
        <v>4252.55</v>
      </c>
    </row>
    <row r="69" spans="18:19" x14ac:dyDescent="0.25">
      <c r="R69" s="29">
        <v>38</v>
      </c>
      <c r="S69" s="10">
        <v>1364.24</v>
      </c>
    </row>
    <row r="70" spans="18:19" x14ac:dyDescent="0.25">
      <c r="R70" s="29">
        <v>39</v>
      </c>
      <c r="S70" s="10">
        <v>642.09999999999991</v>
      </c>
    </row>
    <row r="71" spans="18:19" x14ac:dyDescent="0.25">
      <c r="R71" s="29">
        <v>40</v>
      </c>
      <c r="S71" s="10">
        <v>8364.33</v>
      </c>
    </row>
    <row r="72" spans="18:19" x14ac:dyDescent="0.25">
      <c r="R72" s="29">
        <v>41</v>
      </c>
      <c r="S72" s="10">
        <v>1892.52</v>
      </c>
    </row>
    <row r="73" spans="18:19" x14ac:dyDescent="0.25">
      <c r="R73" s="29">
        <v>42</v>
      </c>
      <c r="S73" s="10">
        <v>3348.52</v>
      </c>
    </row>
    <row r="74" spans="18:19" x14ac:dyDescent="0.25">
      <c r="R74" s="29">
        <v>43</v>
      </c>
      <c r="S74" s="10">
        <v>439.98</v>
      </c>
    </row>
    <row r="75" spans="18:19" x14ac:dyDescent="0.25">
      <c r="R75" s="29">
        <v>44</v>
      </c>
      <c r="S75" s="10">
        <v>1169.3599999999999</v>
      </c>
    </row>
    <row r="76" spans="18:19" x14ac:dyDescent="0.25">
      <c r="R76" s="29">
        <v>45</v>
      </c>
      <c r="S76" s="10">
        <v>199.52</v>
      </c>
    </row>
    <row r="77" spans="18:19" x14ac:dyDescent="0.25">
      <c r="R77" s="29">
        <v>46</v>
      </c>
      <c r="S77" s="10">
        <v>3040.94</v>
      </c>
    </row>
    <row r="78" spans="18:19" x14ac:dyDescent="0.25">
      <c r="R78" s="29">
        <v>47</v>
      </c>
      <c r="S78" s="10">
        <v>4359.8100000000004</v>
      </c>
    </row>
    <row r="79" spans="18:19" x14ac:dyDescent="0.25">
      <c r="R79" s="29">
        <v>48</v>
      </c>
      <c r="S79" s="10">
        <v>1554.18</v>
      </c>
    </row>
    <row r="80" spans="18:19" x14ac:dyDescent="0.25">
      <c r="R80" s="29">
        <v>49</v>
      </c>
      <c r="S80" s="10">
        <v>2834.68</v>
      </c>
    </row>
    <row r="81" spans="18:19" x14ac:dyDescent="0.25">
      <c r="R81" s="29">
        <v>50</v>
      </c>
      <c r="S81" s="10">
        <v>2524.3000000000002</v>
      </c>
    </row>
    <row r="82" spans="18:19" x14ac:dyDescent="0.25">
      <c r="R82" s="29">
        <v>51</v>
      </c>
      <c r="S82" s="10">
        <v>828.93000000000006</v>
      </c>
    </row>
    <row r="83" spans="18:19" x14ac:dyDescent="0.25">
      <c r="R83" s="29">
        <v>52</v>
      </c>
      <c r="S83" s="10">
        <v>104.13</v>
      </c>
    </row>
    <row r="84" spans="18:19" x14ac:dyDescent="0.25">
      <c r="R84" s="29">
        <v>53</v>
      </c>
      <c r="S84" s="10">
        <v>2202.7799999999997</v>
      </c>
    </row>
    <row r="85" spans="18:19" x14ac:dyDescent="0.25">
      <c r="R85" s="29">
        <v>54</v>
      </c>
      <c r="S85" s="10">
        <v>93.929999999999993</v>
      </c>
    </row>
    <row r="86" spans="18:19" x14ac:dyDescent="0.25">
      <c r="R86" s="29">
        <v>55</v>
      </c>
      <c r="S86" s="10">
        <v>1786.36</v>
      </c>
    </row>
    <row r="87" spans="18:19" x14ac:dyDescent="0.25">
      <c r="R87" s="29">
        <v>56</v>
      </c>
      <c r="S87" s="10">
        <v>1104.3499999999999</v>
      </c>
    </row>
    <row r="88" spans="18:19" x14ac:dyDescent="0.25">
      <c r="R88" s="29">
        <v>57</v>
      </c>
      <c r="S88" s="10">
        <v>722.05</v>
      </c>
    </row>
    <row r="89" spans="18:19" x14ac:dyDescent="0.25">
      <c r="R89" s="29">
        <v>58</v>
      </c>
      <c r="S89" s="10">
        <v>3682.25</v>
      </c>
    </row>
    <row r="90" spans="18:19" x14ac:dyDescent="0.25">
      <c r="R90" s="29">
        <v>59</v>
      </c>
      <c r="S90" s="10">
        <v>197.66</v>
      </c>
    </row>
    <row r="91" spans="18:19" x14ac:dyDescent="0.25">
      <c r="R91" s="29">
        <v>60</v>
      </c>
      <c r="S91" s="10">
        <v>404.28</v>
      </c>
    </row>
    <row r="92" spans="18:19" x14ac:dyDescent="0.25">
      <c r="R92" s="29">
        <v>61</v>
      </c>
      <c r="S92" s="10">
        <v>1794.24</v>
      </c>
    </row>
    <row r="93" spans="18:19" x14ac:dyDescent="0.25">
      <c r="R93" s="29">
        <v>62</v>
      </c>
      <c r="S93" s="10">
        <v>237.3</v>
      </c>
    </row>
    <row r="94" spans="18:19" x14ac:dyDescent="0.25">
      <c r="R94" s="29">
        <v>63</v>
      </c>
      <c r="S94" s="10">
        <v>109.08</v>
      </c>
    </row>
    <row r="95" spans="18:19" x14ac:dyDescent="0.25">
      <c r="R95" s="29">
        <v>64</v>
      </c>
      <c r="S95" s="10">
        <v>4075.56</v>
      </c>
    </row>
    <row r="96" spans="18:19" x14ac:dyDescent="0.25">
      <c r="R96" s="29">
        <v>65</v>
      </c>
      <c r="S96" s="10">
        <v>233.1</v>
      </c>
    </row>
    <row r="97" spans="18:19" x14ac:dyDescent="0.25">
      <c r="R97" s="29">
        <v>66</v>
      </c>
      <c r="S97" s="10">
        <v>1314.32</v>
      </c>
    </row>
    <row r="98" spans="18:19" x14ac:dyDescent="0.25">
      <c r="R98" s="29">
        <v>67</v>
      </c>
      <c r="S98" s="10">
        <v>1455.3000000000002</v>
      </c>
    </row>
    <row r="99" spans="18:19" x14ac:dyDescent="0.25">
      <c r="R99" s="29">
        <v>68</v>
      </c>
      <c r="S99" s="10">
        <v>6098.96</v>
      </c>
    </row>
    <row r="100" spans="18:19" x14ac:dyDescent="0.25">
      <c r="R100" s="29">
        <v>69</v>
      </c>
      <c r="S100" s="10">
        <v>986.61</v>
      </c>
    </row>
    <row r="101" spans="18:19" x14ac:dyDescent="0.25">
      <c r="R101" s="29">
        <v>70</v>
      </c>
      <c r="S101" s="10">
        <v>206.58</v>
      </c>
    </row>
    <row r="102" spans="18:19" x14ac:dyDescent="0.25">
      <c r="R102" s="29">
        <v>71</v>
      </c>
      <c r="S102" s="10">
        <v>136.05000000000001</v>
      </c>
    </row>
    <row r="103" spans="18:19" x14ac:dyDescent="0.25">
      <c r="R103" s="29">
        <v>72</v>
      </c>
      <c r="S103" s="10">
        <v>253.1</v>
      </c>
    </row>
    <row r="104" spans="18:19" x14ac:dyDescent="0.25">
      <c r="R104" s="29">
        <v>73</v>
      </c>
      <c r="S104" s="10">
        <v>3847.88</v>
      </c>
    </row>
    <row r="105" spans="18:19" x14ac:dyDescent="0.25">
      <c r="R105" s="29">
        <v>74</v>
      </c>
      <c r="S105" s="10">
        <v>5783.28</v>
      </c>
    </row>
    <row r="106" spans="18:19" x14ac:dyDescent="0.25">
      <c r="R106" s="29">
        <v>75</v>
      </c>
      <c r="S106" s="10">
        <v>5552.9400000000005</v>
      </c>
    </row>
    <row r="107" spans="18:19" x14ac:dyDescent="0.25">
      <c r="R107" s="29">
        <v>76</v>
      </c>
      <c r="S107" s="10">
        <v>859.12</v>
      </c>
    </row>
    <row r="108" spans="18:19" x14ac:dyDescent="0.25">
      <c r="R108" s="29">
        <v>77</v>
      </c>
      <c r="S108" s="10">
        <v>2910.8999999999996</v>
      </c>
    </row>
    <row r="109" spans="18:19" x14ac:dyDescent="0.25">
      <c r="R109" s="29">
        <v>78</v>
      </c>
      <c r="S109" s="10">
        <v>2805.2400000000002</v>
      </c>
    </row>
    <row r="110" spans="18:19" x14ac:dyDescent="0.25">
      <c r="R110" s="29">
        <v>79</v>
      </c>
      <c r="S110" s="10">
        <v>321.16000000000003</v>
      </c>
    </row>
    <row r="111" spans="18:19" x14ac:dyDescent="0.25">
      <c r="R111" s="29">
        <v>80</v>
      </c>
      <c r="S111" s="10">
        <v>8888.2200000000012</v>
      </c>
    </row>
    <row r="112" spans="18:19" x14ac:dyDescent="0.25">
      <c r="R112" s="29">
        <v>81</v>
      </c>
      <c r="S112" s="10">
        <v>8646.39</v>
      </c>
    </row>
    <row r="113" spans="18:19" x14ac:dyDescent="0.25">
      <c r="R113" s="29">
        <v>82</v>
      </c>
      <c r="S113" s="10">
        <v>3449.96</v>
      </c>
    </row>
    <row r="114" spans="18:19" x14ac:dyDescent="0.25">
      <c r="R114" s="29">
        <v>83</v>
      </c>
      <c r="S114" s="10">
        <v>2786</v>
      </c>
    </row>
    <row r="115" spans="18:19" x14ac:dyDescent="0.25">
      <c r="R115" s="29">
        <v>84</v>
      </c>
      <c r="S115" s="10">
        <v>192.86</v>
      </c>
    </row>
    <row r="116" spans="18:19" x14ac:dyDescent="0.25">
      <c r="R116" s="29">
        <v>85</v>
      </c>
      <c r="S116" s="10">
        <v>633.78000000000009</v>
      </c>
    </row>
    <row r="117" spans="18:19" x14ac:dyDescent="0.25">
      <c r="R117" s="29">
        <v>86</v>
      </c>
      <c r="S117" s="10">
        <v>4425.75</v>
      </c>
    </row>
    <row r="118" spans="18:19" x14ac:dyDescent="0.25">
      <c r="R118" s="29">
        <v>87</v>
      </c>
      <c r="S118" s="10">
        <v>4826.58</v>
      </c>
    </row>
    <row r="119" spans="18:19" x14ac:dyDescent="0.25">
      <c r="R119" s="29">
        <v>88</v>
      </c>
      <c r="S119" s="10">
        <v>1808.08</v>
      </c>
    </row>
    <row r="120" spans="18:19" x14ac:dyDescent="0.25">
      <c r="R120" s="29">
        <v>89</v>
      </c>
      <c r="S120" s="10">
        <v>207.11</v>
      </c>
    </row>
    <row r="121" spans="18:19" x14ac:dyDescent="0.25">
      <c r="R121" s="29">
        <v>90</v>
      </c>
      <c r="S121" s="10">
        <v>5366.72</v>
      </c>
    </row>
    <row r="122" spans="18:19" x14ac:dyDescent="0.25">
      <c r="R122" s="29">
        <v>91</v>
      </c>
      <c r="S122" s="10">
        <v>1144.22</v>
      </c>
    </row>
    <row r="123" spans="18:19" x14ac:dyDescent="0.25">
      <c r="R123" s="29">
        <v>92</v>
      </c>
      <c r="S123" s="10">
        <v>99.1</v>
      </c>
    </row>
    <row r="124" spans="18:19" x14ac:dyDescent="0.25">
      <c r="R124" s="29">
        <v>93</v>
      </c>
      <c r="S124" s="10">
        <v>864.76</v>
      </c>
    </row>
    <row r="125" spans="18:19" x14ac:dyDescent="0.25">
      <c r="R125" s="29">
        <v>94</v>
      </c>
      <c r="S125" s="10">
        <v>2209.34</v>
      </c>
    </row>
    <row r="126" spans="18:19" x14ac:dyDescent="0.25">
      <c r="R126" s="29">
        <v>95</v>
      </c>
      <c r="S126" s="10">
        <v>199.74</v>
      </c>
    </row>
    <row r="127" spans="18:19" x14ac:dyDescent="0.25">
      <c r="R127" s="29">
        <v>96</v>
      </c>
      <c r="S127" s="10">
        <v>5589.5</v>
      </c>
    </row>
    <row r="128" spans="18:19" x14ac:dyDescent="0.25">
      <c r="R128" s="29">
        <v>97</v>
      </c>
      <c r="S128" s="10">
        <v>762.69999999999993</v>
      </c>
    </row>
    <row r="129" spans="18:19" x14ac:dyDescent="0.25">
      <c r="R129" s="29">
        <v>98</v>
      </c>
      <c r="S129" s="10">
        <v>1319.66</v>
      </c>
    </row>
    <row r="130" spans="18:19" x14ac:dyDescent="0.25">
      <c r="R130" s="29">
        <v>99</v>
      </c>
      <c r="S130" s="10">
        <v>5190.24</v>
      </c>
    </row>
    <row r="131" spans="18:19" x14ac:dyDescent="0.25">
      <c r="R131" s="29">
        <v>100</v>
      </c>
      <c r="S131" s="10">
        <v>1799.97</v>
      </c>
    </row>
    <row r="132" spans="18:19" x14ac:dyDescent="0.25">
      <c r="R132" s="29" t="s">
        <v>241</v>
      </c>
      <c r="S132" s="10">
        <v>248226.76999999984</v>
      </c>
    </row>
  </sheetData>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showGridLines="0" tabSelected="1" zoomScale="51" zoomScaleNormal="51" workbookViewId="0">
      <selection activeCell="AH9" sqref="AH9"/>
    </sheetView>
  </sheetViews>
  <sheetFormatPr defaultRowHeight="15" x14ac:dyDescent="0.25"/>
  <cols>
    <col min="1" max="16384" width="9.140625" style="3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workbookViewId="0"/>
  </sheetViews>
  <sheetFormatPr defaultRowHeight="15" x14ac:dyDescent="0.25"/>
  <cols>
    <col min="1" max="1" width="13.140625" bestFit="1" customWidth="1"/>
    <col min="2" max="2" width="16.5703125" bestFit="1" customWidth="1"/>
    <col min="3" max="3" width="21.5703125" bestFit="1" customWidth="1"/>
    <col min="4" max="4" width="12.28515625" bestFit="1" customWidth="1"/>
    <col min="5" max="11" width="12.28515625" customWidth="1"/>
    <col min="12" max="12" width="52.85546875" bestFit="1" customWidth="1"/>
    <col min="13" max="13" width="16.5703125" bestFit="1" customWidth="1"/>
    <col min="14" max="14" width="10" bestFit="1" customWidth="1"/>
    <col min="15" max="15" width="15.42578125" bestFit="1" customWidth="1"/>
    <col min="16" max="16" width="10" bestFit="1" customWidth="1"/>
    <col min="17" max="17" width="11.42578125" bestFit="1" customWidth="1"/>
    <col min="18" max="18" width="11.5703125" bestFit="1" customWidth="1"/>
    <col min="19" max="19" width="9.5703125" bestFit="1" customWidth="1"/>
    <col min="20" max="20" width="17.7109375" bestFit="1" customWidth="1"/>
  </cols>
  <sheetData>
    <row r="1" spans="1:20" x14ac:dyDescent="0.25">
      <c r="A1" s="15" t="s">
        <v>13</v>
      </c>
      <c r="B1" s="15" t="s">
        <v>5</v>
      </c>
      <c r="C1" s="18" t="s">
        <v>231</v>
      </c>
      <c r="D1" s="18" t="s">
        <v>114</v>
      </c>
      <c r="E1" s="18" t="s">
        <v>232</v>
      </c>
      <c r="F1" s="18" t="s">
        <v>233</v>
      </c>
      <c r="G1" s="18" t="s">
        <v>234</v>
      </c>
      <c r="H1" s="18" t="s">
        <v>235</v>
      </c>
      <c r="I1" s="18" t="s">
        <v>236</v>
      </c>
      <c r="J1" s="18" t="s">
        <v>18</v>
      </c>
      <c r="K1" s="18" t="s">
        <v>237</v>
      </c>
      <c r="L1" s="18" t="s">
        <v>118</v>
      </c>
      <c r="M1" s="18" t="s">
        <v>238</v>
      </c>
      <c r="N1" s="18" t="s">
        <v>1</v>
      </c>
      <c r="O1" s="16" t="s">
        <v>14</v>
      </c>
      <c r="P1" s="17" t="s">
        <v>227</v>
      </c>
      <c r="Q1" s="17" t="s">
        <v>228</v>
      </c>
      <c r="R1" s="17" t="s">
        <v>229</v>
      </c>
      <c r="S1" s="17" t="s">
        <v>230</v>
      </c>
      <c r="T1" s="15" t="s">
        <v>15</v>
      </c>
    </row>
    <row r="2" spans="1:20" x14ac:dyDescent="0.25">
      <c r="A2" s="2">
        <v>1</v>
      </c>
      <c r="B2" s="2">
        <v>43</v>
      </c>
      <c r="C2" s="2" t="str">
        <f>VLOOKUP(oders7[[#This Row],[customer_id]],customers[],2,FALSE)</f>
        <v>Dylan   Nelson</v>
      </c>
      <c r="D2" s="2" t="str">
        <f>VLOOKUP(oders7[[#This Row],[customer_id]],customers[],3,FALSE)</f>
        <v>MALE</v>
      </c>
      <c r="E2" s="2">
        <f>VLOOKUP(oders7[[#This Row],[customer_id]],customers[],4,FALSE)</f>
        <v>39</v>
      </c>
      <c r="F2" s="2" t="str">
        <f>VLOOKUP(oders7[[#This Row],[customer_id]],customers[],5,FALSE)</f>
        <v>ADULT</v>
      </c>
      <c r="G2" s="2" t="str">
        <f>VLOOKUP(oders7[[#This Row],[customer_id]],customers[],6,FALSE)</f>
        <v>Chicago</v>
      </c>
      <c r="H2" s="2">
        <f>VLOOKUP(oders7[[#This Row],[order_id]],order_items[],3,FALSE)</f>
        <v>19</v>
      </c>
      <c r="I2" s="2">
        <f>VLOOKUP(oders7[[#This Row],[order_id]],order_items[],4,FALSE)</f>
        <v>4</v>
      </c>
      <c r="J2" s="2">
        <f>VLOOKUP(oders7[[#This Row],[order_id]],order_items[],5,FALSE)</f>
        <v>356.44</v>
      </c>
      <c r="K2" s="2">
        <f>oders7[[#This Row],[Quantity]]*oders7[[#This Row],[unit_price]]</f>
        <v>1425.76</v>
      </c>
      <c r="L2" s="2" t="str">
        <f>VLOOKUP(oders7[[#This Row],[Product_id]],products[],2,FALSE)</f>
        <v>Sony A7R IV Full-Frame Mirrorless Camera</v>
      </c>
      <c r="M2" s="2" t="str">
        <f>VLOOKUP(oders7[[#This Row],[Product_id]],products[],3,FALSE)</f>
        <v>Accessories</v>
      </c>
      <c r="N2" s="2">
        <f>VLOOKUP(oders7[[#This Row],[Product_id]],products[],4,FALSE)</f>
        <v>766.1</v>
      </c>
      <c r="O2" s="11">
        <v>44927</v>
      </c>
      <c r="P2" s="13">
        <v>0</v>
      </c>
      <c r="Q2" s="13" t="str">
        <f t="shared" ref="Q2:Q33" si="0">TEXT(O2,"dddd")</f>
        <v>Sunday</v>
      </c>
      <c r="R2" s="13" t="str">
        <f t="shared" ref="R2:R33" si="1">TEXT(O2,"mmmm")</f>
        <v>January</v>
      </c>
      <c r="S2" s="13" t="str">
        <f t="shared" ref="S2:S33" si="2">TEXT(O2,"yyyy")</f>
        <v>2023</v>
      </c>
      <c r="T2" s="2">
        <v>189.82</v>
      </c>
    </row>
    <row r="3" spans="1:20" x14ac:dyDescent="0.25">
      <c r="A3" s="2">
        <v>2</v>
      </c>
      <c r="B3" s="2">
        <v>23</v>
      </c>
      <c r="C3" s="2" t="str">
        <f>VLOOKUP(oders7[[#This Row],[customer_id]],customers[],2,FALSE)</f>
        <v>Theodore   Thompson</v>
      </c>
      <c r="D3" s="2" t="str">
        <f>VLOOKUP(oders7[[#This Row],[customer_id]],customers[],3,FALSE)</f>
        <v>MALE</v>
      </c>
      <c r="E3" s="2">
        <f>VLOOKUP(oders7[[#This Row],[customer_id]],customers[],4,FALSE)</f>
        <v>44</v>
      </c>
      <c r="F3" s="2" t="str">
        <f>VLOOKUP(oders7[[#This Row],[customer_id]],customers[],5,FALSE)</f>
        <v>ADULT</v>
      </c>
      <c r="G3" s="2" t="str">
        <f>VLOOKUP(oders7[[#This Row],[customer_id]],customers[],6,FALSE)</f>
        <v>Chicago</v>
      </c>
      <c r="H3" s="2">
        <f>VLOOKUP(oders7[[#This Row],[order_id]],order_items[],3,FALSE)</f>
        <v>89</v>
      </c>
      <c r="I3" s="2">
        <f>VLOOKUP(oders7[[#This Row],[order_id]],order_items[],4,FALSE)</f>
        <v>2</v>
      </c>
      <c r="J3" s="2">
        <f>VLOOKUP(oders7[[#This Row],[order_id]],order_items[],5,FALSE)</f>
        <v>971.93</v>
      </c>
      <c r="K3" s="2">
        <f>oders7[[#This Row],[Quantity]]*oders7[[#This Row],[unit_price]]</f>
        <v>1943.86</v>
      </c>
      <c r="L3" s="2" t="str">
        <f>VLOOKUP(oders7[[#This Row],[Product_id]],products[],2,FALSE)</f>
        <v>HP Envy 32 All-in-One Desktop</v>
      </c>
      <c r="M3" s="2" t="str">
        <f>VLOOKUP(oders7[[#This Row],[Product_id]],products[],3,FALSE)</f>
        <v>Home Appliances</v>
      </c>
      <c r="N3" s="2">
        <f>VLOOKUP(oders7[[#This Row],[Product_id]],products[],4,FALSE)</f>
        <v>886.06</v>
      </c>
      <c r="O3" s="11">
        <v>44928</v>
      </c>
      <c r="P3" s="13">
        <v>0</v>
      </c>
      <c r="Q3" s="13" t="str">
        <f t="shared" si="0"/>
        <v>Monday</v>
      </c>
      <c r="R3" s="13" t="str">
        <f t="shared" si="1"/>
        <v>January</v>
      </c>
      <c r="S3" s="13" t="str">
        <f t="shared" si="2"/>
        <v>2023</v>
      </c>
      <c r="T3" s="2">
        <v>1502.44</v>
      </c>
    </row>
    <row r="4" spans="1:20" x14ac:dyDescent="0.25">
      <c r="A4" s="2">
        <v>3</v>
      </c>
      <c r="B4" s="2">
        <v>89</v>
      </c>
      <c r="C4" s="2" t="str">
        <f>VLOOKUP(oders7[[#This Row],[customer_id]],customers[],2,FALSE)</f>
        <v>Stella   Ruiz</v>
      </c>
      <c r="D4" s="2" t="str">
        <f>VLOOKUP(oders7[[#This Row],[customer_id]],customers[],3,FALSE)</f>
        <v>FEMALE</v>
      </c>
      <c r="E4" s="2">
        <f>VLOOKUP(oders7[[#This Row],[customer_id]],customers[],4,FALSE)</f>
        <v>35</v>
      </c>
      <c r="F4" s="2" t="str">
        <f>VLOOKUP(oders7[[#This Row],[customer_id]],customers[],5,FALSE)</f>
        <v>ADULT</v>
      </c>
      <c r="G4" s="2" t="str">
        <f>VLOOKUP(oders7[[#This Row],[customer_id]],customers[],6,FALSE)</f>
        <v>Houston</v>
      </c>
      <c r="H4" s="2">
        <f>VLOOKUP(oders7[[#This Row],[order_id]],order_items[],3,FALSE)</f>
        <v>17</v>
      </c>
      <c r="I4" s="2">
        <f>VLOOKUP(oders7[[#This Row],[order_id]],order_items[],4,FALSE)</f>
        <v>1</v>
      </c>
      <c r="J4" s="2">
        <f>VLOOKUP(oders7[[#This Row],[order_id]],order_items[],5,FALSE)</f>
        <v>316.93</v>
      </c>
      <c r="K4" s="2">
        <f>oders7[[#This Row],[Quantity]]*oders7[[#This Row],[unit_price]]</f>
        <v>316.93</v>
      </c>
      <c r="L4" s="2" t="str">
        <f>VLOOKUP(oders7[[#This Row],[Product_id]],products[],2,FALSE)</f>
        <v>Miele Complete C3 Canister Vacuum</v>
      </c>
      <c r="M4" s="2" t="str">
        <f>VLOOKUP(oders7[[#This Row],[Product_id]],products[],3,FALSE)</f>
        <v>Home Appliances</v>
      </c>
      <c r="N4" s="2">
        <f>VLOOKUP(oders7[[#This Row],[Product_id]],products[],4,FALSE)</f>
        <v>307.14999999999998</v>
      </c>
      <c r="O4" s="11">
        <v>44929</v>
      </c>
      <c r="P4" s="13">
        <v>0</v>
      </c>
      <c r="Q4" s="13" t="str">
        <f t="shared" si="0"/>
        <v>Tuesday</v>
      </c>
      <c r="R4" s="13" t="str">
        <f t="shared" si="1"/>
        <v>January</v>
      </c>
      <c r="S4" s="13" t="str">
        <f t="shared" si="2"/>
        <v>2023</v>
      </c>
      <c r="T4" s="2">
        <v>922.41</v>
      </c>
    </row>
    <row r="5" spans="1:20" x14ac:dyDescent="0.25">
      <c r="A5" s="2">
        <v>4</v>
      </c>
      <c r="B5" s="2">
        <v>16</v>
      </c>
      <c r="C5" s="2" t="str">
        <f>VLOOKUP(oders7[[#This Row],[customer_id]],customers[],2,FALSE)</f>
        <v>Logan   Thomas</v>
      </c>
      <c r="D5" s="2" t="str">
        <f>VLOOKUP(oders7[[#This Row],[customer_id]],customers[],3,FALSE)</f>
        <v>MALE</v>
      </c>
      <c r="E5" s="2">
        <f>VLOOKUP(oders7[[#This Row],[customer_id]],customers[],4,FALSE)</f>
        <v>40</v>
      </c>
      <c r="F5" s="2" t="str">
        <f>VLOOKUP(oders7[[#This Row],[customer_id]],customers[],5,FALSE)</f>
        <v>ADULT</v>
      </c>
      <c r="G5" s="2" t="str">
        <f>VLOOKUP(oders7[[#This Row],[customer_id]],customers[],6,FALSE)</f>
        <v>New York</v>
      </c>
      <c r="H5" s="2">
        <f>VLOOKUP(oders7[[#This Row],[order_id]],order_items[],3,FALSE)</f>
        <v>44</v>
      </c>
      <c r="I5" s="2">
        <f>VLOOKUP(oders7[[#This Row],[order_id]],order_items[],4,FALSE)</f>
        <v>2</v>
      </c>
      <c r="J5" s="2">
        <f>VLOOKUP(oders7[[#This Row],[order_id]],order_items[],5,FALSE)</f>
        <v>940.3</v>
      </c>
      <c r="K5" s="2">
        <f>oders7[[#This Row],[Quantity]]*oders7[[#This Row],[unit_price]]</f>
        <v>1880.6</v>
      </c>
      <c r="L5" s="2" t="str">
        <f>VLOOKUP(oders7[[#This Row],[Product_id]],products[],2,FALSE)</f>
        <v>Moncler Logo Beanie</v>
      </c>
      <c r="M5" s="2" t="str">
        <f>VLOOKUP(oders7[[#This Row],[Product_id]],products[],3,FALSE)</f>
        <v>Electronics</v>
      </c>
      <c r="N5" s="2">
        <f>VLOOKUP(oders7[[#This Row],[Product_id]],products[],4,FALSE)</f>
        <v>471.21</v>
      </c>
      <c r="O5" s="11">
        <v>44930</v>
      </c>
      <c r="P5" s="13">
        <v>0</v>
      </c>
      <c r="Q5" s="13" t="str">
        <f t="shared" si="0"/>
        <v>Wednesday</v>
      </c>
      <c r="R5" s="13" t="str">
        <f t="shared" si="1"/>
        <v>January</v>
      </c>
      <c r="S5" s="13" t="str">
        <f t="shared" si="2"/>
        <v>2023</v>
      </c>
      <c r="T5" s="2">
        <v>1596.18</v>
      </c>
    </row>
    <row r="6" spans="1:20" x14ac:dyDescent="0.25">
      <c r="A6" s="2">
        <v>5</v>
      </c>
      <c r="B6" s="2">
        <v>83</v>
      </c>
      <c r="C6" s="2" t="str">
        <f>VLOOKUP(oders7[[#This Row],[customer_id]],customers[],2,FALSE)</f>
        <v>Hazel   Chavez</v>
      </c>
      <c r="D6" s="2" t="str">
        <f>VLOOKUP(oders7[[#This Row],[customer_id]],customers[],3,FALSE)</f>
        <v>FEMALE</v>
      </c>
      <c r="E6" s="2">
        <f>VLOOKUP(oders7[[#This Row],[customer_id]],customers[],4,FALSE)</f>
        <v>27</v>
      </c>
      <c r="F6" s="2" t="str">
        <f>VLOOKUP(oders7[[#This Row],[customer_id]],customers[],5,FALSE)</f>
        <v>YOUNG</v>
      </c>
      <c r="G6" s="2" t="str">
        <f>VLOOKUP(oders7[[#This Row],[customer_id]],customers[],6,FALSE)</f>
        <v>New York</v>
      </c>
      <c r="H6" s="2">
        <f>VLOOKUP(oders7[[#This Row],[order_id]],order_items[],3,FALSE)</f>
        <v>10</v>
      </c>
      <c r="I6" s="2">
        <f>VLOOKUP(oders7[[#This Row],[order_id]],order_items[],4,FALSE)</f>
        <v>9</v>
      </c>
      <c r="J6" s="2">
        <f>VLOOKUP(oders7[[#This Row],[order_id]],order_items[],5,FALSE)</f>
        <v>483.53</v>
      </c>
      <c r="K6" s="2">
        <f>oders7[[#This Row],[Quantity]]*oders7[[#This Row],[unit_price]]</f>
        <v>4351.7699999999995</v>
      </c>
      <c r="L6" s="2" t="str">
        <f>VLOOKUP(oders7[[#This Row],[Product_id]],products[],2,FALSE)</f>
        <v>Burberry Check Scarf</v>
      </c>
      <c r="M6" s="2" t="str">
        <f>VLOOKUP(oders7[[#This Row],[Product_id]],products[],3,FALSE)</f>
        <v>Electronics</v>
      </c>
      <c r="N6" s="2">
        <f>VLOOKUP(oders7[[#This Row],[Product_id]],products[],4,FALSE)</f>
        <v>884.99</v>
      </c>
      <c r="O6" s="11">
        <v>44931</v>
      </c>
      <c r="P6" s="13">
        <v>0</v>
      </c>
      <c r="Q6" s="13" t="str">
        <f t="shared" si="0"/>
        <v>Thursday</v>
      </c>
      <c r="R6" s="13" t="str">
        <f t="shared" si="1"/>
        <v>January</v>
      </c>
      <c r="S6" s="13" t="str">
        <f t="shared" si="2"/>
        <v>2023</v>
      </c>
      <c r="T6" s="2">
        <v>746.89</v>
      </c>
    </row>
    <row r="7" spans="1:20" x14ac:dyDescent="0.25">
      <c r="A7" s="2">
        <v>6</v>
      </c>
      <c r="B7" s="2">
        <v>43</v>
      </c>
      <c r="C7" s="2" t="str">
        <f>VLOOKUP(oders7[[#This Row],[customer_id]],customers[],2,FALSE)</f>
        <v>Dylan   Nelson</v>
      </c>
      <c r="D7" s="2" t="str">
        <f>VLOOKUP(oders7[[#This Row],[customer_id]],customers[],3,FALSE)</f>
        <v>MALE</v>
      </c>
      <c r="E7" s="2">
        <f>VLOOKUP(oders7[[#This Row],[customer_id]],customers[],4,FALSE)</f>
        <v>39</v>
      </c>
      <c r="F7" s="2" t="str">
        <f>VLOOKUP(oders7[[#This Row],[customer_id]],customers[],5,FALSE)</f>
        <v>ADULT</v>
      </c>
      <c r="G7" s="2" t="str">
        <f>VLOOKUP(oders7[[#This Row],[customer_id]],customers[],6,FALSE)</f>
        <v>Chicago</v>
      </c>
      <c r="H7" s="2">
        <f>VLOOKUP(oders7[[#This Row],[order_id]],order_items[],3,FALSE)</f>
        <v>31</v>
      </c>
      <c r="I7" s="2">
        <f>VLOOKUP(oders7[[#This Row],[order_id]],order_items[],4,FALSE)</f>
        <v>5</v>
      </c>
      <c r="J7" s="2">
        <f>VLOOKUP(oders7[[#This Row],[order_id]],order_items[],5,FALSE)</f>
        <v>630.55999999999995</v>
      </c>
      <c r="K7" s="2">
        <f>oders7[[#This Row],[Quantity]]*oders7[[#This Row],[unit_price]]</f>
        <v>3152.7999999999997</v>
      </c>
      <c r="L7" s="2" t="str">
        <f>VLOOKUP(oders7[[#This Row],[Product_id]],products[],2,FALSE)</f>
        <v>Apple AirPods Max</v>
      </c>
      <c r="M7" s="2" t="str">
        <f>VLOOKUP(oders7[[#This Row],[Product_id]],products[],3,FALSE)</f>
        <v>Accessories</v>
      </c>
      <c r="N7" s="2">
        <f>VLOOKUP(oders7[[#This Row],[Product_id]],products[],4,FALSE)</f>
        <v>537.09</v>
      </c>
      <c r="O7" s="11">
        <v>44932</v>
      </c>
      <c r="P7" s="13">
        <v>0</v>
      </c>
      <c r="Q7" s="13" t="str">
        <f t="shared" si="0"/>
        <v>Friday</v>
      </c>
      <c r="R7" s="13" t="str">
        <f t="shared" si="1"/>
        <v>January</v>
      </c>
      <c r="S7" s="13" t="str">
        <f t="shared" si="2"/>
        <v>2023</v>
      </c>
      <c r="T7" s="2">
        <v>745.43</v>
      </c>
    </row>
    <row r="8" spans="1:20" x14ac:dyDescent="0.25">
      <c r="A8" s="2">
        <v>7</v>
      </c>
      <c r="B8" s="2">
        <v>83</v>
      </c>
      <c r="C8" s="2" t="str">
        <f>VLOOKUP(oders7[[#This Row],[customer_id]],customers[],2,FALSE)</f>
        <v>Hazel   Chavez</v>
      </c>
      <c r="D8" s="2" t="str">
        <f>VLOOKUP(oders7[[#This Row],[customer_id]],customers[],3,FALSE)</f>
        <v>FEMALE</v>
      </c>
      <c r="E8" s="2">
        <f>VLOOKUP(oders7[[#This Row],[customer_id]],customers[],4,FALSE)</f>
        <v>27</v>
      </c>
      <c r="F8" s="2" t="str">
        <f>VLOOKUP(oders7[[#This Row],[customer_id]],customers[],5,FALSE)</f>
        <v>YOUNG</v>
      </c>
      <c r="G8" s="2" t="str">
        <f>VLOOKUP(oders7[[#This Row],[customer_id]],customers[],6,FALSE)</f>
        <v>New York</v>
      </c>
      <c r="H8" s="2">
        <f>VLOOKUP(oders7[[#This Row],[order_id]],order_items[],3,FALSE)</f>
        <v>30</v>
      </c>
      <c r="I8" s="2">
        <f>VLOOKUP(oders7[[#This Row],[order_id]],order_items[],4,FALSE)</f>
        <v>1</v>
      </c>
      <c r="J8" s="2">
        <f>VLOOKUP(oders7[[#This Row],[order_id]],order_items[],5,FALSE)</f>
        <v>847.13</v>
      </c>
      <c r="K8" s="2">
        <f>oders7[[#This Row],[Quantity]]*oders7[[#This Row],[unit_price]]</f>
        <v>847.13</v>
      </c>
      <c r="L8" s="2" t="str">
        <f>VLOOKUP(oders7[[#This Row],[Product_id]],products[],2,FALSE)</f>
        <v>Google Pixel 7 Pro</v>
      </c>
      <c r="M8" s="2" t="str">
        <f>VLOOKUP(oders7[[#This Row],[Product_id]],products[],3,FALSE)</f>
        <v>Accessories</v>
      </c>
      <c r="N8" s="2">
        <f>VLOOKUP(oders7[[#This Row],[Product_id]],products[],4,FALSE)</f>
        <v>879.31</v>
      </c>
      <c r="O8" s="11">
        <v>44933</v>
      </c>
      <c r="P8" s="13">
        <v>0</v>
      </c>
      <c r="Q8" s="13" t="str">
        <f t="shared" si="0"/>
        <v>Saturday</v>
      </c>
      <c r="R8" s="13" t="str">
        <f t="shared" si="1"/>
        <v>January</v>
      </c>
      <c r="S8" s="13" t="str">
        <f t="shared" si="2"/>
        <v>2023</v>
      </c>
      <c r="T8" s="2">
        <v>259.16000000000003</v>
      </c>
    </row>
    <row r="9" spans="1:20" x14ac:dyDescent="0.25">
      <c r="A9" s="2">
        <v>8</v>
      </c>
      <c r="B9" s="2">
        <v>3</v>
      </c>
      <c r="C9" s="2" t="str">
        <f>VLOOKUP(oders7[[#This Row],[customer_id]],customers[],2,FALSE)</f>
        <v>Oliver   Williams</v>
      </c>
      <c r="D9" s="2" t="str">
        <f>VLOOKUP(oders7[[#This Row],[customer_id]],customers[],3,FALSE)</f>
        <v>MALE</v>
      </c>
      <c r="E9" s="2">
        <f>VLOOKUP(oders7[[#This Row],[customer_id]],customers[],4,FALSE)</f>
        <v>37</v>
      </c>
      <c r="F9" s="2" t="str">
        <f>VLOOKUP(oders7[[#This Row],[customer_id]],customers[],5,FALSE)</f>
        <v>ADULT</v>
      </c>
      <c r="G9" s="2" t="str">
        <f>VLOOKUP(oders7[[#This Row],[customer_id]],customers[],6,FALSE)</f>
        <v>Houston</v>
      </c>
      <c r="H9" s="2">
        <f>VLOOKUP(oders7[[#This Row],[order_id]],order_items[],3,FALSE)</f>
        <v>6</v>
      </c>
      <c r="I9" s="2">
        <f>VLOOKUP(oders7[[#This Row],[order_id]],order_items[],4,FALSE)</f>
        <v>4</v>
      </c>
      <c r="J9" s="2">
        <f>VLOOKUP(oders7[[#This Row],[order_id]],order_items[],5,FALSE)</f>
        <v>331</v>
      </c>
      <c r="K9" s="2">
        <f>oders7[[#This Row],[Quantity]]*oders7[[#This Row],[unit_price]]</f>
        <v>1324</v>
      </c>
      <c r="L9" s="2" t="str">
        <f>VLOOKUP(oders7[[#This Row],[Product_id]],products[],2,FALSE)</f>
        <v>Smeg Retro 50's Style Refrigerator</v>
      </c>
      <c r="M9" s="2" t="str">
        <f>VLOOKUP(oders7[[#This Row],[Product_id]],products[],3,FALSE)</f>
        <v>Accessories</v>
      </c>
      <c r="N9" s="2">
        <f>VLOOKUP(oders7[[#This Row],[Product_id]],products[],4,FALSE)</f>
        <v>908.41</v>
      </c>
      <c r="O9" s="11">
        <v>44934</v>
      </c>
      <c r="P9" s="13">
        <v>0</v>
      </c>
      <c r="Q9" s="13" t="str">
        <f t="shared" si="0"/>
        <v>Sunday</v>
      </c>
      <c r="R9" s="13" t="str">
        <f t="shared" si="1"/>
        <v>January</v>
      </c>
      <c r="S9" s="13" t="str">
        <f t="shared" si="2"/>
        <v>2023</v>
      </c>
      <c r="T9" s="2">
        <v>1493.98</v>
      </c>
    </row>
    <row r="10" spans="1:20" x14ac:dyDescent="0.25">
      <c r="A10" s="2">
        <v>9</v>
      </c>
      <c r="B10" s="2">
        <v>1</v>
      </c>
      <c r="C10" s="2" t="str">
        <f>VLOOKUP(oders7[[#This Row],[customer_id]],customers[],2,FALSE)</f>
        <v>Liam   Smith</v>
      </c>
      <c r="D10" s="2" t="str">
        <f>VLOOKUP(oders7[[#This Row],[customer_id]],customers[],3,FALSE)</f>
        <v>MALE</v>
      </c>
      <c r="E10" s="2">
        <f>VLOOKUP(oders7[[#This Row],[customer_id]],customers[],4,FALSE)</f>
        <v>19</v>
      </c>
      <c r="F10" s="2" t="str">
        <f>VLOOKUP(oders7[[#This Row],[customer_id]],customers[],5,FALSE)</f>
        <v>YOUNG</v>
      </c>
      <c r="G10" s="2" t="str">
        <f>VLOOKUP(oders7[[#This Row],[customer_id]],customers[],6,FALSE)</f>
        <v>Houston</v>
      </c>
      <c r="H10" s="2">
        <f>VLOOKUP(oders7[[#This Row],[order_id]],order_items[],3,FALSE)</f>
        <v>48</v>
      </c>
      <c r="I10" s="2">
        <f>VLOOKUP(oders7[[#This Row],[order_id]],order_items[],4,FALSE)</f>
        <v>1</v>
      </c>
      <c r="J10" s="2">
        <f>VLOOKUP(oders7[[#This Row],[order_id]],order_items[],5,FALSE)</f>
        <v>928.84</v>
      </c>
      <c r="K10" s="2">
        <f>oders7[[#This Row],[Quantity]]*oders7[[#This Row],[unit_price]]</f>
        <v>928.84</v>
      </c>
      <c r="L10" s="2" t="str">
        <f>VLOOKUP(oders7[[#This Row],[Product_id]],products[],2,FALSE)</f>
        <v>Prada Saffiano Leather Cardholder</v>
      </c>
      <c r="M10" s="2" t="str">
        <f>VLOOKUP(oders7[[#This Row],[Product_id]],products[],3,FALSE)</f>
        <v>Accessories</v>
      </c>
      <c r="N10" s="2">
        <f>VLOOKUP(oders7[[#This Row],[Product_id]],products[],4,FALSE)</f>
        <v>447.8</v>
      </c>
      <c r="O10" s="11">
        <v>44935</v>
      </c>
      <c r="P10" s="13">
        <v>0</v>
      </c>
      <c r="Q10" s="13" t="str">
        <f t="shared" si="0"/>
        <v>Monday</v>
      </c>
      <c r="R10" s="13" t="str">
        <f t="shared" si="1"/>
        <v>January</v>
      </c>
      <c r="S10" s="13" t="str">
        <f t="shared" si="2"/>
        <v>2023</v>
      </c>
      <c r="T10" s="2">
        <v>1261.0999999999999</v>
      </c>
    </row>
    <row r="11" spans="1:20" x14ac:dyDescent="0.25">
      <c r="A11" s="2">
        <v>10</v>
      </c>
      <c r="B11" s="2">
        <v>3</v>
      </c>
      <c r="C11" s="2" t="str">
        <f>VLOOKUP(oders7[[#This Row],[customer_id]],customers[],2,FALSE)</f>
        <v>Oliver   Williams</v>
      </c>
      <c r="D11" s="2" t="str">
        <f>VLOOKUP(oders7[[#This Row],[customer_id]],customers[],3,FALSE)</f>
        <v>MALE</v>
      </c>
      <c r="E11" s="2">
        <f>VLOOKUP(oders7[[#This Row],[customer_id]],customers[],4,FALSE)</f>
        <v>37</v>
      </c>
      <c r="F11" s="2" t="str">
        <f>VLOOKUP(oders7[[#This Row],[customer_id]],customers[],5,FALSE)</f>
        <v>ADULT</v>
      </c>
      <c r="G11" s="2" t="str">
        <f>VLOOKUP(oders7[[#This Row],[customer_id]],customers[],6,FALSE)</f>
        <v>Houston</v>
      </c>
      <c r="H11" s="2">
        <f>VLOOKUP(oders7[[#This Row],[order_id]],order_items[],3,FALSE)</f>
        <v>48</v>
      </c>
      <c r="I11" s="2">
        <f>VLOOKUP(oders7[[#This Row],[order_id]],order_items[],4,FALSE)</f>
        <v>3</v>
      </c>
      <c r="J11" s="2">
        <f>VLOOKUP(oders7[[#This Row],[order_id]],order_items[],5,FALSE)</f>
        <v>557.66</v>
      </c>
      <c r="K11" s="2">
        <f>oders7[[#This Row],[Quantity]]*oders7[[#This Row],[unit_price]]</f>
        <v>1672.98</v>
      </c>
      <c r="L11" s="2" t="str">
        <f>VLOOKUP(oders7[[#This Row],[Product_id]],products[],2,FALSE)</f>
        <v>Prada Saffiano Leather Cardholder</v>
      </c>
      <c r="M11" s="2" t="str">
        <f>VLOOKUP(oders7[[#This Row],[Product_id]],products[],3,FALSE)</f>
        <v>Accessories</v>
      </c>
      <c r="N11" s="2">
        <f>VLOOKUP(oders7[[#This Row],[Product_id]],products[],4,FALSE)</f>
        <v>447.8</v>
      </c>
      <c r="O11" s="11">
        <v>44936</v>
      </c>
      <c r="P11" s="13">
        <v>0</v>
      </c>
      <c r="Q11" s="13" t="str">
        <f t="shared" si="0"/>
        <v>Tuesday</v>
      </c>
      <c r="R11" s="13" t="str">
        <f t="shared" si="1"/>
        <v>January</v>
      </c>
      <c r="S11" s="13" t="str">
        <f t="shared" si="2"/>
        <v>2023</v>
      </c>
      <c r="T11" s="2">
        <v>383.74</v>
      </c>
    </row>
    <row r="12" spans="1:20" x14ac:dyDescent="0.25">
      <c r="A12" s="2">
        <v>11</v>
      </c>
      <c r="B12" s="2">
        <v>48</v>
      </c>
      <c r="C12" s="2" t="str">
        <f>VLOOKUP(oders7[[#This Row],[customer_id]],customers[],2,FALSE)</f>
        <v>Jaxon   Mitchell</v>
      </c>
      <c r="D12" s="2" t="str">
        <f>VLOOKUP(oders7[[#This Row],[customer_id]],customers[],3,FALSE)</f>
        <v>MALE</v>
      </c>
      <c r="E12" s="2">
        <f>VLOOKUP(oders7[[#This Row],[customer_id]],customers[],4,FALSE)</f>
        <v>48</v>
      </c>
      <c r="F12" s="2" t="str">
        <f>VLOOKUP(oders7[[#This Row],[customer_id]],customers[],5,FALSE)</f>
        <v>ADULT</v>
      </c>
      <c r="G12" s="2" t="str">
        <f>VLOOKUP(oders7[[#This Row],[customer_id]],customers[],6,FALSE)</f>
        <v>New York</v>
      </c>
      <c r="H12" s="2">
        <f>VLOOKUP(oders7[[#This Row],[order_id]],order_items[],3,FALSE)</f>
        <v>27</v>
      </c>
      <c r="I12" s="2">
        <f>VLOOKUP(oders7[[#This Row],[order_id]],order_items[],4,FALSE)</f>
        <v>7</v>
      </c>
      <c r="J12" s="2">
        <f>VLOOKUP(oders7[[#This Row],[order_id]],order_items[],5,FALSE)</f>
        <v>22.19</v>
      </c>
      <c r="K12" s="2">
        <f>oders7[[#This Row],[Quantity]]*oders7[[#This Row],[unit_price]]</f>
        <v>155.33000000000001</v>
      </c>
      <c r="L12" s="2" t="str">
        <f>VLOOKUP(oders7[[#This Row],[Product_id]],products[],2,FALSE)</f>
        <v>Bosch 800 Series Dishwasher</v>
      </c>
      <c r="M12" s="2" t="str">
        <f>VLOOKUP(oders7[[#This Row],[Product_id]],products[],3,FALSE)</f>
        <v>Electronics</v>
      </c>
      <c r="N12" s="2">
        <f>VLOOKUP(oders7[[#This Row],[Product_id]],products[],4,FALSE)</f>
        <v>706.08</v>
      </c>
      <c r="O12" s="11">
        <v>44937</v>
      </c>
      <c r="P12" s="13">
        <v>0</v>
      </c>
      <c r="Q12" s="13" t="str">
        <f t="shared" si="0"/>
        <v>Wednesday</v>
      </c>
      <c r="R12" s="13" t="str">
        <f t="shared" si="1"/>
        <v>January</v>
      </c>
      <c r="S12" s="13" t="str">
        <f t="shared" si="2"/>
        <v>2023</v>
      </c>
      <c r="T12" s="2">
        <v>541.16999999999996</v>
      </c>
    </row>
    <row r="13" spans="1:20" x14ac:dyDescent="0.25">
      <c r="A13" s="2">
        <v>12</v>
      </c>
      <c r="B13" s="2">
        <v>58</v>
      </c>
      <c r="C13" s="2" t="str">
        <f>VLOOKUP(oders7[[#This Row],[customer_id]],customers[],2,FALSE)</f>
        <v>Amelia   Edwards</v>
      </c>
      <c r="D13" s="2" t="str">
        <f>VLOOKUP(oders7[[#This Row],[customer_id]],customers[],3,FALSE)</f>
        <v>FEMALE</v>
      </c>
      <c r="E13" s="2">
        <f>VLOOKUP(oders7[[#This Row],[customer_id]],customers[],4,FALSE)</f>
        <v>60</v>
      </c>
      <c r="F13" s="2" t="str">
        <f>VLOOKUP(oders7[[#This Row],[customer_id]],customers[],5,FALSE)</f>
        <v>OLD</v>
      </c>
      <c r="G13" s="2" t="str">
        <f>VLOOKUP(oders7[[#This Row],[customer_id]],customers[],6,FALSE)</f>
        <v>Phoenix</v>
      </c>
      <c r="H13" s="2">
        <f>VLOOKUP(oders7[[#This Row],[order_id]],order_items[],3,FALSE)</f>
        <v>24</v>
      </c>
      <c r="I13" s="2">
        <f>VLOOKUP(oders7[[#This Row],[order_id]],order_items[],4,FALSE)</f>
        <v>7</v>
      </c>
      <c r="J13" s="2">
        <f>VLOOKUP(oders7[[#This Row],[order_id]],order_items[],5,FALSE)</f>
        <v>895.85</v>
      </c>
      <c r="K13" s="2">
        <f>oders7[[#This Row],[Quantity]]*oders7[[#This Row],[unit_price]]</f>
        <v>6270.95</v>
      </c>
      <c r="L13" s="2" t="str">
        <f>VLOOKUP(oders7[[#This Row],[Product_id]],products[],2,FALSE)</f>
        <v>Apple iPhone 14 Pro</v>
      </c>
      <c r="M13" s="2" t="str">
        <f>VLOOKUP(oders7[[#This Row],[Product_id]],products[],3,FALSE)</f>
        <v>Home Appliances</v>
      </c>
      <c r="N13" s="2">
        <f>VLOOKUP(oders7[[#This Row],[Product_id]],products[],4,FALSE)</f>
        <v>270.07</v>
      </c>
      <c r="O13" s="11">
        <v>44938</v>
      </c>
      <c r="P13" s="13">
        <v>0</v>
      </c>
      <c r="Q13" s="13" t="str">
        <f t="shared" si="0"/>
        <v>Thursday</v>
      </c>
      <c r="R13" s="13" t="str">
        <f t="shared" si="1"/>
        <v>January</v>
      </c>
      <c r="S13" s="13" t="str">
        <f t="shared" si="2"/>
        <v>2023</v>
      </c>
      <c r="T13" s="2">
        <v>535.69000000000005</v>
      </c>
    </row>
    <row r="14" spans="1:20" x14ac:dyDescent="0.25">
      <c r="A14" s="2">
        <v>13</v>
      </c>
      <c r="B14" s="2">
        <v>61</v>
      </c>
      <c r="C14" s="2" t="str">
        <f>VLOOKUP(oders7[[#This Row],[customer_id]],customers[],2,FALSE)</f>
        <v>Harper   Stewart</v>
      </c>
      <c r="D14" s="2" t="str">
        <f>VLOOKUP(oders7[[#This Row],[customer_id]],customers[],3,FALSE)</f>
        <v>FEMALE</v>
      </c>
      <c r="E14" s="2">
        <f>VLOOKUP(oders7[[#This Row],[customer_id]],customers[],4,FALSE)</f>
        <v>51</v>
      </c>
      <c r="F14" s="2" t="str">
        <f>VLOOKUP(oders7[[#This Row],[customer_id]],customers[],5,FALSE)</f>
        <v>OLD</v>
      </c>
      <c r="G14" s="2" t="str">
        <f>VLOOKUP(oders7[[#This Row],[customer_id]],customers[],6,FALSE)</f>
        <v>Los Angeles</v>
      </c>
      <c r="H14" s="2">
        <f>VLOOKUP(oders7[[#This Row],[order_id]],order_items[],3,FALSE)</f>
        <v>86</v>
      </c>
      <c r="I14" s="2">
        <f>VLOOKUP(oders7[[#This Row],[order_id]],order_items[],4,FALSE)</f>
        <v>1</v>
      </c>
      <c r="J14" s="2">
        <f>VLOOKUP(oders7[[#This Row],[order_id]],order_items[],5,FALSE)</f>
        <v>800.63</v>
      </c>
      <c r="K14" s="2">
        <f>oders7[[#This Row],[Quantity]]*oders7[[#This Row],[unit_price]]</f>
        <v>800.63</v>
      </c>
      <c r="L14" s="2" t="str">
        <f>VLOOKUP(oders7[[#This Row],[Product_id]],products[],2,FALSE)</f>
        <v>Beats Fit Pro Earbuds</v>
      </c>
      <c r="M14" s="2" t="str">
        <f>VLOOKUP(oders7[[#This Row],[Product_id]],products[],3,FALSE)</f>
        <v>Home Appliances</v>
      </c>
      <c r="N14" s="2">
        <f>VLOOKUP(oders7[[#This Row],[Product_id]],products[],4,FALSE)</f>
        <v>887.96</v>
      </c>
      <c r="O14" s="11">
        <v>44939</v>
      </c>
      <c r="P14" s="13">
        <v>0</v>
      </c>
      <c r="Q14" s="13" t="str">
        <f t="shared" si="0"/>
        <v>Friday</v>
      </c>
      <c r="R14" s="13" t="str">
        <f t="shared" si="1"/>
        <v>January</v>
      </c>
      <c r="S14" s="13" t="str">
        <f t="shared" si="2"/>
        <v>2023</v>
      </c>
      <c r="T14" s="2">
        <v>1344.33</v>
      </c>
    </row>
    <row r="15" spans="1:20" x14ac:dyDescent="0.25">
      <c r="A15" s="2">
        <v>14</v>
      </c>
      <c r="B15" s="2">
        <v>15</v>
      </c>
      <c r="C15" s="2" t="str">
        <f>VLOOKUP(oders7[[#This Row],[customer_id]],customers[],2,FALSE)</f>
        <v>Jacob   Anderson</v>
      </c>
      <c r="D15" s="2" t="str">
        <f>VLOOKUP(oders7[[#This Row],[customer_id]],customers[],3,FALSE)</f>
        <v>MALE</v>
      </c>
      <c r="E15" s="2">
        <f>VLOOKUP(oders7[[#This Row],[customer_id]],customers[],4,FALSE)</f>
        <v>35</v>
      </c>
      <c r="F15" s="2" t="str">
        <f>VLOOKUP(oders7[[#This Row],[customer_id]],customers[],5,FALSE)</f>
        <v>ADULT</v>
      </c>
      <c r="G15" s="2" t="str">
        <f>VLOOKUP(oders7[[#This Row],[customer_id]],customers[],6,FALSE)</f>
        <v>Chicago</v>
      </c>
      <c r="H15" s="2">
        <f>VLOOKUP(oders7[[#This Row],[order_id]],order_items[],3,FALSE)</f>
        <v>41</v>
      </c>
      <c r="I15" s="2">
        <f>VLOOKUP(oders7[[#This Row],[order_id]],order_items[],4,FALSE)</f>
        <v>9</v>
      </c>
      <c r="J15" s="2">
        <f>VLOOKUP(oders7[[#This Row],[order_id]],order_items[],5,FALSE)</f>
        <v>363.48</v>
      </c>
      <c r="K15" s="2">
        <f>oders7[[#This Row],[Quantity]]*oders7[[#This Row],[unit_price]]</f>
        <v>3271.32</v>
      </c>
      <c r="L15" s="2" t="str">
        <f>VLOOKUP(oders7[[#This Row],[Product_id]],products[],2,FALSE)</f>
        <v>Bose QuietComfort Earbuds</v>
      </c>
      <c r="M15" s="2" t="str">
        <f>VLOOKUP(oders7[[#This Row],[Product_id]],products[],3,FALSE)</f>
        <v>Accessories</v>
      </c>
      <c r="N15" s="2">
        <f>VLOOKUP(oders7[[#This Row],[Product_id]],products[],4,FALSE)</f>
        <v>948.45</v>
      </c>
      <c r="O15" s="11">
        <v>44940</v>
      </c>
      <c r="P15" s="13">
        <v>0</v>
      </c>
      <c r="Q15" s="13" t="str">
        <f t="shared" si="0"/>
        <v>Saturday</v>
      </c>
      <c r="R15" s="13" t="str">
        <f t="shared" si="1"/>
        <v>January</v>
      </c>
      <c r="S15" s="13" t="str">
        <f t="shared" si="2"/>
        <v>2023</v>
      </c>
      <c r="T15" s="2">
        <v>1363.97</v>
      </c>
    </row>
    <row r="16" spans="1:20" x14ac:dyDescent="0.25">
      <c r="A16" s="2">
        <v>15</v>
      </c>
      <c r="B16" s="2">
        <v>43</v>
      </c>
      <c r="C16" s="2" t="str">
        <f>VLOOKUP(oders7[[#This Row],[customer_id]],customers[],2,FALSE)</f>
        <v>Dylan   Nelson</v>
      </c>
      <c r="D16" s="2" t="str">
        <f>VLOOKUP(oders7[[#This Row],[customer_id]],customers[],3,FALSE)</f>
        <v>MALE</v>
      </c>
      <c r="E16" s="2">
        <f>VLOOKUP(oders7[[#This Row],[customer_id]],customers[],4,FALSE)</f>
        <v>39</v>
      </c>
      <c r="F16" s="2" t="str">
        <f>VLOOKUP(oders7[[#This Row],[customer_id]],customers[],5,FALSE)</f>
        <v>ADULT</v>
      </c>
      <c r="G16" s="2" t="str">
        <f>VLOOKUP(oders7[[#This Row],[customer_id]],customers[],6,FALSE)</f>
        <v>Chicago</v>
      </c>
      <c r="H16" s="2">
        <f>VLOOKUP(oders7[[#This Row],[order_id]],order_items[],3,FALSE)</f>
        <v>21</v>
      </c>
      <c r="I16" s="2">
        <f>VLOOKUP(oders7[[#This Row],[order_id]],order_items[],4,FALSE)</f>
        <v>8</v>
      </c>
      <c r="J16" s="2">
        <f>VLOOKUP(oders7[[#This Row],[order_id]],order_items[],5,FALSE)</f>
        <v>248.35</v>
      </c>
      <c r="K16" s="2">
        <f>oders7[[#This Row],[Quantity]]*oders7[[#This Row],[unit_price]]</f>
        <v>1986.8</v>
      </c>
      <c r="L16" s="2" t="str">
        <f>VLOOKUP(oders7[[#This Row],[Product_id]],products[],2,FALSE)</f>
        <v>Sennheiser Momentum True Wireless 3 Earbuds</v>
      </c>
      <c r="M16" s="2" t="str">
        <f>VLOOKUP(oders7[[#This Row],[Product_id]],products[],3,FALSE)</f>
        <v>Accessories</v>
      </c>
      <c r="N16" s="2">
        <f>VLOOKUP(oders7[[#This Row],[Product_id]],products[],4,FALSE)</f>
        <v>972.57</v>
      </c>
      <c r="O16" s="11">
        <v>44941</v>
      </c>
      <c r="P16" s="13">
        <v>0</v>
      </c>
      <c r="Q16" s="13" t="str">
        <f t="shared" si="0"/>
        <v>Sunday</v>
      </c>
      <c r="R16" s="13" t="str">
        <f t="shared" si="1"/>
        <v>January</v>
      </c>
      <c r="S16" s="13" t="str">
        <f t="shared" si="2"/>
        <v>2023</v>
      </c>
      <c r="T16" s="2">
        <v>1116.9100000000001</v>
      </c>
    </row>
    <row r="17" spans="1:20" x14ac:dyDescent="0.25">
      <c r="A17" s="2">
        <v>16</v>
      </c>
      <c r="B17" s="2">
        <v>37</v>
      </c>
      <c r="C17" s="2" t="str">
        <f>VLOOKUP(oders7[[#This Row],[customer_id]],customers[],2,FALSE)</f>
        <v>Jayden   Torres</v>
      </c>
      <c r="D17" s="2" t="str">
        <f>VLOOKUP(oders7[[#This Row],[customer_id]],customers[],3,FALSE)</f>
        <v>MALE</v>
      </c>
      <c r="E17" s="2">
        <f>VLOOKUP(oders7[[#This Row],[customer_id]],customers[],4,FALSE)</f>
        <v>39</v>
      </c>
      <c r="F17" s="2" t="str">
        <f>VLOOKUP(oders7[[#This Row],[customer_id]],customers[],5,FALSE)</f>
        <v>ADULT</v>
      </c>
      <c r="G17" s="2" t="str">
        <f>VLOOKUP(oders7[[#This Row],[customer_id]],customers[],6,FALSE)</f>
        <v>Los Angeles</v>
      </c>
      <c r="H17" s="2">
        <f>VLOOKUP(oders7[[#This Row],[order_id]],order_items[],3,FALSE)</f>
        <v>47</v>
      </c>
      <c r="I17" s="2">
        <f>VLOOKUP(oders7[[#This Row],[order_id]],order_items[],4,FALSE)</f>
        <v>9</v>
      </c>
      <c r="J17" s="2">
        <f>VLOOKUP(oders7[[#This Row],[order_id]],order_items[],5,FALSE)</f>
        <v>678.06</v>
      </c>
      <c r="K17" s="2">
        <f>oders7[[#This Row],[Quantity]]*oders7[[#This Row],[unit_price]]</f>
        <v>6102.5399999999991</v>
      </c>
      <c r="L17" s="2" t="str">
        <f>VLOOKUP(oders7[[#This Row],[Product_id]],products[],2,FALSE)</f>
        <v>Jabra Elite 85t True Wireless Earbuds</v>
      </c>
      <c r="M17" s="2" t="str">
        <f>VLOOKUP(oders7[[#This Row],[Product_id]],products[],3,FALSE)</f>
        <v>Electronics</v>
      </c>
      <c r="N17" s="2">
        <f>VLOOKUP(oders7[[#This Row],[Product_id]],products[],4,FALSE)</f>
        <v>32.97</v>
      </c>
      <c r="O17" s="11">
        <v>44942</v>
      </c>
      <c r="P17" s="13">
        <v>0</v>
      </c>
      <c r="Q17" s="13" t="str">
        <f t="shared" si="0"/>
        <v>Monday</v>
      </c>
      <c r="R17" s="13" t="str">
        <f t="shared" si="1"/>
        <v>January</v>
      </c>
      <c r="S17" s="13" t="str">
        <f t="shared" si="2"/>
        <v>2023</v>
      </c>
      <c r="T17" s="2">
        <v>1316.84</v>
      </c>
    </row>
    <row r="18" spans="1:20" x14ac:dyDescent="0.25">
      <c r="A18" s="2">
        <v>17</v>
      </c>
      <c r="B18" s="2">
        <v>23</v>
      </c>
      <c r="C18" s="2" t="str">
        <f>VLOOKUP(oders7[[#This Row],[customer_id]],customers[],2,FALSE)</f>
        <v>Theodore   Thompson</v>
      </c>
      <c r="D18" s="2" t="str">
        <f>VLOOKUP(oders7[[#This Row],[customer_id]],customers[],3,FALSE)</f>
        <v>MALE</v>
      </c>
      <c r="E18" s="2">
        <f>VLOOKUP(oders7[[#This Row],[customer_id]],customers[],4,FALSE)</f>
        <v>44</v>
      </c>
      <c r="F18" s="2" t="str">
        <f>VLOOKUP(oders7[[#This Row],[customer_id]],customers[],5,FALSE)</f>
        <v>ADULT</v>
      </c>
      <c r="G18" s="2" t="str">
        <f>VLOOKUP(oders7[[#This Row],[customer_id]],customers[],6,FALSE)</f>
        <v>Chicago</v>
      </c>
      <c r="H18" s="2">
        <f>VLOOKUP(oders7[[#This Row],[order_id]],order_items[],3,FALSE)</f>
        <v>7</v>
      </c>
      <c r="I18" s="2">
        <f>VLOOKUP(oders7[[#This Row],[order_id]],order_items[],4,FALSE)</f>
        <v>4</v>
      </c>
      <c r="J18" s="2">
        <f>VLOOKUP(oders7[[#This Row],[order_id]],order_items[],5,FALSE)</f>
        <v>263.75</v>
      </c>
      <c r="K18" s="2">
        <f>oders7[[#This Row],[Quantity]]*oders7[[#This Row],[unit_price]]</f>
        <v>1055</v>
      </c>
      <c r="L18" s="2" t="str">
        <f>VLOOKUP(oders7[[#This Row],[Product_id]],products[],2,FALSE)</f>
        <v>Sonos Arc Soundbar</v>
      </c>
      <c r="M18" s="2" t="str">
        <f>VLOOKUP(oders7[[#This Row],[Product_id]],products[],3,FALSE)</f>
        <v>Accessories</v>
      </c>
      <c r="N18" s="2">
        <f>VLOOKUP(oders7[[#This Row],[Product_id]],products[],4,FALSE)</f>
        <v>801.94</v>
      </c>
      <c r="O18" s="11">
        <v>44943</v>
      </c>
      <c r="P18" s="13">
        <v>0</v>
      </c>
      <c r="Q18" s="13" t="str">
        <f t="shared" si="0"/>
        <v>Tuesday</v>
      </c>
      <c r="R18" s="13" t="str">
        <f t="shared" si="1"/>
        <v>January</v>
      </c>
      <c r="S18" s="13" t="str">
        <f t="shared" si="2"/>
        <v>2023</v>
      </c>
      <c r="T18" s="2">
        <v>753.48</v>
      </c>
    </row>
    <row r="19" spans="1:20" x14ac:dyDescent="0.25">
      <c r="A19" s="2">
        <v>18</v>
      </c>
      <c r="B19" s="2">
        <v>86</v>
      </c>
      <c r="C19" s="2" t="str">
        <f>VLOOKUP(oders7[[#This Row],[customer_id]],customers[],2,FALSE)</f>
        <v>Violet   Bennett</v>
      </c>
      <c r="D19" s="2" t="str">
        <f>VLOOKUP(oders7[[#This Row],[customer_id]],customers[],3,FALSE)</f>
        <v>FEMALE</v>
      </c>
      <c r="E19" s="2">
        <f>VLOOKUP(oders7[[#This Row],[customer_id]],customers[],4,FALSE)</f>
        <v>44</v>
      </c>
      <c r="F19" s="2" t="str">
        <f>VLOOKUP(oders7[[#This Row],[customer_id]],customers[],5,FALSE)</f>
        <v>ADULT</v>
      </c>
      <c r="G19" s="2" t="str">
        <f>VLOOKUP(oders7[[#This Row],[customer_id]],customers[],6,FALSE)</f>
        <v>Chicago</v>
      </c>
      <c r="H19" s="2">
        <f>VLOOKUP(oders7[[#This Row],[order_id]],order_items[],3,FALSE)</f>
        <v>87</v>
      </c>
      <c r="I19" s="2">
        <f>VLOOKUP(oders7[[#This Row],[order_id]],order_items[],4,FALSE)</f>
        <v>6</v>
      </c>
      <c r="J19" s="2">
        <f>VLOOKUP(oders7[[#This Row],[order_id]],order_items[],5,FALSE)</f>
        <v>671.61</v>
      </c>
      <c r="K19" s="2">
        <f>oders7[[#This Row],[Quantity]]*oders7[[#This Row],[unit_price]]</f>
        <v>4029.66</v>
      </c>
      <c r="L19" s="2" t="str">
        <f>VLOOKUP(oders7[[#This Row],[Product_id]],products[],2,FALSE)</f>
        <v>Hugo Boss Leather Gloves</v>
      </c>
      <c r="M19" s="2" t="str">
        <f>VLOOKUP(oders7[[#This Row],[Product_id]],products[],3,FALSE)</f>
        <v>Electronics</v>
      </c>
      <c r="N19" s="2">
        <f>VLOOKUP(oders7[[#This Row],[Product_id]],products[],4,FALSE)</f>
        <v>276.95999999999998</v>
      </c>
      <c r="O19" s="11">
        <v>44944</v>
      </c>
      <c r="P19" s="13">
        <v>0</v>
      </c>
      <c r="Q19" s="13" t="str">
        <f t="shared" si="0"/>
        <v>Wednesday</v>
      </c>
      <c r="R19" s="13" t="str">
        <f t="shared" si="1"/>
        <v>January</v>
      </c>
      <c r="S19" s="13" t="str">
        <f t="shared" si="2"/>
        <v>2023</v>
      </c>
      <c r="T19" s="2">
        <v>1247.6199999999999</v>
      </c>
    </row>
    <row r="20" spans="1:20" x14ac:dyDescent="0.25">
      <c r="A20" s="2">
        <v>19</v>
      </c>
      <c r="B20" s="2">
        <v>41</v>
      </c>
      <c r="C20" s="2" t="str">
        <f>VLOOKUP(oders7[[#This Row],[customer_id]],customers[],2,FALSE)</f>
        <v>Anthony   Green</v>
      </c>
      <c r="D20" s="2" t="str">
        <f>VLOOKUP(oders7[[#This Row],[customer_id]],customers[],3,FALSE)</f>
        <v>MALE</v>
      </c>
      <c r="E20" s="2">
        <f>VLOOKUP(oders7[[#This Row],[customer_id]],customers[],4,FALSE)</f>
        <v>22</v>
      </c>
      <c r="F20" s="2" t="str">
        <f>VLOOKUP(oders7[[#This Row],[customer_id]],customers[],5,FALSE)</f>
        <v>YOUNG</v>
      </c>
      <c r="G20" s="2" t="str">
        <f>VLOOKUP(oders7[[#This Row],[customer_id]],customers[],6,FALSE)</f>
        <v>Houston</v>
      </c>
      <c r="H20" s="2">
        <f>VLOOKUP(oders7[[#This Row],[order_id]],order_items[],3,FALSE)</f>
        <v>64</v>
      </c>
      <c r="I20" s="2">
        <f>VLOOKUP(oders7[[#This Row],[order_id]],order_items[],4,FALSE)</f>
        <v>7</v>
      </c>
      <c r="J20" s="2">
        <f>VLOOKUP(oders7[[#This Row],[order_id]],order_items[],5,FALSE)</f>
        <v>173.98</v>
      </c>
      <c r="K20" s="2">
        <f>oders7[[#This Row],[Quantity]]*oders7[[#This Row],[unit_price]]</f>
        <v>1217.8599999999999</v>
      </c>
      <c r="L20" s="2" t="str">
        <f>VLOOKUP(oders7[[#This Row],[Product_id]],products[],2,FALSE)</f>
        <v>Giorgio Armani Silk Tie</v>
      </c>
      <c r="M20" s="2" t="str">
        <f>VLOOKUP(oders7[[#This Row],[Product_id]],products[],3,FALSE)</f>
        <v>Accessories</v>
      </c>
      <c r="N20" s="2">
        <f>VLOOKUP(oders7[[#This Row],[Product_id]],products[],4,FALSE)</f>
        <v>538.14</v>
      </c>
      <c r="O20" s="11">
        <v>44945</v>
      </c>
      <c r="P20" s="13">
        <v>0</v>
      </c>
      <c r="Q20" s="13" t="str">
        <f t="shared" si="0"/>
        <v>Thursday</v>
      </c>
      <c r="R20" s="13" t="str">
        <f t="shared" si="1"/>
        <v>January</v>
      </c>
      <c r="S20" s="13" t="str">
        <f t="shared" si="2"/>
        <v>2023</v>
      </c>
      <c r="T20" s="2">
        <v>1140.6300000000001</v>
      </c>
    </row>
    <row r="21" spans="1:20" x14ac:dyDescent="0.25">
      <c r="A21" s="2">
        <v>20</v>
      </c>
      <c r="B21" s="2">
        <v>3</v>
      </c>
      <c r="C21" s="2" t="str">
        <f>VLOOKUP(oders7[[#This Row],[customer_id]],customers[],2,FALSE)</f>
        <v>Oliver   Williams</v>
      </c>
      <c r="D21" s="2" t="str">
        <f>VLOOKUP(oders7[[#This Row],[customer_id]],customers[],3,FALSE)</f>
        <v>MALE</v>
      </c>
      <c r="E21" s="2">
        <f>VLOOKUP(oders7[[#This Row],[customer_id]],customers[],4,FALSE)</f>
        <v>37</v>
      </c>
      <c r="F21" s="2" t="str">
        <f>VLOOKUP(oders7[[#This Row],[customer_id]],customers[],5,FALSE)</f>
        <v>ADULT</v>
      </c>
      <c r="G21" s="2" t="str">
        <f>VLOOKUP(oders7[[#This Row],[customer_id]],customers[],6,FALSE)</f>
        <v>Houston</v>
      </c>
      <c r="H21" s="2">
        <f>VLOOKUP(oders7[[#This Row],[order_id]],order_items[],3,FALSE)</f>
        <v>80</v>
      </c>
      <c r="I21" s="2">
        <f>VLOOKUP(oders7[[#This Row],[order_id]],order_items[],4,FALSE)</f>
        <v>4</v>
      </c>
      <c r="J21" s="2">
        <f>VLOOKUP(oders7[[#This Row],[order_id]],order_items[],5,FALSE)</f>
        <v>497.17</v>
      </c>
      <c r="K21" s="2">
        <f>oders7[[#This Row],[Quantity]]*oders7[[#This Row],[unit_price]]</f>
        <v>1988.68</v>
      </c>
      <c r="L21" s="2" t="str">
        <f>VLOOKUP(oders7[[#This Row],[Product_id]],products[],2,FALSE)</f>
        <v>KitchenAid Artisan Stand Mixer</v>
      </c>
      <c r="M21" s="2" t="str">
        <f>VLOOKUP(oders7[[#This Row],[Product_id]],products[],3,FALSE)</f>
        <v>Electronics</v>
      </c>
      <c r="N21" s="2">
        <f>VLOOKUP(oders7[[#This Row],[Product_id]],products[],4,FALSE)</f>
        <v>967.76</v>
      </c>
      <c r="O21" s="11">
        <v>44946</v>
      </c>
      <c r="P21" s="13">
        <v>0</v>
      </c>
      <c r="Q21" s="13" t="str">
        <f t="shared" si="0"/>
        <v>Friday</v>
      </c>
      <c r="R21" s="13" t="str">
        <f t="shared" si="1"/>
        <v>January</v>
      </c>
      <c r="S21" s="13" t="str">
        <f t="shared" si="2"/>
        <v>2023</v>
      </c>
      <c r="T21" s="2">
        <v>1570.77</v>
      </c>
    </row>
    <row r="22" spans="1:20" x14ac:dyDescent="0.25">
      <c r="A22" s="2">
        <v>21</v>
      </c>
      <c r="B22" s="2">
        <v>23</v>
      </c>
      <c r="C22" s="2" t="str">
        <f>VLOOKUP(oders7[[#This Row],[customer_id]],customers[],2,FALSE)</f>
        <v>Theodore   Thompson</v>
      </c>
      <c r="D22" s="2" t="str">
        <f>VLOOKUP(oders7[[#This Row],[customer_id]],customers[],3,FALSE)</f>
        <v>MALE</v>
      </c>
      <c r="E22" s="2">
        <f>VLOOKUP(oders7[[#This Row],[customer_id]],customers[],4,FALSE)</f>
        <v>44</v>
      </c>
      <c r="F22" s="2" t="str">
        <f>VLOOKUP(oders7[[#This Row],[customer_id]],customers[],5,FALSE)</f>
        <v>ADULT</v>
      </c>
      <c r="G22" s="2" t="str">
        <f>VLOOKUP(oders7[[#This Row],[customer_id]],customers[],6,FALSE)</f>
        <v>Chicago</v>
      </c>
      <c r="H22" s="2">
        <f>VLOOKUP(oders7[[#This Row],[order_id]],order_items[],3,FALSE)</f>
        <v>48</v>
      </c>
      <c r="I22" s="2">
        <f>VLOOKUP(oders7[[#This Row],[order_id]],order_items[],4,FALSE)</f>
        <v>4</v>
      </c>
      <c r="J22" s="2">
        <f>VLOOKUP(oders7[[#This Row],[order_id]],order_items[],5,FALSE)</f>
        <v>397.06</v>
      </c>
      <c r="K22" s="2">
        <f>oders7[[#This Row],[Quantity]]*oders7[[#This Row],[unit_price]]</f>
        <v>1588.24</v>
      </c>
      <c r="L22" s="2" t="str">
        <f>VLOOKUP(oders7[[#This Row],[Product_id]],products[],2,FALSE)</f>
        <v>Prada Saffiano Leather Cardholder</v>
      </c>
      <c r="M22" s="2" t="str">
        <f>VLOOKUP(oders7[[#This Row],[Product_id]],products[],3,FALSE)</f>
        <v>Accessories</v>
      </c>
      <c r="N22" s="2">
        <f>VLOOKUP(oders7[[#This Row],[Product_id]],products[],4,FALSE)</f>
        <v>447.8</v>
      </c>
      <c r="O22" s="11">
        <v>44947</v>
      </c>
      <c r="P22" s="13">
        <v>0</v>
      </c>
      <c r="Q22" s="13" t="str">
        <f t="shared" si="0"/>
        <v>Saturday</v>
      </c>
      <c r="R22" s="13" t="str">
        <f t="shared" si="1"/>
        <v>January</v>
      </c>
      <c r="S22" s="13" t="str">
        <f t="shared" si="2"/>
        <v>2023</v>
      </c>
      <c r="T22" s="2">
        <v>1053.43</v>
      </c>
    </row>
    <row r="23" spans="1:20" x14ac:dyDescent="0.25">
      <c r="A23" s="2">
        <v>22</v>
      </c>
      <c r="B23" s="2">
        <v>64</v>
      </c>
      <c r="C23" s="2" t="str">
        <f>VLOOKUP(oders7[[#This Row],[customer_id]],customers[],2,FALSE)</f>
        <v>Elizabeth   Murphy</v>
      </c>
      <c r="D23" s="2" t="str">
        <f>VLOOKUP(oders7[[#This Row],[customer_id]],customers[],3,FALSE)</f>
        <v>FEMALE</v>
      </c>
      <c r="E23" s="2">
        <f>VLOOKUP(oders7[[#This Row],[customer_id]],customers[],4,FALSE)</f>
        <v>64</v>
      </c>
      <c r="F23" s="2" t="str">
        <f>VLOOKUP(oders7[[#This Row],[customer_id]],customers[],5,FALSE)</f>
        <v>OLD</v>
      </c>
      <c r="G23" s="2" t="str">
        <f>VLOOKUP(oders7[[#This Row],[customer_id]],customers[],6,FALSE)</f>
        <v>Chicago</v>
      </c>
      <c r="H23" s="2">
        <f>VLOOKUP(oders7[[#This Row],[order_id]],order_items[],3,FALSE)</f>
        <v>66</v>
      </c>
      <c r="I23" s="2">
        <f>VLOOKUP(oders7[[#This Row],[order_id]],order_items[],4,FALSE)</f>
        <v>4</v>
      </c>
      <c r="J23" s="2">
        <f>VLOOKUP(oders7[[#This Row],[order_id]],order_items[],5,FALSE)</f>
        <v>138.57</v>
      </c>
      <c r="K23" s="2">
        <f>oders7[[#This Row],[Quantity]]*oders7[[#This Row],[unit_price]]</f>
        <v>554.28</v>
      </c>
      <c r="L23" s="2" t="str">
        <f>VLOOKUP(oders7[[#This Row],[Product_id]],products[],2,FALSE)</f>
        <v>Fossil Hybrid Smartwatch</v>
      </c>
      <c r="M23" s="2" t="str">
        <f>VLOOKUP(oders7[[#This Row],[Product_id]],products[],3,FALSE)</f>
        <v>Accessories</v>
      </c>
      <c r="N23" s="2">
        <f>VLOOKUP(oders7[[#This Row],[Product_id]],products[],4,FALSE)</f>
        <v>944.27</v>
      </c>
      <c r="O23" s="11">
        <v>44948</v>
      </c>
      <c r="P23" s="13">
        <v>0</v>
      </c>
      <c r="Q23" s="13" t="str">
        <f t="shared" si="0"/>
        <v>Sunday</v>
      </c>
      <c r="R23" s="13" t="str">
        <f t="shared" si="1"/>
        <v>January</v>
      </c>
      <c r="S23" s="13" t="str">
        <f t="shared" si="2"/>
        <v>2023</v>
      </c>
      <c r="T23" s="2">
        <v>375.93</v>
      </c>
    </row>
    <row r="24" spans="1:20" x14ac:dyDescent="0.25">
      <c r="A24" s="2">
        <v>23</v>
      </c>
      <c r="B24" s="2">
        <v>19</v>
      </c>
      <c r="C24" s="2" t="str">
        <f>VLOOKUP(oders7[[#This Row],[customer_id]],customers[],2,FALSE)</f>
        <v>Sebastian   Jackson</v>
      </c>
      <c r="D24" s="2" t="str">
        <f>VLOOKUP(oders7[[#This Row],[customer_id]],customers[],3,FALSE)</f>
        <v>MALE</v>
      </c>
      <c r="E24" s="2">
        <f>VLOOKUP(oders7[[#This Row],[customer_id]],customers[],4,FALSE)</f>
        <v>43</v>
      </c>
      <c r="F24" s="2" t="str">
        <f>VLOOKUP(oders7[[#This Row],[customer_id]],customers[],5,FALSE)</f>
        <v>ADULT</v>
      </c>
      <c r="G24" s="2" t="str">
        <f>VLOOKUP(oders7[[#This Row],[customer_id]],customers[],6,FALSE)</f>
        <v>Houston</v>
      </c>
      <c r="H24" s="2">
        <f>VLOOKUP(oders7[[#This Row],[order_id]],order_items[],3,FALSE)</f>
        <v>18</v>
      </c>
      <c r="I24" s="2">
        <f>VLOOKUP(oders7[[#This Row],[order_id]],order_items[],4,FALSE)</f>
        <v>7</v>
      </c>
      <c r="J24" s="2">
        <f>VLOOKUP(oders7[[#This Row],[order_id]],order_items[],5,FALSE)</f>
        <v>316.23</v>
      </c>
      <c r="K24" s="2">
        <f>oders7[[#This Row],[Quantity]]*oders7[[#This Row],[unit_price]]</f>
        <v>2213.61</v>
      </c>
      <c r="L24" s="2" t="str">
        <f>VLOOKUP(oders7[[#This Row],[Product_id]],products[],2,FALSE)</f>
        <v>Pandora Charm Bracelet</v>
      </c>
      <c r="M24" s="2" t="str">
        <f>VLOOKUP(oders7[[#This Row],[Product_id]],products[],3,FALSE)</f>
        <v>Electronics</v>
      </c>
      <c r="N24" s="2">
        <f>VLOOKUP(oders7[[#This Row],[Product_id]],products[],4,FALSE)</f>
        <v>651.97</v>
      </c>
      <c r="O24" s="11">
        <v>44949</v>
      </c>
      <c r="P24" s="13">
        <v>0</v>
      </c>
      <c r="Q24" s="13" t="str">
        <f t="shared" si="0"/>
        <v>Monday</v>
      </c>
      <c r="R24" s="13" t="str">
        <f t="shared" si="1"/>
        <v>January</v>
      </c>
      <c r="S24" s="13" t="str">
        <f t="shared" si="2"/>
        <v>2023</v>
      </c>
      <c r="T24" s="2">
        <v>1588.75</v>
      </c>
    </row>
    <row r="25" spans="1:20" x14ac:dyDescent="0.25">
      <c r="A25" s="2">
        <v>24</v>
      </c>
      <c r="B25" s="2">
        <v>79</v>
      </c>
      <c r="C25" s="2" t="str">
        <f>VLOOKUP(oders7[[#This Row],[customer_id]],customers[],2,FALSE)</f>
        <v>Nora   Ward</v>
      </c>
      <c r="D25" s="2" t="str">
        <f>VLOOKUP(oders7[[#This Row],[customer_id]],customers[],3,FALSE)</f>
        <v>FEMALE</v>
      </c>
      <c r="E25" s="2">
        <f>VLOOKUP(oders7[[#This Row],[customer_id]],customers[],4,FALSE)</f>
        <v>64</v>
      </c>
      <c r="F25" s="2" t="str">
        <f>VLOOKUP(oders7[[#This Row],[customer_id]],customers[],5,FALSE)</f>
        <v>OLD</v>
      </c>
      <c r="G25" s="2" t="str">
        <f>VLOOKUP(oders7[[#This Row],[customer_id]],customers[],6,FALSE)</f>
        <v>New York</v>
      </c>
      <c r="H25" s="2">
        <f>VLOOKUP(oders7[[#This Row],[order_id]],order_items[],3,FALSE)</f>
        <v>80</v>
      </c>
      <c r="I25" s="2">
        <f>VLOOKUP(oders7[[#This Row],[order_id]],order_items[],4,FALSE)</f>
        <v>5</v>
      </c>
      <c r="J25" s="2">
        <f>VLOOKUP(oders7[[#This Row],[order_id]],order_items[],5,FALSE)</f>
        <v>948.39</v>
      </c>
      <c r="K25" s="2">
        <f>oders7[[#This Row],[Quantity]]*oders7[[#This Row],[unit_price]]</f>
        <v>4741.95</v>
      </c>
      <c r="L25" s="2" t="str">
        <f>VLOOKUP(oders7[[#This Row],[Product_id]],products[],2,FALSE)</f>
        <v>KitchenAid Artisan Stand Mixer</v>
      </c>
      <c r="M25" s="2" t="str">
        <f>VLOOKUP(oders7[[#This Row],[Product_id]],products[],3,FALSE)</f>
        <v>Electronics</v>
      </c>
      <c r="N25" s="2">
        <f>VLOOKUP(oders7[[#This Row],[Product_id]],products[],4,FALSE)</f>
        <v>967.76</v>
      </c>
      <c r="O25" s="11">
        <v>44950</v>
      </c>
      <c r="P25" s="13">
        <v>0</v>
      </c>
      <c r="Q25" s="13" t="str">
        <f t="shared" si="0"/>
        <v>Tuesday</v>
      </c>
      <c r="R25" s="13" t="str">
        <f t="shared" si="1"/>
        <v>January</v>
      </c>
      <c r="S25" s="13" t="str">
        <f t="shared" si="2"/>
        <v>2023</v>
      </c>
      <c r="T25" s="2">
        <v>1656.57</v>
      </c>
    </row>
    <row r="26" spans="1:20" x14ac:dyDescent="0.25">
      <c r="A26" s="2">
        <v>25</v>
      </c>
      <c r="B26" s="2">
        <v>65</v>
      </c>
      <c r="C26" s="2" t="str">
        <f>VLOOKUP(oders7[[#This Row],[customer_id]],customers[],2,FALSE)</f>
        <v>Camila   Cook</v>
      </c>
      <c r="D26" s="2" t="str">
        <f>VLOOKUP(oders7[[#This Row],[customer_id]],customers[],3,FALSE)</f>
        <v>FEMALE</v>
      </c>
      <c r="E26" s="2">
        <f>VLOOKUP(oders7[[#This Row],[customer_id]],customers[],4,FALSE)</f>
        <v>51</v>
      </c>
      <c r="F26" s="2" t="str">
        <f>VLOOKUP(oders7[[#This Row],[customer_id]],customers[],5,FALSE)</f>
        <v>OLD</v>
      </c>
      <c r="G26" s="2" t="str">
        <f>VLOOKUP(oders7[[#This Row],[customer_id]],customers[],6,FALSE)</f>
        <v>Chicago</v>
      </c>
      <c r="H26" s="2">
        <f>VLOOKUP(oders7[[#This Row],[order_id]],order_items[],3,FALSE)</f>
        <v>99</v>
      </c>
      <c r="I26" s="2">
        <f>VLOOKUP(oders7[[#This Row],[order_id]],order_items[],4,FALSE)</f>
        <v>9</v>
      </c>
      <c r="J26" s="2">
        <f>VLOOKUP(oders7[[#This Row],[order_id]],order_items[],5,FALSE)</f>
        <v>126.11</v>
      </c>
      <c r="K26" s="2">
        <f>oders7[[#This Row],[Quantity]]*oders7[[#This Row],[unit_price]]</f>
        <v>1134.99</v>
      </c>
      <c r="L26" s="2" t="str">
        <f>VLOOKUP(oders7[[#This Row],[Product_id]],products[],2,FALSE)</f>
        <v>Ray-Ban Wayfarer Sunglasses</v>
      </c>
      <c r="M26" s="2" t="str">
        <f>VLOOKUP(oders7[[#This Row],[Product_id]],products[],3,FALSE)</f>
        <v>Home Appliances</v>
      </c>
      <c r="N26" s="2">
        <f>VLOOKUP(oders7[[#This Row],[Product_id]],products[],4,FALSE)</f>
        <v>444.73</v>
      </c>
      <c r="O26" s="11">
        <v>44951</v>
      </c>
      <c r="P26" s="13">
        <v>0</v>
      </c>
      <c r="Q26" s="13" t="str">
        <f t="shared" si="0"/>
        <v>Wednesday</v>
      </c>
      <c r="R26" s="13" t="str">
        <f t="shared" si="1"/>
        <v>January</v>
      </c>
      <c r="S26" s="13" t="str">
        <f t="shared" si="2"/>
        <v>2023</v>
      </c>
      <c r="T26" s="2">
        <v>742.28</v>
      </c>
    </row>
    <row r="27" spans="1:20" x14ac:dyDescent="0.25">
      <c r="A27" s="2">
        <v>26</v>
      </c>
      <c r="B27" s="2">
        <v>98</v>
      </c>
      <c r="C27" s="2" t="str">
        <f>VLOOKUP(oders7[[#This Row],[customer_id]],customers[],2,FALSE)</f>
        <v>Lucy   Ross</v>
      </c>
      <c r="D27" s="2" t="str">
        <f>VLOOKUP(oders7[[#This Row],[customer_id]],customers[],3,FALSE)</f>
        <v>FEMALE</v>
      </c>
      <c r="E27" s="2">
        <f>VLOOKUP(oders7[[#This Row],[customer_id]],customers[],4,FALSE)</f>
        <v>49</v>
      </c>
      <c r="F27" s="2" t="str">
        <f>VLOOKUP(oders7[[#This Row],[customer_id]],customers[],5,FALSE)</f>
        <v>ADULT</v>
      </c>
      <c r="G27" s="2" t="str">
        <f>VLOOKUP(oders7[[#This Row],[customer_id]],customers[],6,FALSE)</f>
        <v>Chicago</v>
      </c>
      <c r="H27" s="2">
        <f>VLOOKUP(oders7[[#This Row],[order_id]],order_items[],3,FALSE)</f>
        <v>96</v>
      </c>
      <c r="I27" s="2">
        <f>VLOOKUP(oders7[[#This Row],[order_id]],order_items[],4,FALSE)</f>
        <v>8</v>
      </c>
      <c r="J27" s="2">
        <f>VLOOKUP(oders7[[#This Row],[order_id]],order_items[],5,FALSE)</f>
        <v>570.07000000000005</v>
      </c>
      <c r="K27" s="2">
        <f>oders7[[#This Row],[Quantity]]*oders7[[#This Row],[unit_price]]</f>
        <v>4560.5600000000004</v>
      </c>
      <c r="L27" s="2" t="str">
        <f>VLOOKUP(oders7[[#This Row],[Product_id]],products[],2,FALSE)</f>
        <v>Apple iPad Pro 12.9-inch (6th Gen)</v>
      </c>
      <c r="M27" s="2" t="str">
        <f>VLOOKUP(oders7[[#This Row],[Product_id]],products[],3,FALSE)</f>
        <v>Electronics</v>
      </c>
      <c r="N27" s="2">
        <f>VLOOKUP(oders7[[#This Row],[Product_id]],products[],4,FALSE)</f>
        <v>479.46</v>
      </c>
      <c r="O27" s="11">
        <v>44952</v>
      </c>
      <c r="P27" s="13">
        <v>0</v>
      </c>
      <c r="Q27" s="13" t="str">
        <f t="shared" si="0"/>
        <v>Thursday</v>
      </c>
      <c r="R27" s="13" t="str">
        <f t="shared" si="1"/>
        <v>January</v>
      </c>
      <c r="S27" s="13" t="str">
        <f t="shared" si="2"/>
        <v>2023</v>
      </c>
      <c r="T27" s="2">
        <v>25.44</v>
      </c>
    </row>
    <row r="28" spans="1:20" x14ac:dyDescent="0.25">
      <c r="A28" s="2">
        <v>27</v>
      </c>
      <c r="B28" s="2">
        <v>50</v>
      </c>
      <c r="C28" s="2" t="str">
        <f>VLOOKUP(oders7[[#This Row],[customer_id]],customers[],2,FALSE)</f>
        <v>Josiah   Roberts</v>
      </c>
      <c r="D28" s="2" t="str">
        <f>VLOOKUP(oders7[[#This Row],[customer_id]],customers[],3,FALSE)</f>
        <v>MALE</v>
      </c>
      <c r="E28" s="2">
        <f>VLOOKUP(oders7[[#This Row],[customer_id]],customers[],4,FALSE)</f>
        <v>50</v>
      </c>
      <c r="F28" s="2" t="str">
        <f>VLOOKUP(oders7[[#This Row],[customer_id]],customers[],5,FALSE)</f>
        <v>OLD</v>
      </c>
      <c r="G28" s="2" t="str">
        <f>VLOOKUP(oders7[[#This Row],[customer_id]],customers[],6,FALSE)</f>
        <v>Houston</v>
      </c>
      <c r="H28" s="2">
        <f>VLOOKUP(oders7[[#This Row],[order_id]],order_items[],3,FALSE)</f>
        <v>67</v>
      </c>
      <c r="I28" s="2">
        <f>VLOOKUP(oders7[[#This Row],[order_id]],order_items[],4,FALSE)</f>
        <v>9</v>
      </c>
      <c r="J28" s="2">
        <f>VLOOKUP(oders7[[#This Row],[order_id]],order_items[],5,FALSE)</f>
        <v>392.79</v>
      </c>
      <c r="K28" s="2">
        <f>oders7[[#This Row],[Quantity]]*oders7[[#This Row],[unit_price]]</f>
        <v>3535.11</v>
      </c>
      <c r="L28" s="2" t="str">
        <f>VLOOKUP(oders7[[#This Row],[Product_id]],products[],2,FALSE)</f>
        <v>Bose QuietComfort 45 Headphones</v>
      </c>
      <c r="M28" s="2" t="str">
        <f>VLOOKUP(oders7[[#This Row],[Product_id]],products[],3,FALSE)</f>
        <v>Electronics</v>
      </c>
      <c r="N28" s="2">
        <f>VLOOKUP(oders7[[#This Row],[Product_id]],products[],4,FALSE)</f>
        <v>41.71</v>
      </c>
      <c r="O28" s="11">
        <v>44953</v>
      </c>
      <c r="P28" s="13">
        <v>0</v>
      </c>
      <c r="Q28" s="13" t="str">
        <f t="shared" si="0"/>
        <v>Friday</v>
      </c>
      <c r="R28" s="13" t="str">
        <f t="shared" si="1"/>
        <v>January</v>
      </c>
      <c r="S28" s="13" t="str">
        <f t="shared" si="2"/>
        <v>2023</v>
      </c>
      <c r="T28" s="2">
        <v>1585.99</v>
      </c>
    </row>
    <row r="29" spans="1:20" x14ac:dyDescent="0.25">
      <c r="A29" s="2">
        <v>28</v>
      </c>
      <c r="B29" s="2">
        <v>70</v>
      </c>
      <c r="C29" s="2" t="str">
        <f>VLOOKUP(oders7[[#This Row],[customer_id]],customers[],2,FALSE)</f>
        <v>Aria   Cooper</v>
      </c>
      <c r="D29" s="2" t="str">
        <f>VLOOKUP(oders7[[#This Row],[customer_id]],customers[],3,FALSE)</f>
        <v>FEMALE</v>
      </c>
      <c r="E29" s="2">
        <f>VLOOKUP(oders7[[#This Row],[customer_id]],customers[],4,FALSE)</f>
        <v>22</v>
      </c>
      <c r="F29" s="2" t="str">
        <f>VLOOKUP(oders7[[#This Row],[customer_id]],customers[],5,FALSE)</f>
        <v>YOUNG</v>
      </c>
      <c r="G29" s="2" t="str">
        <f>VLOOKUP(oders7[[#This Row],[customer_id]],customers[],6,FALSE)</f>
        <v>Los Angeles</v>
      </c>
      <c r="H29" s="2">
        <f>VLOOKUP(oders7[[#This Row],[order_id]],order_items[],3,FALSE)</f>
        <v>14</v>
      </c>
      <c r="I29" s="2">
        <f>VLOOKUP(oders7[[#This Row],[order_id]],order_items[],4,FALSE)</f>
        <v>8</v>
      </c>
      <c r="J29" s="2">
        <f>VLOOKUP(oders7[[#This Row],[order_id]],order_items[],5,FALSE)</f>
        <v>671.4</v>
      </c>
      <c r="K29" s="2">
        <f>oders7[[#This Row],[Quantity]]*oders7[[#This Row],[unit_price]]</f>
        <v>5371.2</v>
      </c>
      <c r="L29" s="2" t="str">
        <f>VLOOKUP(oders7[[#This Row],[Product_id]],products[],2,FALSE)</f>
        <v>Montblanc Meisterstück Fountain Pen</v>
      </c>
      <c r="M29" s="2" t="str">
        <f>VLOOKUP(oders7[[#This Row],[Product_id]],products[],3,FALSE)</f>
        <v>Electronics</v>
      </c>
      <c r="N29" s="2">
        <f>VLOOKUP(oders7[[#This Row],[Product_id]],products[],4,FALSE)</f>
        <v>959.9</v>
      </c>
      <c r="O29" s="11">
        <v>44954</v>
      </c>
      <c r="P29" s="13">
        <v>0</v>
      </c>
      <c r="Q29" s="13" t="str">
        <f t="shared" si="0"/>
        <v>Saturday</v>
      </c>
      <c r="R29" s="13" t="str">
        <f t="shared" si="1"/>
        <v>January</v>
      </c>
      <c r="S29" s="13" t="str">
        <f t="shared" si="2"/>
        <v>2023</v>
      </c>
      <c r="T29" s="2">
        <v>879.49</v>
      </c>
    </row>
    <row r="30" spans="1:20" x14ac:dyDescent="0.25">
      <c r="A30" s="2">
        <v>29</v>
      </c>
      <c r="B30" s="2">
        <v>91</v>
      </c>
      <c r="C30" s="2" t="str">
        <f>VLOOKUP(oders7[[#This Row],[customer_id]],customers[],2,FALSE)</f>
        <v>Natalie   Price</v>
      </c>
      <c r="D30" s="2" t="str">
        <f>VLOOKUP(oders7[[#This Row],[customer_id]],customers[],3,FALSE)</f>
        <v>FEMALE</v>
      </c>
      <c r="E30" s="2">
        <f>VLOOKUP(oders7[[#This Row],[customer_id]],customers[],4,FALSE)</f>
        <v>55</v>
      </c>
      <c r="F30" s="2" t="str">
        <f>VLOOKUP(oders7[[#This Row],[customer_id]],customers[],5,FALSE)</f>
        <v>OLD</v>
      </c>
      <c r="G30" s="2" t="str">
        <f>VLOOKUP(oders7[[#This Row],[customer_id]],customers[],6,FALSE)</f>
        <v>Phoenix</v>
      </c>
      <c r="H30" s="2">
        <f>VLOOKUP(oders7[[#This Row],[order_id]],order_items[],3,FALSE)</f>
        <v>90</v>
      </c>
      <c r="I30" s="2">
        <f>VLOOKUP(oders7[[#This Row],[order_id]],order_items[],4,FALSE)</f>
        <v>8</v>
      </c>
      <c r="J30" s="2">
        <f>VLOOKUP(oders7[[#This Row],[order_id]],order_items[],5,FALSE)</f>
        <v>280.7</v>
      </c>
      <c r="K30" s="2">
        <f>oders7[[#This Row],[Quantity]]*oders7[[#This Row],[unit_price]]</f>
        <v>2245.6</v>
      </c>
      <c r="L30" s="2" t="str">
        <f>VLOOKUP(oders7[[#This Row],[Product_id]],products[],2,FALSE)</f>
        <v>Oakley Flight Deck Goggles</v>
      </c>
      <c r="M30" s="2" t="str">
        <f>VLOOKUP(oders7[[#This Row],[Product_id]],products[],3,FALSE)</f>
        <v>Accessories</v>
      </c>
      <c r="N30" s="2">
        <f>VLOOKUP(oders7[[#This Row],[Product_id]],products[],4,FALSE)</f>
        <v>156.66999999999999</v>
      </c>
      <c r="O30" s="11">
        <v>44955</v>
      </c>
      <c r="P30" s="13">
        <v>0</v>
      </c>
      <c r="Q30" s="13" t="str">
        <f t="shared" si="0"/>
        <v>Sunday</v>
      </c>
      <c r="R30" s="13" t="str">
        <f t="shared" si="1"/>
        <v>January</v>
      </c>
      <c r="S30" s="13" t="str">
        <f t="shared" si="2"/>
        <v>2023</v>
      </c>
      <c r="T30" s="2">
        <v>1831.17</v>
      </c>
    </row>
    <row r="31" spans="1:20" x14ac:dyDescent="0.25">
      <c r="A31" s="2">
        <v>30</v>
      </c>
      <c r="B31" s="2">
        <v>45</v>
      </c>
      <c r="C31" s="2" t="str">
        <f>VLOOKUP(oders7[[#This Row],[customer_id]],customers[],2,FALSE)</f>
        <v>Thomas   Hall</v>
      </c>
      <c r="D31" s="2" t="str">
        <f>VLOOKUP(oders7[[#This Row],[customer_id]],customers[],3,FALSE)</f>
        <v>MALE</v>
      </c>
      <c r="E31" s="2">
        <f>VLOOKUP(oders7[[#This Row],[customer_id]],customers[],4,FALSE)</f>
        <v>46</v>
      </c>
      <c r="F31" s="2" t="str">
        <f>VLOOKUP(oders7[[#This Row],[customer_id]],customers[],5,FALSE)</f>
        <v>ADULT</v>
      </c>
      <c r="G31" s="2" t="str">
        <f>VLOOKUP(oders7[[#This Row],[customer_id]],customers[],6,FALSE)</f>
        <v>Houston</v>
      </c>
      <c r="H31" s="2">
        <f>VLOOKUP(oders7[[#This Row],[order_id]],order_items[],3,FALSE)</f>
        <v>3</v>
      </c>
      <c r="I31" s="2">
        <f>VLOOKUP(oders7[[#This Row],[order_id]],order_items[],4,FALSE)</f>
        <v>7</v>
      </c>
      <c r="J31" s="2">
        <f>VLOOKUP(oders7[[#This Row],[order_id]],order_items[],5,FALSE)</f>
        <v>563.05999999999995</v>
      </c>
      <c r="K31" s="2">
        <f>oders7[[#This Row],[Quantity]]*oders7[[#This Row],[unit_price]]</f>
        <v>3941.4199999999996</v>
      </c>
      <c r="L31" s="2" t="str">
        <f>VLOOKUP(oders7[[#This Row],[Product_id]],products[],2,FALSE)</f>
        <v>Samsung Galaxy Watch 5 Pro</v>
      </c>
      <c r="M31" s="2" t="str">
        <f>VLOOKUP(oders7[[#This Row],[Product_id]],products[],3,FALSE)</f>
        <v>Electronics</v>
      </c>
      <c r="N31" s="2">
        <f>VLOOKUP(oders7[[#This Row],[Product_id]],products[],4,FALSE)</f>
        <v>457.07</v>
      </c>
      <c r="O31" s="11">
        <v>44956</v>
      </c>
      <c r="P31" s="13">
        <v>0</v>
      </c>
      <c r="Q31" s="13" t="str">
        <f t="shared" si="0"/>
        <v>Monday</v>
      </c>
      <c r="R31" s="13" t="str">
        <f t="shared" si="1"/>
        <v>January</v>
      </c>
      <c r="S31" s="13" t="str">
        <f t="shared" si="2"/>
        <v>2023</v>
      </c>
      <c r="T31" s="2">
        <v>1420.97</v>
      </c>
    </row>
    <row r="32" spans="1:20" x14ac:dyDescent="0.25">
      <c r="A32" s="2">
        <v>31</v>
      </c>
      <c r="B32" s="2">
        <v>77</v>
      </c>
      <c r="C32" s="2" t="str">
        <f>VLOOKUP(oders7[[#This Row],[customer_id]],customers[],2,FALSE)</f>
        <v>Eleanor   Kim</v>
      </c>
      <c r="D32" s="2" t="str">
        <f>VLOOKUP(oders7[[#This Row],[customer_id]],customers[],3,FALSE)</f>
        <v>FEMALE</v>
      </c>
      <c r="E32" s="2">
        <f>VLOOKUP(oders7[[#This Row],[customer_id]],customers[],4,FALSE)</f>
        <v>25</v>
      </c>
      <c r="F32" s="2" t="str">
        <f>VLOOKUP(oders7[[#This Row],[customer_id]],customers[],5,FALSE)</f>
        <v>YOUNG</v>
      </c>
      <c r="G32" s="2" t="str">
        <f>VLOOKUP(oders7[[#This Row],[customer_id]],customers[],6,FALSE)</f>
        <v>Los Angeles</v>
      </c>
      <c r="H32" s="2">
        <f>VLOOKUP(oders7[[#This Row],[order_id]],order_items[],3,FALSE)</f>
        <v>17</v>
      </c>
      <c r="I32" s="2">
        <f>VLOOKUP(oders7[[#This Row],[order_id]],order_items[],4,FALSE)</f>
        <v>7</v>
      </c>
      <c r="J32" s="2">
        <f>VLOOKUP(oders7[[#This Row],[order_id]],order_items[],5,FALSE)</f>
        <v>705.7</v>
      </c>
      <c r="K32" s="2">
        <f>oders7[[#This Row],[Quantity]]*oders7[[#This Row],[unit_price]]</f>
        <v>4939.9000000000005</v>
      </c>
      <c r="L32" s="2" t="str">
        <f>VLOOKUP(oders7[[#This Row],[Product_id]],products[],2,FALSE)</f>
        <v>Miele Complete C3 Canister Vacuum</v>
      </c>
      <c r="M32" s="2" t="str">
        <f>VLOOKUP(oders7[[#This Row],[Product_id]],products[],3,FALSE)</f>
        <v>Home Appliances</v>
      </c>
      <c r="N32" s="2">
        <f>VLOOKUP(oders7[[#This Row],[Product_id]],products[],4,FALSE)</f>
        <v>307.14999999999998</v>
      </c>
      <c r="O32" s="11">
        <v>44957</v>
      </c>
      <c r="P32" s="13">
        <v>0</v>
      </c>
      <c r="Q32" s="13" t="str">
        <f t="shared" si="0"/>
        <v>Tuesday</v>
      </c>
      <c r="R32" s="13" t="str">
        <f t="shared" si="1"/>
        <v>January</v>
      </c>
      <c r="S32" s="13" t="str">
        <f t="shared" si="2"/>
        <v>2023</v>
      </c>
      <c r="T32" s="2">
        <v>652.36</v>
      </c>
    </row>
    <row r="33" spans="1:20" x14ac:dyDescent="0.25">
      <c r="A33" s="2">
        <v>32</v>
      </c>
      <c r="B33" s="2">
        <v>48</v>
      </c>
      <c r="C33" s="2" t="str">
        <f>VLOOKUP(oders7[[#This Row],[customer_id]],customers[],2,FALSE)</f>
        <v>Jaxon   Mitchell</v>
      </c>
      <c r="D33" s="2" t="str">
        <f>VLOOKUP(oders7[[#This Row],[customer_id]],customers[],3,FALSE)</f>
        <v>MALE</v>
      </c>
      <c r="E33" s="2">
        <f>VLOOKUP(oders7[[#This Row],[customer_id]],customers[],4,FALSE)</f>
        <v>48</v>
      </c>
      <c r="F33" s="2" t="str">
        <f>VLOOKUP(oders7[[#This Row],[customer_id]],customers[],5,FALSE)</f>
        <v>ADULT</v>
      </c>
      <c r="G33" s="2" t="str">
        <f>VLOOKUP(oders7[[#This Row],[customer_id]],customers[],6,FALSE)</f>
        <v>New York</v>
      </c>
      <c r="H33" s="2">
        <f>VLOOKUP(oders7[[#This Row],[order_id]],order_items[],3,FALSE)</f>
        <v>35</v>
      </c>
      <c r="I33" s="2">
        <f>VLOOKUP(oders7[[#This Row],[order_id]],order_items[],4,FALSE)</f>
        <v>2</v>
      </c>
      <c r="J33" s="2">
        <f>VLOOKUP(oders7[[#This Row],[order_id]],order_items[],5,FALSE)</f>
        <v>357.57</v>
      </c>
      <c r="K33" s="2">
        <f>oders7[[#This Row],[Quantity]]*oders7[[#This Row],[unit_price]]</f>
        <v>715.14</v>
      </c>
      <c r="L33" s="2" t="str">
        <f>VLOOKUP(oders7[[#This Row],[Product_id]],products[],2,FALSE)</f>
        <v>Gucci GG Marmont Belt</v>
      </c>
      <c r="M33" s="2" t="str">
        <f>VLOOKUP(oders7[[#This Row],[Product_id]],products[],3,FALSE)</f>
        <v>Accessories</v>
      </c>
      <c r="N33" s="2">
        <f>VLOOKUP(oders7[[#This Row],[Product_id]],products[],4,FALSE)</f>
        <v>860.37</v>
      </c>
      <c r="O33" s="11">
        <v>44958</v>
      </c>
      <c r="P33" s="13">
        <v>0</v>
      </c>
      <c r="Q33" s="13" t="str">
        <f t="shared" si="0"/>
        <v>Wednesday</v>
      </c>
      <c r="R33" s="13" t="str">
        <f t="shared" si="1"/>
        <v>February</v>
      </c>
      <c r="S33" s="13" t="str">
        <f t="shared" si="2"/>
        <v>2023</v>
      </c>
      <c r="T33" s="2">
        <v>1809.09</v>
      </c>
    </row>
    <row r="34" spans="1:20" x14ac:dyDescent="0.25">
      <c r="A34" s="2">
        <v>33</v>
      </c>
      <c r="B34" s="2">
        <v>82</v>
      </c>
      <c r="C34" s="2" t="str">
        <f>VLOOKUP(oders7[[#This Row],[customer_id]],customers[],2,FALSE)</f>
        <v>Hannah   Brooks</v>
      </c>
      <c r="D34" s="2" t="str">
        <f>VLOOKUP(oders7[[#This Row],[customer_id]],customers[],3,FALSE)</f>
        <v>FEMALE</v>
      </c>
      <c r="E34" s="2">
        <f>VLOOKUP(oders7[[#This Row],[customer_id]],customers[],4,FALSE)</f>
        <v>37</v>
      </c>
      <c r="F34" s="2" t="str">
        <f>VLOOKUP(oders7[[#This Row],[customer_id]],customers[],5,FALSE)</f>
        <v>ADULT</v>
      </c>
      <c r="G34" s="2" t="str">
        <f>VLOOKUP(oders7[[#This Row],[customer_id]],customers[],6,FALSE)</f>
        <v>Houston</v>
      </c>
      <c r="H34" s="2">
        <f>VLOOKUP(oders7[[#This Row],[order_id]],order_items[],3,FALSE)</f>
        <v>44</v>
      </c>
      <c r="I34" s="2">
        <f>VLOOKUP(oders7[[#This Row],[order_id]],order_items[],4,FALSE)</f>
        <v>8</v>
      </c>
      <c r="J34" s="2">
        <f>VLOOKUP(oders7[[#This Row],[order_id]],order_items[],5,FALSE)</f>
        <v>509.9</v>
      </c>
      <c r="K34" s="2">
        <f>oders7[[#This Row],[Quantity]]*oders7[[#This Row],[unit_price]]</f>
        <v>4079.2</v>
      </c>
      <c r="L34" s="2" t="str">
        <f>VLOOKUP(oders7[[#This Row],[Product_id]],products[],2,FALSE)</f>
        <v>Moncler Logo Beanie</v>
      </c>
      <c r="M34" s="2" t="str">
        <f>VLOOKUP(oders7[[#This Row],[Product_id]],products[],3,FALSE)</f>
        <v>Electronics</v>
      </c>
      <c r="N34" s="2">
        <f>VLOOKUP(oders7[[#This Row],[Product_id]],products[],4,FALSE)</f>
        <v>471.21</v>
      </c>
      <c r="O34" s="11">
        <v>44959</v>
      </c>
      <c r="P34" s="13">
        <v>0</v>
      </c>
      <c r="Q34" s="13" t="str">
        <f t="shared" ref="Q34:Q65" si="3">TEXT(O34,"dddd")</f>
        <v>Thursday</v>
      </c>
      <c r="R34" s="13" t="str">
        <f t="shared" ref="R34:R65" si="4">TEXT(O34,"mmmm")</f>
        <v>February</v>
      </c>
      <c r="S34" s="13" t="str">
        <f t="shared" ref="S34:S65" si="5">TEXT(O34,"yyyy")</f>
        <v>2023</v>
      </c>
      <c r="T34" s="2">
        <v>680.17</v>
      </c>
    </row>
    <row r="35" spans="1:20" x14ac:dyDescent="0.25">
      <c r="A35" s="2">
        <v>34</v>
      </c>
      <c r="B35" s="2">
        <v>63</v>
      </c>
      <c r="C35" s="2" t="str">
        <f>VLOOKUP(oders7[[#This Row],[customer_id]],customers[],2,FALSE)</f>
        <v>Ella   Morales</v>
      </c>
      <c r="D35" s="2" t="str">
        <f>VLOOKUP(oders7[[#This Row],[customer_id]],customers[],3,FALSE)</f>
        <v>FEMALE</v>
      </c>
      <c r="E35" s="2">
        <f>VLOOKUP(oders7[[#This Row],[customer_id]],customers[],4,FALSE)</f>
        <v>48</v>
      </c>
      <c r="F35" s="2" t="str">
        <f>VLOOKUP(oders7[[#This Row],[customer_id]],customers[],5,FALSE)</f>
        <v>ADULT</v>
      </c>
      <c r="G35" s="2" t="str">
        <f>VLOOKUP(oders7[[#This Row],[customer_id]],customers[],6,FALSE)</f>
        <v>Phoenix</v>
      </c>
      <c r="H35" s="2">
        <f>VLOOKUP(oders7[[#This Row],[order_id]],order_items[],3,FALSE)</f>
        <v>79</v>
      </c>
      <c r="I35" s="2">
        <f>VLOOKUP(oders7[[#This Row],[order_id]],order_items[],4,FALSE)</f>
        <v>6</v>
      </c>
      <c r="J35" s="2">
        <f>VLOOKUP(oders7[[#This Row],[order_id]],order_items[],5,FALSE)</f>
        <v>762.15</v>
      </c>
      <c r="K35" s="2">
        <f>oders7[[#This Row],[Quantity]]*oders7[[#This Row],[unit_price]]</f>
        <v>4572.8999999999996</v>
      </c>
      <c r="L35" s="2" t="str">
        <f>VLOOKUP(oders7[[#This Row],[Product_id]],products[],2,FALSE)</f>
        <v>Philips Hue White and Color Ambiance Starter Kit</v>
      </c>
      <c r="M35" s="2" t="str">
        <f>VLOOKUP(oders7[[#This Row],[Product_id]],products[],3,FALSE)</f>
        <v>Home Appliances</v>
      </c>
      <c r="N35" s="2">
        <f>VLOOKUP(oders7[[#This Row],[Product_id]],products[],4,FALSE)</f>
        <v>521.59</v>
      </c>
      <c r="O35" s="11">
        <v>44960</v>
      </c>
      <c r="P35" s="13">
        <v>0</v>
      </c>
      <c r="Q35" s="13" t="str">
        <f t="shared" si="3"/>
        <v>Friday</v>
      </c>
      <c r="R35" s="13" t="str">
        <f t="shared" si="4"/>
        <v>February</v>
      </c>
      <c r="S35" s="13" t="str">
        <f t="shared" si="5"/>
        <v>2023</v>
      </c>
      <c r="T35" s="2">
        <v>1904.83</v>
      </c>
    </row>
    <row r="36" spans="1:20" x14ac:dyDescent="0.25">
      <c r="A36" s="2">
        <v>35</v>
      </c>
      <c r="B36" s="2">
        <v>66</v>
      </c>
      <c r="C36" s="2" t="str">
        <f>VLOOKUP(oders7[[#This Row],[customer_id]],customers[],2,FALSE)</f>
        <v>Luna   Rogers</v>
      </c>
      <c r="D36" s="2" t="str">
        <f>VLOOKUP(oders7[[#This Row],[customer_id]],customers[],3,FALSE)</f>
        <v>FEMALE</v>
      </c>
      <c r="E36" s="2">
        <f>VLOOKUP(oders7[[#This Row],[customer_id]],customers[],4,FALSE)</f>
        <v>29</v>
      </c>
      <c r="F36" s="2" t="str">
        <f>VLOOKUP(oders7[[#This Row],[customer_id]],customers[],5,FALSE)</f>
        <v>YOUNG</v>
      </c>
      <c r="G36" s="2" t="str">
        <f>VLOOKUP(oders7[[#This Row],[customer_id]],customers[],6,FALSE)</f>
        <v>Los Angeles</v>
      </c>
      <c r="H36" s="2">
        <f>VLOOKUP(oders7[[#This Row],[order_id]],order_items[],3,FALSE)</f>
        <v>74</v>
      </c>
      <c r="I36" s="2">
        <f>VLOOKUP(oders7[[#This Row],[order_id]],order_items[],4,FALSE)</f>
        <v>8</v>
      </c>
      <c r="J36" s="2">
        <f>VLOOKUP(oders7[[#This Row],[order_id]],order_items[],5,FALSE)</f>
        <v>742.66</v>
      </c>
      <c r="K36" s="2">
        <f>oders7[[#This Row],[Quantity]]*oders7[[#This Row],[unit_price]]</f>
        <v>5941.28</v>
      </c>
      <c r="L36" s="2" t="str">
        <f>VLOOKUP(oders7[[#This Row],[Product_id]],products[],2,FALSE)</f>
        <v>Samsung Odyssey G9 Gaming Monitor</v>
      </c>
      <c r="M36" s="2" t="str">
        <f>VLOOKUP(oders7[[#This Row],[Product_id]],products[],3,FALSE)</f>
        <v>Accessories</v>
      </c>
      <c r="N36" s="2">
        <f>VLOOKUP(oders7[[#This Row],[Product_id]],products[],4,FALSE)</f>
        <v>934.16</v>
      </c>
      <c r="O36" s="11">
        <v>44961</v>
      </c>
      <c r="P36" s="13">
        <v>0</v>
      </c>
      <c r="Q36" s="13" t="str">
        <f t="shared" si="3"/>
        <v>Saturday</v>
      </c>
      <c r="R36" s="13" t="str">
        <f t="shared" si="4"/>
        <v>February</v>
      </c>
      <c r="S36" s="13" t="str">
        <f t="shared" si="5"/>
        <v>2023</v>
      </c>
      <c r="T36" s="2">
        <v>225.25</v>
      </c>
    </row>
    <row r="37" spans="1:20" x14ac:dyDescent="0.25">
      <c r="A37" s="2">
        <v>36</v>
      </c>
      <c r="B37" s="2">
        <v>59</v>
      </c>
      <c r="C37" s="2" t="str">
        <f>VLOOKUP(oders7[[#This Row],[customer_id]],customers[],2,FALSE)</f>
        <v>Evelyn   Collins</v>
      </c>
      <c r="D37" s="2" t="str">
        <f>VLOOKUP(oders7[[#This Row],[customer_id]],customers[],3,FALSE)</f>
        <v>FEMALE</v>
      </c>
      <c r="E37" s="2">
        <f>VLOOKUP(oders7[[#This Row],[customer_id]],customers[],4,FALSE)</f>
        <v>56</v>
      </c>
      <c r="F37" s="2" t="str">
        <f>VLOOKUP(oders7[[#This Row],[customer_id]],customers[],5,FALSE)</f>
        <v>OLD</v>
      </c>
      <c r="G37" s="2" t="str">
        <f>VLOOKUP(oders7[[#This Row],[customer_id]],customers[],6,FALSE)</f>
        <v>Los Angeles</v>
      </c>
      <c r="H37" s="2">
        <f>VLOOKUP(oders7[[#This Row],[order_id]],order_items[],3,FALSE)</f>
        <v>85</v>
      </c>
      <c r="I37" s="2">
        <f>VLOOKUP(oders7[[#This Row],[order_id]],order_items[],4,FALSE)</f>
        <v>8</v>
      </c>
      <c r="J37" s="2">
        <f>VLOOKUP(oders7[[#This Row],[order_id]],order_items[],5,FALSE)</f>
        <v>857.85</v>
      </c>
      <c r="K37" s="2">
        <f>oders7[[#This Row],[Quantity]]*oders7[[#This Row],[unit_price]]</f>
        <v>6862.8</v>
      </c>
      <c r="L37" s="2" t="str">
        <f>VLOOKUP(oders7[[#This Row],[Product_id]],products[],2,FALSE)</f>
        <v>Sony WH-1000XM4 Wireless Headphones</v>
      </c>
      <c r="M37" s="2" t="str">
        <f>VLOOKUP(oders7[[#This Row],[Product_id]],products[],3,FALSE)</f>
        <v>Home Appliances</v>
      </c>
      <c r="N37" s="2">
        <f>VLOOKUP(oders7[[#This Row],[Product_id]],products[],4,FALSE)</f>
        <v>612.41999999999996</v>
      </c>
      <c r="O37" s="11">
        <v>44962</v>
      </c>
      <c r="P37" s="13">
        <v>0</v>
      </c>
      <c r="Q37" s="13" t="str">
        <f t="shared" si="3"/>
        <v>Sunday</v>
      </c>
      <c r="R37" s="13" t="str">
        <f t="shared" si="4"/>
        <v>February</v>
      </c>
      <c r="S37" s="13" t="str">
        <f t="shared" si="5"/>
        <v>2023</v>
      </c>
      <c r="T37" s="2">
        <v>1618.18</v>
      </c>
    </row>
    <row r="38" spans="1:20" x14ac:dyDescent="0.25">
      <c r="A38" s="2">
        <v>37</v>
      </c>
      <c r="B38" s="2">
        <v>71</v>
      </c>
      <c r="C38" s="2" t="str">
        <f>VLOOKUP(oders7[[#This Row],[customer_id]],customers[],2,FALSE)</f>
        <v>Scarlett   Peterson</v>
      </c>
      <c r="D38" s="2" t="str">
        <f>VLOOKUP(oders7[[#This Row],[customer_id]],customers[],3,FALSE)</f>
        <v>FEMALE</v>
      </c>
      <c r="E38" s="2">
        <f>VLOOKUP(oders7[[#This Row],[customer_id]],customers[],4,FALSE)</f>
        <v>59</v>
      </c>
      <c r="F38" s="2" t="str">
        <f>VLOOKUP(oders7[[#This Row],[customer_id]],customers[],5,FALSE)</f>
        <v>OLD</v>
      </c>
      <c r="G38" s="2" t="str">
        <f>VLOOKUP(oders7[[#This Row],[customer_id]],customers[],6,FALSE)</f>
        <v>Chicago</v>
      </c>
      <c r="H38" s="2">
        <f>VLOOKUP(oders7[[#This Row],[order_id]],order_items[],3,FALSE)</f>
        <v>93</v>
      </c>
      <c r="I38" s="2">
        <f>VLOOKUP(oders7[[#This Row],[order_id]],order_items[],4,FALSE)</f>
        <v>5</v>
      </c>
      <c r="J38" s="2">
        <f>VLOOKUP(oders7[[#This Row],[order_id]],order_items[],5,FALSE)</f>
        <v>850.51</v>
      </c>
      <c r="K38" s="2">
        <f>oders7[[#This Row],[Quantity]]*oders7[[#This Row],[unit_price]]</f>
        <v>4252.55</v>
      </c>
      <c r="L38" s="2" t="str">
        <f>VLOOKUP(oders7[[#This Row],[Product_id]],products[],2,FALSE)</f>
        <v>ASUS ROG Strix Scar 17 Gaming Laptop</v>
      </c>
      <c r="M38" s="2" t="str">
        <f>VLOOKUP(oders7[[#This Row],[Product_id]],products[],3,FALSE)</f>
        <v>Accessories</v>
      </c>
      <c r="N38" s="2">
        <f>VLOOKUP(oders7[[#This Row],[Product_id]],products[],4,FALSE)</f>
        <v>592.80999999999995</v>
      </c>
      <c r="O38" s="11">
        <v>44963</v>
      </c>
      <c r="P38" s="13">
        <v>0</v>
      </c>
      <c r="Q38" s="13" t="str">
        <f t="shared" si="3"/>
        <v>Monday</v>
      </c>
      <c r="R38" s="13" t="str">
        <f t="shared" si="4"/>
        <v>February</v>
      </c>
      <c r="S38" s="13" t="str">
        <f t="shared" si="5"/>
        <v>2023</v>
      </c>
      <c r="T38" s="2">
        <v>1207.5899999999999</v>
      </c>
    </row>
    <row r="39" spans="1:20" x14ac:dyDescent="0.25">
      <c r="A39" s="2">
        <v>38</v>
      </c>
      <c r="B39" s="2">
        <v>41</v>
      </c>
      <c r="C39" s="2" t="str">
        <f>VLOOKUP(oders7[[#This Row],[customer_id]],customers[],2,FALSE)</f>
        <v>Anthony   Green</v>
      </c>
      <c r="D39" s="2" t="str">
        <f>VLOOKUP(oders7[[#This Row],[customer_id]],customers[],3,FALSE)</f>
        <v>MALE</v>
      </c>
      <c r="E39" s="2">
        <f>VLOOKUP(oders7[[#This Row],[customer_id]],customers[],4,FALSE)</f>
        <v>22</v>
      </c>
      <c r="F39" s="2" t="str">
        <f>VLOOKUP(oders7[[#This Row],[customer_id]],customers[],5,FALSE)</f>
        <v>YOUNG</v>
      </c>
      <c r="G39" s="2" t="str">
        <f>VLOOKUP(oders7[[#This Row],[customer_id]],customers[],6,FALSE)</f>
        <v>Houston</v>
      </c>
      <c r="H39" s="2">
        <f>VLOOKUP(oders7[[#This Row],[order_id]],order_items[],3,FALSE)</f>
        <v>1</v>
      </c>
      <c r="I39" s="2">
        <f>VLOOKUP(oders7[[#This Row],[order_id]],order_items[],4,FALSE)</f>
        <v>8</v>
      </c>
      <c r="J39" s="2">
        <f>VLOOKUP(oders7[[#This Row],[order_id]],order_items[],5,FALSE)</f>
        <v>170.53</v>
      </c>
      <c r="K39" s="2">
        <f>oders7[[#This Row],[Quantity]]*oders7[[#This Row],[unit_price]]</f>
        <v>1364.24</v>
      </c>
      <c r="L39" s="2" t="str">
        <f>VLOOKUP(oders7[[#This Row],[Product_id]],products[],2,FALSE)</f>
        <v>Philips Sonicare ProtectiveClean 6100 Electric Toothbrush</v>
      </c>
      <c r="M39" s="2" t="str">
        <f>VLOOKUP(oders7[[#This Row],[Product_id]],products[],3,FALSE)</f>
        <v>Electronics</v>
      </c>
      <c r="N39" s="2">
        <f>VLOOKUP(oders7[[#This Row],[Product_id]],products[],4,FALSE)</f>
        <v>695.98</v>
      </c>
      <c r="O39" s="11">
        <v>44964</v>
      </c>
      <c r="P39" s="13">
        <v>0</v>
      </c>
      <c r="Q39" s="13" t="str">
        <f t="shared" si="3"/>
        <v>Tuesday</v>
      </c>
      <c r="R39" s="13" t="str">
        <f t="shared" si="4"/>
        <v>February</v>
      </c>
      <c r="S39" s="13" t="str">
        <f t="shared" si="5"/>
        <v>2023</v>
      </c>
      <c r="T39" s="2">
        <v>1095.9000000000001</v>
      </c>
    </row>
    <row r="40" spans="1:20" x14ac:dyDescent="0.25">
      <c r="A40" s="2">
        <v>39</v>
      </c>
      <c r="B40" s="2">
        <v>86</v>
      </c>
      <c r="C40" s="2" t="str">
        <f>VLOOKUP(oders7[[#This Row],[customer_id]],customers[],2,FALSE)</f>
        <v>Violet   Bennett</v>
      </c>
      <c r="D40" s="2" t="str">
        <f>VLOOKUP(oders7[[#This Row],[customer_id]],customers[],3,FALSE)</f>
        <v>FEMALE</v>
      </c>
      <c r="E40" s="2">
        <f>VLOOKUP(oders7[[#This Row],[customer_id]],customers[],4,FALSE)</f>
        <v>44</v>
      </c>
      <c r="F40" s="2" t="str">
        <f>VLOOKUP(oders7[[#This Row],[customer_id]],customers[],5,FALSE)</f>
        <v>ADULT</v>
      </c>
      <c r="G40" s="2" t="str">
        <f>VLOOKUP(oders7[[#This Row],[customer_id]],customers[],6,FALSE)</f>
        <v>Chicago</v>
      </c>
      <c r="H40" s="2">
        <f>VLOOKUP(oders7[[#This Row],[order_id]],order_items[],3,FALSE)</f>
        <v>19</v>
      </c>
      <c r="I40" s="2">
        <f>VLOOKUP(oders7[[#This Row],[order_id]],order_items[],4,FALSE)</f>
        <v>5</v>
      </c>
      <c r="J40" s="2">
        <f>VLOOKUP(oders7[[#This Row],[order_id]],order_items[],5,FALSE)</f>
        <v>128.41999999999999</v>
      </c>
      <c r="K40" s="2">
        <f>oders7[[#This Row],[Quantity]]*oders7[[#This Row],[unit_price]]</f>
        <v>642.09999999999991</v>
      </c>
      <c r="L40" s="2" t="str">
        <f>VLOOKUP(oders7[[#This Row],[Product_id]],products[],2,FALSE)</f>
        <v>Sony A7R IV Full-Frame Mirrorless Camera</v>
      </c>
      <c r="M40" s="2" t="str">
        <f>VLOOKUP(oders7[[#This Row],[Product_id]],products[],3,FALSE)</f>
        <v>Accessories</v>
      </c>
      <c r="N40" s="2">
        <f>VLOOKUP(oders7[[#This Row],[Product_id]],products[],4,FALSE)</f>
        <v>766.1</v>
      </c>
      <c r="O40" s="11">
        <v>44965</v>
      </c>
      <c r="P40" s="13">
        <v>0</v>
      </c>
      <c r="Q40" s="13" t="str">
        <f t="shared" si="3"/>
        <v>Wednesday</v>
      </c>
      <c r="R40" s="13" t="str">
        <f t="shared" si="4"/>
        <v>February</v>
      </c>
      <c r="S40" s="13" t="str">
        <f t="shared" si="5"/>
        <v>2023</v>
      </c>
      <c r="T40" s="2">
        <v>687.45</v>
      </c>
    </row>
    <row r="41" spans="1:20" x14ac:dyDescent="0.25">
      <c r="A41" s="2">
        <v>40</v>
      </c>
      <c r="B41" s="2">
        <v>77</v>
      </c>
      <c r="C41" s="2" t="str">
        <f>VLOOKUP(oders7[[#This Row],[customer_id]],customers[],2,FALSE)</f>
        <v>Eleanor   Kim</v>
      </c>
      <c r="D41" s="2" t="str">
        <f>VLOOKUP(oders7[[#This Row],[customer_id]],customers[],3,FALSE)</f>
        <v>FEMALE</v>
      </c>
      <c r="E41" s="2">
        <f>VLOOKUP(oders7[[#This Row],[customer_id]],customers[],4,FALSE)</f>
        <v>25</v>
      </c>
      <c r="F41" s="2" t="str">
        <f>VLOOKUP(oders7[[#This Row],[customer_id]],customers[],5,FALSE)</f>
        <v>YOUNG</v>
      </c>
      <c r="G41" s="2" t="str">
        <f>VLOOKUP(oders7[[#This Row],[customer_id]],customers[],6,FALSE)</f>
        <v>Los Angeles</v>
      </c>
      <c r="H41" s="2">
        <f>VLOOKUP(oders7[[#This Row],[order_id]],order_items[],3,FALSE)</f>
        <v>9</v>
      </c>
      <c r="I41" s="2">
        <f>VLOOKUP(oders7[[#This Row],[order_id]],order_items[],4,FALSE)</f>
        <v>9</v>
      </c>
      <c r="J41" s="2">
        <f>VLOOKUP(oders7[[#This Row],[order_id]],order_items[],5,FALSE)</f>
        <v>929.37</v>
      </c>
      <c r="K41" s="2">
        <f>oders7[[#This Row],[Quantity]]*oders7[[#This Row],[unit_price]]</f>
        <v>8364.33</v>
      </c>
      <c r="L41" s="2" t="str">
        <f>VLOOKUP(oders7[[#This Row],[Product_id]],products[],2,FALSE)</f>
        <v>DeLonghi Magnifica Coffee Machine</v>
      </c>
      <c r="M41" s="2" t="str">
        <f>VLOOKUP(oders7[[#This Row],[Product_id]],products[],3,FALSE)</f>
        <v>Electronics</v>
      </c>
      <c r="N41" s="2">
        <f>VLOOKUP(oders7[[#This Row],[Product_id]],products[],4,FALSE)</f>
        <v>122.03</v>
      </c>
      <c r="O41" s="11">
        <v>44966</v>
      </c>
      <c r="P41" s="13">
        <v>0</v>
      </c>
      <c r="Q41" s="13" t="str">
        <f t="shared" si="3"/>
        <v>Thursday</v>
      </c>
      <c r="R41" s="13" t="str">
        <f t="shared" si="4"/>
        <v>February</v>
      </c>
      <c r="S41" s="13" t="str">
        <f t="shared" si="5"/>
        <v>2023</v>
      </c>
      <c r="T41" s="2">
        <v>1793.96</v>
      </c>
    </row>
    <row r="42" spans="1:20" x14ac:dyDescent="0.25">
      <c r="A42" s="2">
        <v>41</v>
      </c>
      <c r="B42" s="2">
        <v>65</v>
      </c>
      <c r="C42" s="2" t="str">
        <f>VLOOKUP(oders7[[#This Row],[customer_id]],customers[],2,FALSE)</f>
        <v>Camila   Cook</v>
      </c>
      <c r="D42" s="2" t="str">
        <f>VLOOKUP(oders7[[#This Row],[customer_id]],customers[],3,FALSE)</f>
        <v>FEMALE</v>
      </c>
      <c r="E42" s="2">
        <f>VLOOKUP(oders7[[#This Row],[customer_id]],customers[],4,FALSE)</f>
        <v>51</v>
      </c>
      <c r="F42" s="2" t="str">
        <f>VLOOKUP(oders7[[#This Row],[customer_id]],customers[],5,FALSE)</f>
        <v>OLD</v>
      </c>
      <c r="G42" s="2" t="str">
        <f>VLOOKUP(oders7[[#This Row],[customer_id]],customers[],6,FALSE)</f>
        <v>Chicago</v>
      </c>
      <c r="H42" s="2">
        <f>VLOOKUP(oders7[[#This Row],[order_id]],order_items[],3,FALSE)</f>
        <v>38</v>
      </c>
      <c r="I42" s="2">
        <f>VLOOKUP(oders7[[#This Row],[order_id]],order_items[],4,FALSE)</f>
        <v>2</v>
      </c>
      <c r="J42" s="2">
        <f>VLOOKUP(oders7[[#This Row],[order_id]],order_items[],5,FALSE)</f>
        <v>946.26</v>
      </c>
      <c r="K42" s="2">
        <f>oders7[[#This Row],[Quantity]]*oders7[[#This Row],[unit_price]]</f>
        <v>1892.52</v>
      </c>
      <c r="L42" s="2" t="str">
        <f>VLOOKUP(oders7[[#This Row],[Product_id]],products[],2,FALSE)</f>
        <v>Apple MacBook Pro (16-inch, M1 Max)</v>
      </c>
      <c r="M42" s="2" t="str">
        <f>VLOOKUP(oders7[[#This Row],[Product_id]],products[],3,FALSE)</f>
        <v>Accessories</v>
      </c>
      <c r="N42" s="2">
        <f>VLOOKUP(oders7[[#This Row],[Product_id]],products[],4,FALSE)</f>
        <v>545.08000000000004</v>
      </c>
      <c r="O42" s="11">
        <v>44967</v>
      </c>
      <c r="P42" s="13">
        <v>0</v>
      </c>
      <c r="Q42" s="13" t="str">
        <f t="shared" si="3"/>
        <v>Friday</v>
      </c>
      <c r="R42" s="13" t="str">
        <f t="shared" si="4"/>
        <v>February</v>
      </c>
      <c r="S42" s="13" t="str">
        <f t="shared" si="5"/>
        <v>2023</v>
      </c>
      <c r="T42" s="2">
        <v>1012.3</v>
      </c>
    </row>
    <row r="43" spans="1:20" x14ac:dyDescent="0.25">
      <c r="A43" s="2">
        <v>42</v>
      </c>
      <c r="B43" s="2">
        <v>4</v>
      </c>
      <c r="C43" s="2" t="str">
        <f>VLOOKUP(oders7[[#This Row],[customer_id]],customers[],2,FALSE)</f>
        <v>Elijah   Brown</v>
      </c>
      <c r="D43" s="2" t="str">
        <f>VLOOKUP(oders7[[#This Row],[customer_id]],customers[],3,FALSE)</f>
        <v>MALE</v>
      </c>
      <c r="E43" s="2">
        <f>VLOOKUP(oders7[[#This Row],[customer_id]],customers[],4,FALSE)</f>
        <v>20</v>
      </c>
      <c r="F43" s="2" t="str">
        <f>VLOOKUP(oders7[[#This Row],[customer_id]],customers[],5,FALSE)</f>
        <v>YOUNG</v>
      </c>
      <c r="G43" s="2" t="str">
        <f>VLOOKUP(oders7[[#This Row],[customer_id]],customers[],6,FALSE)</f>
        <v>Phoenix</v>
      </c>
      <c r="H43" s="2">
        <f>VLOOKUP(oders7[[#This Row],[order_id]],order_items[],3,FALSE)</f>
        <v>65</v>
      </c>
      <c r="I43" s="2">
        <f>VLOOKUP(oders7[[#This Row],[order_id]],order_items[],4,FALSE)</f>
        <v>4</v>
      </c>
      <c r="J43" s="2">
        <f>VLOOKUP(oders7[[#This Row],[order_id]],order_items[],5,FALSE)</f>
        <v>837.13</v>
      </c>
      <c r="K43" s="2">
        <f>oders7[[#This Row],[Quantity]]*oders7[[#This Row],[unit_price]]</f>
        <v>3348.52</v>
      </c>
      <c r="L43" s="2" t="str">
        <f>VLOOKUP(oders7[[#This Row],[Product_id]],products[],2,FALSE)</f>
        <v>GoPro HERO11 Black</v>
      </c>
      <c r="M43" s="2" t="str">
        <f>VLOOKUP(oders7[[#This Row],[Product_id]],products[],3,FALSE)</f>
        <v>Home Appliances</v>
      </c>
      <c r="N43" s="2">
        <f>VLOOKUP(oders7[[#This Row],[Product_id]],products[],4,FALSE)</f>
        <v>48.4</v>
      </c>
      <c r="O43" s="11">
        <v>44968</v>
      </c>
      <c r="P43" s="13">
        <v>0</v>
      </c>
      <c r="Q43" s="13" t="str">
        <f t="shared" si="3"/>
        <v>Saturday</v>
      </c>
      <c r="R43" s="13" t="str">
        <f t="shared" si="4"/>
        <v>February</v>
      </c>
      <c r="S43" s="13" t="str">
        <f t="shared" si="5"/>
        <v>2023</v>
      </c>
      <c r="T43" s="2">
        <v>555.1</v>
      </c>
    </row>
    <row r="44" spans="1:20" x14ac:dyDescent="0.25">
      <c r="A44" s="2">
        <v>43</v>
      </c>
      <c r="B44" s="2">
        <v>86</v>
      </c>
      <c r="C44" s="2" t="str">
        <f>VLOOKUP(oders7[[#This Row],[customer_id]],customers[],2,FALSE)</f>
        <v>Violet   Bennett</v>
      </c>
      <c r="D44" s="2" t="str">
        <f>VLOOKUP(oders7[[#This Row],[customer_id]],customers[],3,FALSE)</f>
        <v>FEMALE</v>
      </c>
      <c r="E44" s="2">
        <f>VLOOKUP(oders7[[#This Row],[customer_id]],customers[],4,FALSE)</f>
        <v>44</v>
      </c>
      <c r="F44" s="2" t="str">
        <f>VLOOKUP(oders7[[#This Row],[customer_id]],customers[],5,FALSE)</f>
        <v>ADULT</v>
      </c>
      <c r="G44" s="2" t="str">
        <f>VLOOKUP(oders7[[#This Row],[customer_id]],customers[],6,FALSE)</f>
        <v>Chicago</v>
      </c>
      <c r="H44" s="2">
        <f>VLOOKUP(oders7[[#This Row],[order_id]],order_items[],3,FALSE)</f>
        <v>33</v>
      </c>
      <c r="I44" s="2">
        <f>VLOOKUP(oders7[[#This Row],[order_id]],order_items[],4,FALSE)</f>
        <v>2</v>
      </c>
      <c r="J44" s="2">
        <f>VLOOKUP(oders7[[#This Row],[order_id]],order_items[],5,FALSE)</f>
        <v>219.99</v>
      </c>
      <c r="K44" s="2">
        <f>oders7[[#This Row],[Quantity]]*oders7[[#This Row],[unit_price]]</f>
        <v>439.98</v>
      </c>
      <c r="L44" s="2" t="str">
        <f>VLOOKUP(oders7[[#This Row],[Product_id]],products[],2,FALSE)</f>
        <v>Harman Kardon Onyx Studio 7</v>
      </c>
      <c r="M44" s="2" t="str">
        <f>VLOOKUP(oders7[[#This Row],[Product_id]],products[],3,FALSE)</f>
        <v>Electronics</v>
      </c>
      <c r="N44" s="2">
        <f>VLOOKUP(oders7[[#This Row],[Product_id]],products[],4,FALSE)</f>
        <v>644.4</v>
      </c>
      <c r="O44" s="11">
        <v>44969</v>
      </c>
      <c r="P44" s="13">
        <v>0</v>
      </c>
      <c r="Q44" s="13" t="str">
        <f t="shared" si="3"/>
        <v>Sunday</v>
      </c>
      <c r="R44" s="13" t="str">
        <f t="shared" si="4"/>
        <v>February</v>
      </c>
      <c r="S44" s="13" t="str">
        <f t="shared" si="5"/>
        <v>2023</v>
      </c>
      <c r="T44" s="2">
        <v>1489.5</v>
      </c>
    </row>
    <row r="45" spans="1:20" x14ac:dyDescent="0.25">
      <c r="A45" s="2">
        <v>44</v>
      </c>
      <c r="B45" s="2">
        <v>18</v>
      </c>
      <c r="C45" s="2" t="str">
        <f>VLOOKUP(oders7[[#This Row],[customer_id]],customers[],2,FALSE)</f>
        <v>Levi   Moore</v>
      </c>
      <c r="D45" s="2" t="str">
        <f>VLOOKUP(oders7[[#This Row],[customer_id]],customers[],3,FALSE)</f>
        <v>MALE</v>
      </c>
      <c r="E45" s="2">
        <f>VLOOKUP(oders7[[#This Row],[customer_id]],customers[],4,FALSE)</f>
        <v>53</v>
      </c>
      <c r="F45" s="2" t="str">
        <f>VLOOKUP(oders7[[#This Row],[customer_id]],customers[],5,FALSE)</f>
        <v>OLD</v>
      </c>
      <c r="G45" s="2" t="str">
        <f>VLOOKUP(oders7[[#This Row],[customer_id]],customers[],6,FALSE)</f>
        <v>Phoenix</v>
      </c>
      <c r="H45" s="2">
        <f>VLOOKUP(oders7[[#This Row],[order_id]],order_items[],3,FALSE)</f>
        <v>35</v>
      </c>
      <c r="I45" s="2">
        <f>VLOOKUP(oders7[[#This Row],[order_id]],order_items[],4,FALSE)</f>
        <v>8</v>
      </c>
      <c r="J45" s="2">
        <f>VLOOKUP(oders7[[#This Row],[order_id]],order_items[],5,FALSE)</f>
        <v>146.16999999999999</v>
      </c>
      <c r="K45" s="2">
        <f>oders7[[#This Row],[Quantity]]*oders7[[#This Row],[unit_price]]</f>
        <v>1169.3599999999999</v>
      </c>
      <c r="L45" s="2" t="str">
        <f>VLOOKUP(oders7[[#This Row],[Product_id]],products[],2,FALSE)</f>
        <v>Gucci GG Marmont Belt</v>
      </c>
      <c r="M45" s="2" t="str">
        <f>VLOOKUP(oders7[[#This Row],[Product_id]],products[],3,FALSE)</f>
        <v>Accessories</v>
      </c>
      <c r="N45" s="2">
        <f>VLOOKUP(oders7[[#This Row],[Product_id]],products[],4,FALSE)</f>
        <v>860.37</v>
      </c>
      <c r="O45" s="11">
        <v>44970</v>
      </c>
      <c r="P45" s="13">
        <v>0</v>
      </c>
      <c r="Q45" s="13" t="str">
        <f t="shared" si="3"/>
        <v>Monday</v>
      </c>
      <c r="R45" s="13" t="str">
        <f t="shared" si="4"/>
        <v>February</v>
      </c>
      <c r="S45" s="13" t="str">
        <f t="shared" si="5"/>
        <v>2023</v>
      </c>
      <c r="T45" s="2">
        <v>1202.6099999999999</v>
      </c>
    </row>
    <row r="46" spans="1:20" x14ac:dyDescent="0.25">
      <c r="A46" s="2">
        <v>45</v>
      </c>
      <c r="B46" s="2">
        <v>63</v>
      </c>
      <c r="C46" s="2" t="str">
        <f>VLOOKUP(oders7[[#This Row],[customer_id]],customers[],2,FALSE)</f>
        <v>Ella   Morales</v>
      </c>
      <c r="D46" s="2" t="str">
        <f>VLOOKUP(oders7[[#This Row],[customer_id]],customers[],3,FALSE)</f>
        <v>FEMALE</v>
      </c>
      <c r="E46" s="2">
        <f>VLOOKUP(oders7[[#This Row],[customer_id]],customers[],4,FALSE)</f>
        <v>48</v>
      </c>
      <c r="F46" s="2" t="str">
        <f>VLOOKUP(oders7[[#This Row],[customer_id]],customers[],5,FALSE)</f>
        <v>ADULT</v>
      </c>
      <c r="G46" s="2" t="str">
        <f>VLOOKUP(oders7[[#This Row],[customer_id]],customers[],6,FALSE)</f>
        <v>Phoenix</v>
      </c>
      <c r="H46" s="2">
        <f>VLOOKUP(oders7[[#This Row],[order_id]],order_items[],3,FALSE)</f>
        <v>57</v>
      </c>
      <c r="I46" s="2">
        <f>VLOOKUP(oders7[[#This Row],[order_id]],order_items[],4,FALSE)</f>
        <v>1</v>
      </c>
      <c r="J46" s="2">
        <f>VLOOKUP(oders7[[#This Row],[order_id]],order_items[],5,FALSE)</f>
        <v>199.52</v>
      </c>
      <c r="K46" s="2">
        <f>oders7[[#This Row],[Quantity]]*oders7[[#This Row],[unit_price]]</f>
        <v>199.52</v>
      </c>
      <c r="L46" s="2" t="str">
        <f>VLOOKUP(oders7[[#This Row],[Product_id]],products[],2,FALSE)</f>
        <v>TCL 6-Series 65-Inch 4K TV</v>
      </c>
      <c r="M46" s="2" t="str">
        <f>VLOOKUP(oders7[[#This Row],[Product_id]],products[],3,FALSE)</f>
        <v>Home Appliances</v>
      </c>
      <c r="N46" s="2">
        <f>VLOOKUP(oders7[[#This Row],[Product_id]],products[],4,FALSE)</f>
        <v>887.61</v>
      </c>
      <c r="O46" s="11">
        <v>44971</v>
      </c>
      <c r="P46" s="13">
        <v>0</v>
      </c>
      <c r="Q46" s="13" t="str">
        <f t="shared" si="3"/>
        <v>Tuesday</v>
      </c>
      <c r="R46" s="13" t="str">
        <f t="shared" si="4"/>
        <v>February</v>
      </c>
      <c r="S46" s="13" t="str">
        <f t="shared" si="5"/>
        <v>2023</v>
      </c>
      <c r="T46" s="2">
        <v>129.9</v>
      </c>
    </row>
    <row r="47" spans="1:20" x14ac:dyDescent="0.25">
      <c r="A47" s="2">
        <v>46</v>
      </c>
      <c r="B47" s="2">
        <v>92</v>
      </c>
      <c r="C47" s="2" t="str">
        <f>VLOOKUP(oders7[[#This Row],[customer_id]],customers[],2,FALSE)</f>
        <v>Emilia   Alvarez</v>
      </c>
      <c r="D47" s="2" t="str">
        <f>VLOOKUP(oders7[[#This Row],[customer_id]],customers[],3,FALSE)</f>
        <v>FEMALE</v>
      </c>
      <c r="E47" s="2">
        <f>VLOOKUP(oders7[[#This Row],[customer_id]],customers[],4,FALSE)</f>
        <v>60</v>
      </c>
      <c r="F47" s="2" t="str">
        <f>VLOOKUP(oders7[[#This Row],[customer_id]],customers[],5,FALSE)</f>
        <v>OLD</v>
      </c>
      <c r="G47" s="2" t="str">
        <f>VLOOKUP(oders7[[#This Row],[customer_id]],customers[],6,FALSE)</f>
        <v>Houston</v>
      </c>
      <c r="H47" s="2">
        <f>VLOOKUP(oders7[[#This Row],[order_id]],order_items[],3,FALSE)</f>
        <v>22</v>
      </c>
      <c r="I47" s="2">
        <f>VLOOKUP(oders7[[#This Row],[order_id]],order_items[],4,FALSE)</f>
        <v>7</v>
      </c>
      <c r="J47" s="2">
        <f>VLOOKUP(oders7[[#This Row],[order_id]],order_items[],5,FALSE)</f>
        <v>434.42</v>
      </c>
      <c r="K47" s="2">
        <f>oders7[[#This Row],[Quantity]]*oders7[[#This Row],[unit_price]]</f>
        <v>3040.94</v>
      </c>
      <c r="L47" s="2" t="str">
        <f>VLOOKUP(oders7[[#This Row],[Product_id]],products[],2,FALSE)</f>
        <v>Fitbit Versa 4</v>
      </c>
      <c r="M47" s="2" t="str">
        <f>VLOOKUP(oders7[[#This Row],[Product_id]],products[],3,FALSE)</f>
        <v>Home Appliances</v>
      </c>
      <c r="N47" s="2">
        <f>VLOOKUP(oders7[[#This Row],[Product_id]],products[],4,FALSE)</f>
        <v>616.87</v>
      </c>
      <c r="O47" s="11">
        <v>44972</v>
      </c>
      <c r="P47" s="13">
        <v>0</v>
      </c>
      <c r="Q47" s="13" t="str">
        <f t="shared" si="3"/>
        <v>Wednesday</v>
      </c>
      <c r="R47" s="13" t="str">
        <f t="shared" si="4"/>
        <v>February</v>
      </c>
      <c r="S47" s="13" t="str">
        <f t="shared" si="5"/>
        <v>2023</v>
      </c>
      <c r="T47" s="2">
        <v>1483.48</v>
      </c>
    </row>
    <row r="48" spans="1:20" x14ac:dyDescent="0.25">
      <c r="A48" s="2">
        <v>47</v>
      </c>
      <c r="B48" s="2">
        <v>3</v>
      </c>
      <c r="C48" s="2" t="str">
        <f>VLOOKUP(oders7[[#This Row],[customer_id]],customers[],2,FALSE)</f>
        <v>Oliver   Williams</v>
      </c>
      <c r="D48" s="2" t="str">
        <f>VLOOKUP(oders7[[#This Row],[customer_id]],customers[],3,FALSE)</f>
        <v>MALE</v>
      </c>
      <c r="E48" s="2">
        <f>VLOOKUP(oders7[[#This Row],[customer_id]],customers[],4,FALSE)</f>
        <v>37</v>
      </c>
      <c r="F48" s="2" t="str">
        <f>VLOOKUP(oders7[[#This Row],[customer_id]],customers[],5,FALSE)</f>
        <v>ADULT</v>
      </c>
      <c r="G48" s="2" t="str">
        <f>VLOOKUP(oders7[[#This Row],[customer_id]],customers[],6,FALSE)</f>
        <v>Houston</v>
      </c>
      <c r="H48" s="2">
        <f>VLOOKUP(oders7[[#This Row],[order_id]],order_items[],3,FALSE)</f>
        <v>35</v>
      </c>
      <c r="I48" s="2">
        <f>VLOOKUP(oders7[[#This Row],[order_id]],order_items[],4,FALSE)</f>
        <v>7</v>
      </c>
      <c r="J48" s="2">
        <f>VLOOKUP(oders7[[#This Row],[order_id]],order_items[],5,FALSE)</f>
        <v>622.83000000000004</v>
      </c>
      <c r="K48" s="2">
        <f>oders7[[#This Row],[Quantity]]*oders7[[#This Row],[unit_price]]</f>
        <v>4359.8100000000004</v>
      </c>
      <c r="L48" s="2" t="str">
        <f>VLOOKUP(oders7[[#This Row],[Product_id]],products[],2,FALSE)</f>
        <v>Gucci GG Marmont Belt</v>
      </c>
      <c r="M48" s="2" t="str">
        <f>VLOOKUP(oders7[[#This Row],[Product_id]],products[],3,FALSE)</f>
        <v>Accessories</v>
      </c>
      <c r="N48" s="2">
        <f>VLOOKUP(oders7[[#This Row],[Product_id]],products[],4,FALSE)</f>
        <v>860.37</v>
      </c>
      <c r="O48" s="11">
        <v>44973</v>
      </c>
      <c r="P48" s="13">
        <v>0</v>
      </c>
      <c r="Q48" s="13" t="str">
        <f t="shared" si="3"/>
        <v>Thursday</v>
      </c>
      <c r="R48" s="13" t="str">
        <f t="shared" si="4"/>
        <v>February</v>
      </c>
      <c r="S48" s="13" t="str">
        <f t="shared" si="5"/>
        <v>2023</v>
      </c>
      <c r="T48" s="2">
        <v>1101.98</v>
      </c>
    </row>
    <row r="49" spans="1:20" x14ac:dyDescent="0.25">
      <c r="A49" s="2">
        <v>48</v>
      </c>
      <c r="B49" s="2">
        <v>23</v>
      </c>
      <c r="C49" s="2" t="str">
        <f>VLOOKUP(oders7[[#This Row],[customer_id]],customers[],2,FALSE)</f>
        <v>Theodore   Thompson</v>
      </c>
      <c r="D49" s="2" t="str">
        <f>VLOOKUP(oders7[[#This Row],[customer_id]],customers[],3,FALSE)</f>
        <v>MALE</v>
      </c>
      <c r="E49" s="2">
        <f>VLOOKUP(oders7[[#This Row],[customer_id]],customers[],4,FALSE)</f>
        <v>44</v>
      </c>
      <c r="F49" s="2" t="str">
        <f>VLOOKUP(oders7[[#This Row],[customer_id]],customers[],5,FALSE)</f>
        <v>ADULT</v>
      </c>
      <c r="G49" s="2" t="str">
        <f>VLOOKUP(oders7[[#This Row],[customer_id]],customers[],6,FALSE)</f>
        <v>Chicago</v>
      </c>
      <c r="H49" s="2">
        <f>VLOOKUP(oders7[[#This Row],[order_id]],order_items[],3,FALSE)</f>
        <v>47</v>
      </c>
      <c r="I49" s="2">
        <f>VLOOKUP(oders7[[#This Row],[order_id]],order_items[],4,FALSE)</f>
        <v>2</v>
      </c>
      <c r="J49" s="2">
        <f>VLOOKUP(oders7[[#This Row],[order_id]],order_items[],5,FALSE)</f>
        <v>777.09</v>
      </c>
      <c r="K49" s="2">
        <f>oders7[[#This Row],[Quantity]]*oders7[[#This Row],[unit_price]]</f>
        <v>1554.18</v>
      </c>
      <c r="L49" s="2" t="str">
        <f>VLOOKUP(oders7[[#This Row],[Product_id]],products[],2,FALSE)</f>
        <v>Jabra Elite 85t True Wireless Earbuds</v>
      </c>
      <c r="M49" s="2" t="str">
        <f>VLOOKUP(oders7[[#This Row],[Product_id]],products[],3,FALSE)</f>
        <v>Electronics</v>
      </c>
      <c r="N49" s="2">
        <f>VLOOKUP(oders7[[#This Row],[Product_id]],products[],4,FALSE)</f>
        <v>32.97</v>
      </c>
      <c r="O49" s="11">
        <v>44974</v>
      </c>
      <c r="P49" s="13">
        <v>0</v>
      </c>
      <c r="Q49" s="13" t="str">
        <f t="shared" si="3"/>
        <v>Friday</v>
      </c>
      <c r="R49" s="13" t="str">
        <f t="shared" si="4"/>
        <v>February</v>
      </c>
      <c r="S49" s="13" t="str">
        <f t="shared" si="5"/>
        <v>2023</v>
      </c>
      <c r="T49" s="2">
        <v>1158.26</v>
      </c>
    </row>
    <row r="50" spans="1:20" x14ac:dyDescent="0.25">
      <c r="A50" s="2">
        <v>49</v>
      </c>
      <c r="B50" s="2">
        <v>49</v>
      </c>
      <c r="C50" s="2" t="str">
        <f>VLOOKUP(oders7[[#This Row],[customer_id]],customers[],2,FALSE)</f>
        <v>Maverick   Carter</v>
      </c>
      <c r="D50" s="2" t="str">
        <f>VLOOKUP(oders7[[#This Row],[customer_id]],customers[],3,FALSE)</f>
        <v>MALE</v>
      </c>
      <c r="E50" s="2">
        <f>VLOOKUP(oders7[[#This Row],[customer_id]],customers[],4,FALSE)</f>
        <v>28</v>
      </c>
      <c r="F50" s="2" t="str">
        <f>VLOOKUP(oders7[[#This Row],[customer_id]],customers[],5,FALSE)</f>
        <v>YOUNG</v>
      </c>
      <c r="G50" s="2" t="str">
        <f>VLOOKUP(oders7[[#This Row],[customer_id]],customers[],6,FALSE)</f>
        <v>Chicago</v>
      </c>
      <c r="H50" s="2">
        <f>VLOOKUP(oders7[[#This Row],[order_id]],order_items[],3,FALSE)</f>
        <v>47</v>
      </c>
      <c r="I50" s="2">
        <f>VLOOKUP(oders7[[#This Row],[order_id]],order_items[],4,FALSE)</f>
        <v>4</v>
      </c>
      <c r="J50" s="2">
        <f>VLOOKUP(oders7[[#This Row],[order_id]],order_items[],5,FALSE)</f>
        <v>708.67</v>
      </c>
      <c r="K50" s="2">
        <f>oders7[[#This Row],[Quantity]]*oders7[[#This Row],[unit_price]]</f>
        <v>2834.68</v>
      </c>
      <c r="L50" s="2" t="str">
        <f>VLOOKUP(oders7[[#This Row],[Product_id]],products[],2,FALSE)</f>
        <v>Jabra Elite 85t True Wireless Earbuds</v>
      </c>
      <c r="M50" s="2" t="str">
        <f>VLOOKUP(oders7[[#This Row],[Product_id]],products[],3,FALSE)</f>
        <v>Electronics</v>
      </c>
      <c r="N50" s="2">
        <f>VLOOKUP(oders7[[#This Row],[Product_id]],products[],4,FALSE)</f>
        <v>32.97</v>
      </c>
      <c r="O50" s="11">
        <v>44975</v>
      </c>
      <c r="P50" s="13">
        <v>0</v>
      </c>
      <c r="Q50" s="13" t="str">
        <f t="shared" si="3"/>
        <v>Saturday</v>
      </c>
      <c r="R50" s="13" t="str">
        <f t="shared" si="4"/>
        <v>February</v>
      </c>
      <c r="S50" s="13" t="str">
        <f t="shared" si="5"/>
        <v>2023</v>
      </c>
      <c r="T50" s="2">
        <v>1625.14</v>
      </c>
    </row>
    <row r="51" spans="1:20" x14ac:dyDescent="0.25">
      <c r="A51" s="2">
        <v>50</v>
      </c>
      <c r="B51" s="2">
        <v>47</v>
      </c>
      <c r="C51" s="2" t="str">
        <f>VLOOKUP(oders7[[#This Row],[customer_id]],customers[],2,FALSE)</f>
        <v>Christopher   Campbell</v>
      </c>
      <c r="D51" s="2" t="str">
        <f>VLOOKUP(oders7[[#This Row],[customer_id]],customers[],3,FALSE)</f>
        <v>MALE</v>
      </c>
      <c r="E51" s="2">
        <f>VLOOKUP(oders7[[#This Row],[customer_id]],customers[],4,FALSE)</f>
        <v>30</v>
      </c>
      <c r="F51" s="2" t="str">
        <f>VLOOKUP(oders7[[#This Row],[customer_id]],customers[],5,FALSE)</f>
        <v>YOUNG</v>
      </c>
      <c r="G51" s="2" t="str">
        <f>VLOOKUP(oders7[[#This Row],[customer_id]],customers[],6,FALSE)</f>
        <v>Houston</v>
      </c>
      <c r="H51" s="2">
        <f>VLOOKUP(oders7[[#This Row],[order_id]],order_items[],3,FALSE)</f>
        <v>60</v>
      </c>
      <c r="I51" s="2">
        <f>VLOOKUP(oders7[[#This Row],[order_id]],order_items[],4,FALSE)</f>
        <v>5</v>
      </c>
      <c r="J51" s="2">
        <f>VLOOKUP(oders7[[#This Row],[order_id]],order_items[],5,FALSE)</f>
        <v>504.86</v>
      </c>
      <c r="K51" s="2">
        <f>oders7[[#This Row],[Quantity]]*oders7[[#This Row],[unit_price]]</f>
        <v>2524.3000000000002</v>
      </c>
      <c r="L51" s="2" t="str">
        <f>VLOOKUP(oders7[[#This Row],[Product_id]],products[],2,FALSE)</f>
        <v>Coach Signature Canvas Wallet</v>
      </c>
      <c r="M51" s="2" t="str">
        <f>VLOOKUP(oders7[[#This Row],[Product_id]],products[],3,FALSE)</f>
        <v>Electronics</v>
      </c>
      <c r="N51" s="2">
        <f>VLOOKUP(oders7[[#This Row],[Product_id]],products[],4,FALSE)</f>
        <v>281.2</v>
      </c>
      <c r="O51" s="11">
        <v>44976</v>
      </c>
      <c r="P51" s="13">
        <v>0</v>
      </c>
      <c r="Q51" s="13" t="str">
        <f t="shared" si="3"/>
        <v>Sunday</v>
      </c>
      <c r="R51" s="13" t="str">
        <f t="shared" si="4"/>
        <v>February</v>
      </c>
      <c r="S51" s="13" t="str">
        <f t="shared" si="5"/>
        <v>2023</v>
      </c>
      <c r="T51" s="2">
        <v>325.44</v>
      </c>
    </row>
    <row r="52" spans="1:20" x14ac:dyDescent="0.25">
      <c r="A52" s="2">
        <v>51</v>
      </c>
      <c r="B52" s="2">
        <v>97</v>
      </c>
      <c r="C52" s="2" t="str">
        <f>VLOOKUP(oders7[[#This Row],[customer_id]],customers[],2,FALSE)</f>
        <v>Addison   Long</v>
      </c>
      <c r="D52" s="2" t="str">
        <f>VLOOKUP(oders7[[#This Row],[customer_id]],customers[],3,FALSE)</f>
        <v>FEMALE</v>
      </c>
      <c r="E52" s="2">
        <f>VLOOKUP(oders7[[#This Row],[customer_id]],customers[],4,FALSE)</f>
        <v>34</v>
      </c>
      <c r="F52" s="2" t="str">
        <f>VLOOKUP(oders7[[#This Row],[customer_id]],customers[],5,FALSE)</f>
        <v>ADULT</v>
      </c>
      <c r="G52" s="2" t="str">
        <f>VLOOKUP(oders7[[#This Row],[customer_id]],customers[],6,FALSE)</f>
        <v>Chicago</v>
      </c>
      <c r="H52" s="2">
        <f>VLOOKUP(oders7[[#This Row],[order_id]],order_items[],3,FALSE)</f>
        <v>95</v>
      </c>
      <c r="I52" s="2">
        <f>VLOOKUP(oders7[[#This Row],[order_id]],order_items[],4,FALSE)</f>
        <v>3</v>
      </c>
      <c r="J52" s="2">
        <f>VLOOKUP(oders7[[#This Row],[order_id]],order_items[],5,FALSE)</f>
        <v>276.31</v>
      </c>
      <c r="K52" s="2">
        <f>oders7[[#This Row],[Quantity]]*oders7[[#This Row],[unit_price]]</f>
        <v>828.93000000000006</v>
      </c>
      <c r="L52" s="2" t="str">
        <f>VLOOKUP(oders7[[#This Row],[Product_id]],products[],2,FALSE)</f>
        <v>Samsung Galaxy FlexWash Washing Machine</v>
      </c>
      <c r="M52" s="2" t="str">
        <f>VLOOKUP(oders7[[#This Row],[Product_id]],products[],3,FALSE)</f>
        <v>Home Appliances</v>
      </c>
      <c r="N52" s="2">
        <f>VLOOKUP(oders7[[#This Row],[Product_id]],products[],4,FALSE)</f>
        <v>696.76</v>
      </c>
      <c r="O52" s="11">
        <v>44977</v>
      </c>
      <c r="P52" s="13">
        <v>0</v>
      </c>
      <c r="Q52" s="13" t="str">
        <f t="shared" si="3"/>
        <v>Monday</v>
      </c>
      <c r="R52" s="13" t="str">
        <f t="shared" si="4"/>
        <v>February</v>
      </c>
      <c r="S52" s="13" t="str">
        <f t="shared" si="5"/>
        <v>2023</v>
      </c>
      <c r="T52" s="2">
        <v>905.84</v>
      </c>
    </row>
    <row r="53" spans="1:20" x14ac:dyDescent="0.25">
      <c r="A53" s="2">
        <v>52</v>
      </c>
      <c r="B53" s="2">
        <v>16</v>
      </c>
      <c r="C53" s="2" t="str">
        <f>VLOOKUP(oders7[[#This Row],[customer_id]],customers[],2,FALSE)</f>
        <v>Logan   Thomas</v>
      </c>
      <c r="D53" s="2" t="str">
        <f>VLOOKUP(oders7[[#This Row],[customer_id]],customers[],3,FALSE)</f>
        <v>MALE</v>
      </c>
      <c r="E53" s="2">
        <f>VLOOKUP(oders7[[#This Row],[customer_id]],customers[],4,FALSE)</f>
        <v>40</v>
      </c>
      <c r="F53" s="2" t="str">
        <f>VLOOKUP(oders7[[#This Row],[customer_id]],customers[],5,FALSE)</f>
        <v>ADULT</v>
      </c>
      <c r="G53" s="2" t="str">
        <f>VLOOKUP(oders7[[#This Row],[customer_id]],customers[],6,FALSE)</f>
        <v>New York</v>
      </c>
      <c r="H53" s="2">
        <f>VLOOKUP(oders7[[#This Row],[order_id]],order_items[],3,FALSE)</f>
        <v>55</v>
      </c>
      <c r="I53" s="2">
        <f>VLOOKUP(oders7[[#This Row],[order_id]],order_items[],4,FALSE)</f>
        <v>3</v>
      </c>
      <c r="J53" s="2">
        <f>VLOOKUP(oders7[[#This Row],[order_id]],order_items[],5,FALSE)</f>
        <v>34.71</v>
      </c>
      <c r="K53" s="2">
        <f>oders7[[#This Row],[Quantity]]*oders7[[#This Row],[unit_price]]</f>
        <v>104.13</v>
      </c>
      <c r="L53" s="2" t="str">
        <f>VLOOKUP(oders7[[#This Row],[Product_id]],products[],2,FALSE)</f>
        <v>Dell UltraSharp U2720Q Monitor</v>
      </c>
      <c r="M53" s="2" t="str">
        <f>VLOOKUP(oders7[[#This Row],[Product_id]],products[],3,FALSE)</f>
        <v>Accessories</v>
      </c>
      <c r="N53" s="2">
        <f>VLOOKUP(oders7[[#This Row],[Product_id]],products[],4,FALSE)</f>
        <v>308.70999999999998</v>
      </c>
      <c r="O53" s="11">
        <v>44978</v>
      </c>
      <c r="P53" s="13">
        <v>0</v>
      </c>
      <c r="Q53" s="13" t="str">
        <f t="shared" si="3"/>
        <v>Tuesday</v>
      </c>
      <c r="R53" s="13" t="str">
        <f t="shared" si="4"/>
        <v>February</v>
      </c>
      <c r="S53" s="13" t="str">
        <f t="shared" si="5"/>
        <v>2023</v>
      </c>
      <c r="T53" s="2">
        <v>336.05</v>
      </c>
    </row>
    <row r="54" spans="1:20" x14ac:dyDescent="0.25">
      <c r="A54" s="2">
        <v>53</v>
      </c>
      <c r="B54" s="2">
        <v>73</v>
      </c>
      <c r="C54" s="2" t="str">
        <f>VLOOKUP(oders7[[#This Row],[customer_id]],customers[],2,FALSE)</f>
        <v>Layla   Reed</v>
      </c>
      <c r="D54" s="2" t="str">
        <f>VLOOKUP(oders7[[#This Row],[customer_id]],customers[],3,FALSE)</f>
        <v>FEMALE</v>
      </c>
      <c r="E54" s="2">
        <f>VLOOKUP(oders7[[#This Row],[customer_id]],customers[],4,FALSE)</f>
        <v>40</v>
      </c>
      <c r="F54" s="2" t="str">
        <f>VLOOKUP(oders7[[#This Row],[customer_id]],customers[],5,FALSE)</f>
        <v>ADULT</v>
      </c>
      <c r="G54" s="2" t="str">
        <f>VLOOKUP(oders7[[#This Row],[customer_id]],customers[],6,FALSE)</f>
        <v>Los Angeles</v>
      </c>
      <c r="H54" s="2">
        <f>VLOOKUP(oders7[[#This Row],[order_id]],order_items[],3,FALSE)</f>
        <v>25</v>
      </c>
      <c r="I54" s="2">
        <f>VLOOKUP(oders7[[#This Row],[order_id]],order_items[],4,FALSE)</f>
        <v>3</v>
      </c>
      <c r="J54" s="2">
        <f>VLOOKUP(oders7[[#This Row],[order_id]],order_items[],5,FALSE)</f>
        <v>734.26</v>
      </c>
      <c r="K54" s="2">
        <f>oders7[[#This Row],[Quantity]]*oders7[[#This Row],[unit_price]]</f>
        <v>2202.7799999999997</v>
      </c>
      <c r="L54" s="2" t="str">
        <f>VLOOKUP(oders7[[#This Row],[Product_id]],products[],2,FALSE)</f>
        <v>Tumi Alpha 3 Briefcase</v>
      </c>
      <c r="M54" s="2" t="str">
        <f>VLOOKUP(oders7[[#This Row],[Product_id]],products[],3,FALSE)</f>
        <v>Electronics</v>
      </c>
      <c r="N54" s="2">
        <f>VLOOKUP(oders7[[#This Row],[Product_id]],products[],4,FALSE)</f>
        <v>231.28</v>
      </c>
      <c r="O54" s="11">
        <v>44979</v>
      </c>
      <c r="P54" s="13">
        <v>0</v>
      </c>
      <c r="Q54" s="13" t="str">
        <f t="shared" si="3"/>
        <v>Wednesday</v>
      </c>
      <c r="R54" s="13" t="str">
        <f t="shared" si="4"/>
        <v>February</v>
      </c>
      <c r="S54" s="13" t="str">
        <f t="shared" si="5"/>
        <v>2023</v>
      </c>
      <c r="T54" s="2">
        <v>1989.1</v>
      </c>
    </row>
    <row r="55" spans="1:20" x14ac:dyDescent="0.25">
      <c r="A55" s="2">
        <v>54</v>
      </c>
      <c r="B55" s="2">
        <v>12</v>
      </c>
      <c r="C55" s="2" t="str">
        <f>VLOOKUP(oders7[[#This Row],[customer_id]],customers[],2,FALSE)</f>
        <v>Michael   Lopez</v>
      </c>
      <c r="D55" s="2" t="str">
        <f>VLOOKUP(oders7[[#This Row],[customer_id]],customers[],3,FALSE)</f>
        <v>MALE</v>
      </c>
      <c r="E55" s="2">
        <f>VLOOKUP(oders7[[#This Row],[customer_id]],customers[],4,FALSE)</f>
        <v>36</v>
      </c>
      <c r="F55" s="2" t="str">
        <f>VLOOKUP(oders7[[#This Row],[customer_id]],customers[],5,FALSE)</f>
        <v>ADULT</v>
      </c>
      <c r="G55" s="2" t="str">
        <f>VLOOKUP(oders7[[#This Row],[customer_id]],customers[],6,FALSE)</f>
        <v>Chicago</v>
      </c>
      <c r="H55" s="2">
        <f>VLOOKUP(oders7[[#This Row],[order_id]],order_items[],3,FALSE)</f>
        <v>12</v>
      </c>
      <c r="I55" s="2">
        <f>VLOOKUP(oders7[[#This Row],[order_id]],order_items[],4,FALSE)</f>
        <v>3</v>
      </c>
      <c r="J55" s="2">
        <f>VLOOKUP(oders7[[#This Row],[order_id]],order_items[],5,FALSE)</f>
        <v>31.31</v>
      </c>
      <c r="K55" s="2">
        <f>oders7[[#This Row],[Quantity]]*oders7[[#This Row],[unit_price]]</f>
        <v>93.929999999999993</v>
      </c>
      <c r="L55" s="2" t="str">
        <f>VLOOKUP(oders7[[#This Row],[Product_id]],products[],2,FALSE)</f>
        <v>Acer Predator Helios 300 Gaming Laptop</v>
      </c>
      <c r="M55" s="2" t="str">
        <f>VLOOKUP(oders7[[#This Row],[Product_id]],products[],3,FALSE)</f>
        <v>Electronics</v>
      </c>
      <c r="N55" s="2">
        <f>VLOOKUP(oders7[[#This Row],[Product_id]],products[],4,FALSE)</f>
        <v>535.22</v>
      </c>
      <c r="O55" s="11">
        <v>44980</v>
      </c>
      <c r="P55" s="13">
        <v>0</v>
      </c>
      <c r="Q55" s="13" t="str">
        <f t="shared" si="3"/>
        <v>Thursday</v>
      </c>
      <c r="R55" s="13" t="str">
        <f t="shared" si="4"/>
        <v>February</v>
      </c>
      <c r="S55" s="13" t="str">
        <f t="shared" si="5"/>
        <v>2023</v>
      </c>
      <c r="T55" s="2">
        <v>1905.2</v>
      </c>
    </row>
    <row r="56" spans="1:20" x14ac:dyDescent="0.25">
      <c r="A56" s="2">
        <v>55</v>
      </c>
      <c r="B56" s="2">
        <v>43</v>
      </c>
      <c r="C56" s="2" t="str">
        <f>VLOOKUP(oders7[[#This Row],[customer_id]],customers[],2,FALSE)</f>
        <v>Dylan   Nelson</v>
      </c>
      <c r="D56" s="2" t="str">
        <f>VLOOKUP(oders7[[#This Row],[customer_id]],customers[],3,FALSE)</f>
        <v>MALE</v>
      </c>
      <c r="E56" s="2">
        <f>VLOOKUP(oders7[[#This Row],[customer_id]],customers[],4,FALSE)</f>
        <v>39</v>
      </c>
      <c r="F56" s="2" t="str">
        <f>VLOOKUP(oders7[[#This Row],[customer_id]],customers[],5,FALSE)</f>
        <v>ADULT</v>
      </c>
      <c r="G56" s="2" t="str">
        <f>VLOOKUP(oders7[[#This Row],[customer_id]],customers[],6,FALSE)</f>
        <v>Chicago</v>
      </c>
      <c r="H56" s="2">
        <f>VLOOKUP(oders7[[#This Row],[order_id]],order_items[],3,FALSE)</f>
        <v>27</v>
      </c>
      <c r="I56" s="2">
        <f>VLOOKUP(oders7[[#This Row],[order_id]],order_items[],4,FALSE)</f>
        <v>2</v>
      </c>
      <c r="J56" s="2">
        <f>VLOOKUP(oders7[[#This Row],[order_id]],order_items[],5,FALSE)</f>
        <v>893.18</v>
      </c>
      <c r="K56" s="2">
        <f>oders7[[#This Row],[Quantity]]*oders7[[#This Row],[unit_price]]</f>
        <v>1786.36</v>
      </c>
      <c r="L56" s="2" t="str">
        <f>VLOOKUP(oders7[[#This Row],[Product_id]],products[],2,FALSE)</f>
        <v>Bosch 800 Series Dishwasher</v>
      </c>
      <c r="M56" s="2" t="str">
        <f>VLOOKUP(oders7[[#This Row],[Product_id]],products[],3,FALSE)</f>
        <v>Electronics</v>
      </c>
      <c r="N56" s="2">
        <f>VLOOKUP(oders7[[#This Row],[Product_id]],products[],4,FALSE)</f>
        <v>706.08</v>
      </c>
      <c r="O56" s="11">
        <v>44981</v>
      </c>
      <c r="P56" s="13">
        <v>0</v>
      </c>
      <c r="Q56" s="13" t="str">
        <f t="shared" si="3"/>
        <v>Friday</v>
      </c>
      <c r="R56" s="13" t="str">
        <f t="shared" si="4"/>
        <v>February</v>
      </c>
      <c r="S56" s="13" t="str">
        <f t="shared" si="5"/>
        <v>2023</v>
      </c>
      <c r="T56" s="2">
        <v>999.07</v>
      </c>
    </row>
    <row r="57" spans="1:20" x14ac:dyDescent="0.25">
      <c r="A57" s="2">
        <v>56</v>
      </c>
      <c r="B57" s="2">
        <v>7</v>
      </c>
      <c r="C57" s="2" t="str">
        <f>VLOOKUP(oders7[[#This Row],[customer_id]],customers[],2,FALSE)</f>
        <v>Benjamin   Miller</v>
      </c>
      <c r="D57" s="2" t="str">
        <f>VLOOKUP(oders7[[#This Row],[customer_id]],customers[],3,FALSE)</f>
        <v>MALE</v>
      </c>
      <c r="E57" s="2">
        <f>VLOOKUP(oders7[[#This Row],[customer_id]],customers[],4,FALSE)</f>
        <v>58</v>
      </c>
      <c r="F57" s="2" t="str">
        <f>VLOOKUP(oders7[[#This Row],[customer_id]],customers[],5,FALSE)</f>
        <v>OLD</v>
      </c>
      <c r="G57" s="2" t="str">
        <f>VLOOKUP(oders7[[#This Row],[customer_id]],customers[],6,FALSE)</f>
        <v>New York</v>
      </c>
      <c r="H57" s="2">
        <f>VLOOKUP(oders7[[#This Row],[order_id]],order_items[],3,FALSE)</f>
        <v>66</v>
      </c>
      <c r="I57" s="2">
        <f>VLOOKUP(oders7[[#This Row],[order_id]],order_items[],4,FALSE)</f>
        <v>5</v>
      </c>
      <c r="J57" s="2">
        <f>VLOOKUP(oders7[[#This Row],[order_id]],order_items[],5,FALSE)</f>
        <v>220.87</v>
      </c>
      <c r="K57" s="2">
        <f>oders7[[#This Row],[Quantity]]*oders7[[#This Row],[unit_price]]</f>
        <v>1104.3499999999999</v>
      </c>
      <c r="L57" s="2" t="str">
        <f>VLOOKUP(oders7[[#This Row],[Product_id]],products[],2,FALSE)</f>
        <v>Fossil Hybrid Smartwatch</v>
      </c>
      <c r="M57" s="2" t="str">
        <f>VLOOKUP(oders7[[#This Row],[Product_id]],products[],3,FALSE)</f>
        <v>Accessories</v>
      </c>
      <c r="N57" s="2">
        <f>VLOOKUP(oders7[[#This Row],[Product_id]],products[],4,FALSE)</f>
        <v>944.27</v>
      </c>
      <c r="O57" s="11">
        <v>44982</v>
      </c>
      <c r="P57" s="13">
        <v>0</v>
      </c>
      <c r="Q57" s="13" t="str">
        <f t="shared" si="3"/>
        <v>Saturday</v>
      </c>
      <c r="R57" s="13" t="str">
        <f t="shared" si="4"/>
        <v>February</v>
      </c>
      <c r="S57" s="13" t="str">
        <f t="shared" si="5"/>
        <v>2023</v>
      </c>
      <c r="T57" s="2">
        <v>1220.97</v>
      </c>
    </row>
    <row r="58" spans="1:20" x14ac:dyDescent="0.25">
      <c r="A58" s="2">
        <v>57</v>
      </c>
      <c r="B58" s="2">
        <v>29</v>
      </c>
      <c r="C58" s="2" t="str">
        <f>VLOOKUP(oders7[[#This Row],[customer_id]],customers[],2,FALSE)</f>
        <v>Wyatt   Lewis</v>
      </c>
      <c r="D58" s="2" t="str">
        <f>VLOOKUP(oders7[[#This Row],[customer_id]],customers[],3,FALSE)</f>
        <v>MALE</v>
      </c>
      <c r="E58" s="2">
        <f>VLOOKUP(oders7[[#This Row],[customer_id]],customers[],4,FALSE)</f>
        <v>64</v>
      </c>
      <c r="F58" s="2" t="str">
        <f>VLOOKUP(oders7[[#This Row],[customer_id]],customers[],5,FALSE)</f>
        <v>OLD</v>
      </c>
      <c r="G58" s="2" t="str">
        <f>VLOOKUP(oders7[[#This Row],[customer_id]],customers[],6,FALSE)</f>
        <v>Chicago</v>
      </c>
      <c r="H58" s="2">
        <f>VLOOKUP(oders7[[#This Row],[order_id]],order_items[],3,FALSE)</f>
        <v>71</v>
      </c>
      <c r="I58" s="2">
        <f>VLOOKUP(oders7[[#This Row],[order_id]],order_items[],4,FALSE)</f>
        <v>5</v>
      </c>
      <c r="J58" s="2">
        <f>VLOOKUP(oders7[[#This Row],[order_id]],order_items[],5,FALSE)</f>
        <v>144.41</v>
      </c>
      <c r="K58" s="2">
        <f>oders7[[#This Row],[Quantity]]*oders7[[#This Row],[unit_price]]</f>
        <v>722.05</v>
      </c>
      <c r="L58" s="2" t="str">
        <f>VLOOKUP(oders7[[#This Row],[Product_id]],products[],2,FALSE)</f>
        <v>Dyson V11 Torque Drive Vacuum Cleaner</v>
      </c>
      <c r="M58" s="2" t="str">
        <f>VLOOKUP(oders7[[#This Row],[Product_id]],products[],3,FALSE)</f>
        <v>Accessories</v>
      </c>
      <c r="N58" s="2">
        <f>VLOOKUP(oders7[[#This Row],[Product_id]],products[],4,FALSE)</f>
        <v>375.25</v>
      </c>
      <c r="O58" s="11">
        <v>44983</v>
      </c>
      <c r="P58" s="13">
        <v>0</v>
      </c>
      <c r="Q58" s="13" t="str">
        <f t="shared" si="3"/>
        <v>Sunday</v>
      </c>
      <c r="R58" s="13" t="str">
        <f t="shared" si="4"/>
        <v>February</v>
      </c>
      <c r="S58" s="13" t="str">
        <f t="shared" si="5"/>
        <v>2023</v>
      </c>
      <c r="T58" s="2">
        <v>733.58</v>
      </c>
    </row>
    <row r="59" spans="1:20" x14ac:dyDescent="0.25">
      <c r="A59" s="2">
        <v>58</v>
      </c>
      <c r="B59" s="2">
        <v>63</v>
      </c>
      <c r="C59" s="2" t="str">
        <f>VLOOKUP(oders7[[#This Row],[customer_id]],customers[],2,FALSE)</f>
        <v>Ella   Morales</v>
      </c>
      <c r="D59" s="2" t="str">
        <f>VLOOKUP(oders7[[#This Row],[customer_id]],customers[],3,FALSE)</f>
        <v>FEMALE</v>
      </c>
      <c r="E59" s="2">
        <f>VLOOKUP(oders7[[#This Row],[customer_id]],customers[],4,FALSE)</f>
        <v>48</v>
      </c>
      <c r="F59" s="2" t="str">
        <f>VLOOKUP(oders7[[#This Row],[customer_id]],customers[],5,FALSE)</f>
        <v>ADULT</v>
      </c>
      <c r="G59" s="2" t="str">
        <f>VLOOKUP(oders7[[#This Row],[customer_id]],customers[],6,FALSE)</f>
        <v>Phoenix</v>
      </c>
      <c r="H59" s="2">
        <f>VLOOKUP(oders7[[#This Row],[order_id]],order_items[],3,FALSE)</f>
        <v>70</v>
      </c>
      <c r="I59" s="2">
        <f>VLOOKUP(oders7[[#This Row],[order_id]],order_items[],4,FALSE)</f>
        <v>5</v>
      </c>
      <c r="J59" s="2">
        <f>VLOOKUP(oders7[[#This Row],[order_id]],order_items[],5,FALSE)</f>
        <v>736.45</v>
      </c>
      <c r="K59" s="2">
        <f>oders7[[#This Row],[Quantity]]*oders7[[#This Row],[unit_price]]</f>
        <v>3682.25</v>
      </c>
      <c r="L59" s="2" t="str">
        <f>VLOOKUP(oders7[[#This Row],[Product_id]],products[],2,FALSE)</f>
        <v>Razer DeathAdder V2 Gaming Mouse</v>
      </c>
      <c r="M59" s="2" t="str">
        <f>VLOOKUP(oders7[[#This Row],[Product_id]],products[],3,FALSE)</f>
        <v>Electronics</v>
      </c>
      <c r="N59" s="2">
        <f>VLOOKUP(oders7[[#This Row],[Product_id]],products[],4,FALSE)</f>
        <v>437.78</v>
      </c>
      <c r="O59" s="11">
        <v>44984</v>
      </c>
      <c r="P59" s="13">
        <v>0</v>
      </c>
      <c r="Q59" s="13" t="str">
        <f t="shared" si="3"/>
        <v>Monday</v>
      </c>
      <c r="R59" s="13" t="str">
        <f t="shared" si="4"/>
        <v>February</v>
      </c>
      <c r="S59" s="13" t="str">
        <f t="shared" si="5"/>
        <v>2023</v>
      </c>
      <c r="T59" s="2">
        <v>1168.56</v>
      </c>
    </row>
    <row r="60" spans="1:20" x14ac:dyDescent="0.25">
      <c r="A60" s="2">
        <v>59</v>
      </c>
      <c r="B60" s="2">
        <v>68</v>
      </c>
      <c r="C60" s="2" t="str">
        <f>VLOOKUP(oders7[[#This Row],[customer_id]],customers[],2,FALSE)</f>
        <v>Avery   Ortiz</v>
      </c>
      <c r="D60" s="2" t="str">
        <f>VLOOKUP(oders7[[#This Row],[customer_id]],customers[],3,FALSE)</f>
        <v>FEMALE</v>
      </c>
      <c r="E60" s="2">
        <f>VLOOKUP(oders7[[#This Row],[customer_id]],customers[],4,FALSE)</f>
        <v>27</v>
      </c>
      <c r="F60" s="2" t="str">
        <f>VLOOKUP(oders7[[#This Row],[customer_id]],customers[],5,FALSE)</f>
        <v>YOUNG</v>
      </c>
      <c r="G60" s="2" t="str">
        <f>VLOOKUP(oders7[[#This Row],[customer_id]],customers[],6,FALSE)</f>
        <v>Phoenix</v>
      </c>
      <c r="H60" s="2">
        <f>VLOOKUP(oders7[[#This Row],[order_id]],order_items[],3,FALSE)</f>
        <v>28</v>
      </c>
      <c r="I60" s="2">
        <f>VLOOKUP(oders7[[#This Row],[order_id]],order_items[],4,FALSE)</f>
        <v>1</v>
      </c>
      <c r="J60" s="2">
        <f>VLOOKUP(oders7[[#This Row],[order_id]],order_items[],5,FALSE)</f>
        <v>197.66</v>
      </c>
      <c r="K60" s="2">
        <f>oders7[[#This Row],[Quantity]]*oders7[[#This Row],[unit_price]]</f>
        <v>197.66</v>
      </c>
      <c r="L60" s="2" t="str">
        <f>VLOOKUP(oders7[[#This Row],[Product_id]],products[],2,FALSE)</f>
        <v>Garmin Fenix 7X Sapphire Solar GPS Watch</v>
      </c>
      <c r="M60" s="2" t="str">
        <f>VLOOKUP(oders7[[#This Row],[Product_id]],products[],3,FALSE)</f>
        <v>Home Appliances</v>
      </c>
      <c r="N60" s="2">
        <f>VLOOKUP(oders7[[#This Row],[Product_id]],products[],4,FALSE)</f>
        <v>391.59</v>
      </c>
      <c r="O60" s="11">
        <v>44985</v>
      </c>
      <c r="P60" s="13">
        <v>0</v>
      </c>
      <c r="Q60" s="13" t="str">
        <f t="shared" si="3"/>
        <v>Tuesday</v>
      </c>
      <c r="R60" s="13" t="str">
        <f t="shared" si="4"/>
        <v>February</v>
      </c>
      <c r="S60" s="13" t="str">
        <f t="shared" si="5"/>
        <v>2023</v>
      </c>
      <c r="T60" s="2">
        <v>1604.87</v>
      </c>
    </row>
    <row r="61" spans="1:20" x14ac:dyDescent="0.25">
      <c r="A61" s="2">
        <v>60</v>
      </c>
      <c r="B61" s="2">
        <v>5</v>
      </c>
      <c r="C61" s="2" t="str">
        <f>VLOOKUP(oders7[[#This Row],[customer_id]],customers[],2,FALSE)</f>
        <v>William   Jones</v>
      </c>
      <c r="D61" s="2" t="str">
        <f>VLOOKUP(oders7[[#This Row],[customer_id]],customers[],3,FALSE)</f>
        <v>MALE</v>
      </c>
      <c r="E61" s="2">
        <f>VLOOKUP(oders7[[#This Row],[customer_id]],customers[],4,FALSE)</f>
        <v>56</v>
      </c>
      <c r="F61" s="2" t="str">
        <f>VLOOKUP(oders7[[#This Row],[customer_id]],customers[],5,FALSE)</f>
        <v>OLD</v>
      </c>
      <c r="G61" s="2" t="str">
        <f>VLOOKUP(oders7[[#This Row],[customer_id]],customers[],6,FALSE)</f>
        <v>Houston</v>
      </c>
      <c r="H61" s="2">
        <f>VLOOKUP(oders7[[#This Row],[order_id]],order_items[],3,FALSE)</f>
        <v>48</v>
      </c>
      <c r="I61" s="2">
        <f>VLOOKUP(oders7[[#This Row],[order_id]],order_items[],4,FALSE)</f>
        <v>3</v>
      </c>
      <c r="J61" s="2">
        <f>VLOOKUP(oders7[[#This Row],[order_id]],order_items[],5,FALSE)</f>
        <v>134.76</v>
      </c>
      <c r="K61" s="2">
        <f>oders7[[#This Row],[Quantity]]*oders7[[#This Row],[unit_price]]</f>
        <v>404.28</v>
      </c>
      <c r="L61" s="2" t="str">
        <f>VLOOKUP(oders7[[#This Row],[Product_id]],products[],2,FALSE)</f>
        <v>Prada Saffiano Leather Cardholder</v>
      </c>
      <c r="M61" s="2" t="str">
        <f>VLOOKUP(oders7[[#This Row],[Product_id]],products[],3,FALSE)</f>
        <v>Accessories</v>
      </c>
      <c r="N61" s="2">
        <f>VLOOKUP(oders7[[#This Row],[Product_id]],products[],4,FALSE)</f>
        <v>447.8</v>
      </c>
      <c r="O61" s="11">
        <v>44986</v>
      </c>
      <c r="P61" s="13">
        <v>0</v>
      </c>
      <c r="Q61" s="13" t="str">
        <f t="shared" si="3"/>
        <v>Wednesday</v>
      </c>
      <c r="R61" s="13" t="str">
        <f t="shared" si="4"/>
        <v>March</v>
      </c>
      <c r="S61" s="13" t="str">
        <f t="shared" si="5"/>
        <v>2023</v>
      </c>
      <c r="T61" s="2">
        <v>764.29</v>
      </c>
    </row>
    <row r="62" spans="1:20" x14ac:dyDescent="0.25">
      <c r="A62" s="2">
        <v>61</v>
      </c>
      <c r="B62" s="2">
        <v>18</v>
      </c>
      <c r="C62" s="2" t="str">
        <f>VLOOKUP(oders7[[#This Row],[customer_id]],customers[],2,FALSE)</f>
        <v>Levi   Moore</v>
      </c>
      <c r="D62" s="2" t="str">
        <f>VLOOKUP(oders7[[#This Row],[customer_id]],customers[],3,FALSE)</f>
        <v>MALE</v>
      </c>
      <c r="E62" s="2">
        <f>VLOOKUP(oders7[[#This Row],[customer_id]],customers[],4,FALSE)</f>
        <v>53</v>
      </c>
      <c r="F62" s="2" t="str">
        <f>VLOOKUP(oders7[[#This Row],[customer_id]],customers[],5,FALSE)</f>
        <v>OLD</v>
      </c>
      <c r="G62" s="2" t="str">
        <f>VLOOKUP(oders7[[#This Row],[customer_id]],customers[],6,FALSE)</f>
        <v>Phoenix</v>
      </c>
      <c r="H62" s="2">
        <f>VLOOKUP(oders7[[#This Row],[order_id]],order_items[],3,FALSE)</f>
        <v>87</v>
      </c>
      <c r="I62" s="2">
        <f>VLOOKUP(oders7[[#This Row],[order_id]],order_items[],4,FALSE)</f>
        <v>7</v>
      </c>
      <c r="J62" s="2">
        <f>VLOOKUP(oders7[[#This Row],[order_id]],order_items[],5,FALSE)</f>
        <v>256.32</v>
      </c>
      <c r="K62" s="2">
        <f>oders7[[#This Row],[Quantity]]*oders7[[#This Row],[unit_price]]</f>
        <v>1794.24</v>
      </c>
      <c r="L62" s="2" t="str">
        <f>VLOOKUP(oders7[[#This Row],[Product_id]],products[],2,FALSE)</f>
        <v>Hugo Boss Leather Gloves</v>
      </c>
      <c r="M62" s="2" t="str">
        <f>VLOOKUP(oders7[[#This Row],[Product_id]],products[],3,FALSE)</f>
        <v>Electronics</v>
      </c>
      <c r="N62" s="2">
        <f>VLOOKUP(oders7[[#This Row],[Product_id]],products[],4,FALSE)</f>
        <v>276.95999999999998</v>
      </c>
      <c r="O62" s="11">
        <v>44987</v>
      </c>
      <c r="P62" s="13">
        <v>0</v>
      </c>
      <c r="Q62" s="13" t="str">
        <f t="shared" si="3"/>
        <v>Thursday</v>
      </c>
      <c r="R62" s="13" t="str">
        <f t="shared" si="4"/>
        <v>March</v>
      </c>
      <c r="S62" s="13" t="str">
        <f t="shared" si="5"/>
        <v>2023</v>
      </c>
      <c r="T62" s="2">
        <v>1594.54</v>
      </c>
    </row>
    <row r="63" spans="1:20" x14ac:dyDescent="0.25">
      <c r="A63" s="2">
        <v>62</v>
      </c>
      <c r="B63" s="2">
        <v>62</v>
      </c>
      <c r="C63" s="2" t="str">
        <f>VLOOKUP(oders7[[#This Row],[customer_id]],customers[],2,FALSE)</f>
        <v>Emily   Morris</v>
      </c>
      <c r="D63" s="2" t="str">
        <f>VLOOKUP(oders7[[#This Row],[customer_id]],customers[],3,FALSE)</f>
        <v>FEMALE</v>
      </c>
      <c r="E63" s="2">
        <f>VLOOKUP(oders7[[#This Row],[customer_id]],customers[],4,FALSE)</f>
        <v>36</v>
      </c>
      <c r="F63" s="2" t="str">
        <f>VLOOKUP(oders7[[#This Row],[customer_id]],customers[],5,FALSE)</f>
        <v>ADULT</v>
      </c>
      <c r="G63" s="2" t="str">
        <f>VLOOKUP(oders7[[#This Row],[customer_id]],customers[],6,FALSE)</f>
        <v>Houston</v>
      </c>
      <c r="H63" s="2">
        <f>VLOOKUP(oders7[[#This Row],[order_id]],order_items[],3,FALSE)</f>
        <v>45</v>
      </c>
      <c r="I63" s="2">
        <f>VLOOKUP(oders7[[#This Row],[order_id]],order_items[],4,FALSE)</f>
        <v>5</v>
      </c>
      <c r="J63" s="2">
        <f>VLOOKUP(oders7[[#This Row],[order_id]],order_items[],5,FALSE)</f>
        <v>47.46</v>
      </c>
      <c r="K63" s="2">
        <f>oders7[[#This Row],[Quantity]]*oders7[[#This Row],[unit_price]]</f>
        <v>237.3</v>
      </c>
      <c r="L63" s="2" t="str">
        <f>VLOOKUP(oders7[[#This Row],[Product_id]],products[],2,FALSE)</f>
        <v>Instant Pot Duo 7-in-1 Electric Pressure Cooker</v>
      </c>
      <c r="M63" s="2" t="str">
        <f>VLOOKUP(oders7[[#This Row],[Product_id]],products[],3,FALSE)</f>
        <v>Accessories</v>
      </c>
      <c r="N63" s="2">
        <f>VLOOKUP(oders7[[#This Row],[Product_id]],products[],4,FALSE)</f>
        <v>533.98</v>
      </c>
      <c r="O63" s="11">
        <v>44988</v>
      </c>
      <c r="P63" s="13">
        <v>0</v>
      </c>
      <c r="Q63" s="13" t="str">
        <f t="shared" si="3"/>
        <v>Friday</v>
      </c>
      <c r="R63" s="13" t="str">
        <f t="shared" si="4"/>
        <v>March</v>
      </c>
      <c r="S63" s="13" t="str">
        <f t="shared" si="5"/>
        <v>2023</v>
      </c>
      <c r="T63" s="2">
        <v>154.13999999999999</v>
      </c>
    </row>
    <row r="64" spans="1:20" x14ac:dyDescent="0.25">
      <c r="A64" s="2">
        <v>63</v>
      </c>
      <c r="B64" s="2">
        <v>38</v>
      </c>
      <c r="C64" s="2" t="str">
        <f>VLOOKUP(oders7[[#This Row],[customer_id]],customers[],2,FALSE)</f>
        <v>Gabriel   Nguyen</v>
      </c>
      <c r="D64" s="2" t="str">
        <f>VLOOKUP(oders7[[#This Row],[customer_id]],customers[],3,FALSE)</f>
        <v>MALE</v>
      </c>
      <c r="E64" s="2">
        <f>VLOOKUP(oders7[[#This Row],[customer_id]],customers[],4,FALSE)</f>
        <v>22</v>
      </c>
      <c r="F64" s="2" t="str">
        <f>VLOOKUP(oders7[[#This Row],[customer_id]],customers[],5,FALSE)</f>
        <v>YOUNG</v>
      </c>
      <c r="G64" s="2" t="str">
        <f>VLOOKUP(oders7[[#This Row],[customer_id]],customers[],6,FALSE)</f>
        <v>Houston</v>
      </c>
      <c r="H64" s="2">
        <f>VLOOKUP(oders7[[#This Row],[order_id]],order_items[],3,FALSE)</f>
        <v>23</v>
      </c>
      <c r="I64" s="2">
        <f>VLOOKUP(oders7[[#This Row],[order_id]],order_items[],4,FALSE)</f>
        <v>9</v>
      </c>
      <c r="J64" s="2">
        <f>VLOOKUP(oders7[[#This Row],[order_id]],order_items[],5,FALSE)</f>
        <v>12.12</v>
      </c>
      <c r="K64" s="2">
        <f>oders7[[#This Row],[Quantity]]*oders7[[#This Row],[unit_price]]</f>
        <v>109.08</v>
      </c>
      <c r="L64" s="2" t="str">
        <f>VLOOKUP(oders7[[#This Row],[Product_id]],products[],2,FALSE)</f>
        <v>Bose SoundLink Revolve+ Bluetooth Speaker</v>
      </c>
      <c r="M64" s="2" t="str">
        <f>VLOOKUP(oders7[[#This Row],[Product_id]],products[],3,FALSE)</f>
        <v>Electronics</v>
      </c>
      <c r="N64" s="2">
        <f>VLOOKUP(oders7[[#This Row],[Product_id]],products[],4,FALSE)</f>
        <v>595.86</v>
      </c>
      <c r="O64" s="11">
        <v>44989</v>
      </c>
      <c r="P64" s="13">
        <v>0</v>
      </c>
      <c r="Q64" s="13" t="str">
        <f t="shared" si="3"/>
        <v>Saturday</v>
      </c>
      <c r="R64" s="13" t="str">
        <f t="shared" si="4"/>
        <v>March</v>
      </c>
      <c r="S64" s="13" t="str">
        <f t="shared" si="5"/>
        <v>2023</v>
      </c>
      <c r="T64" s="2">
        <v>826.49</v>
      </c>
    </row>
    <row r="65" spans="1:20" x14ac:dyDescent="0.25">
      <c r="A65" s="2">
        <v>64</v>
      </c>
      <c r="B65" s="2">
        <v>93</v>
      </c>
      <c r="C65" s="2" t="str">
        <f>VLOOKUP(oders7[[#This Row],[customer_id]],customers[],2,FALSE)</f>
        <v>Everly   Castillo</v>
      </c>
      <c r="D65" s="2" t="str">
        <f>VLOOKUP(oders7[[#This Row],[customer_id]],customers[],3,FALSE)</f>
        <v>FEMALE</v>
      </c>
      <c r="E65" s="2">
        <f>VLOOKUP(oders7[[#This Row],[customer_id]],customers[],4,FALSE)</f>
        <v>53</v>
      </c>
      <c r="F65" s="2" t="str">
        <f>VLOOKUP(oders7[[#This Row],[customer_id]],customers[],5,FALSE)</f>
        <v>OLD</v>
      </c>
      <c r="G65" s="2" t="str">
        <f>VLOOKUP(oders7[[#This Row],[customer_id]],customers[],6,FALSE)</f>
        <v>Chicago</v>
      </c>
      <c r="H65" s="2">
        <f>VLOOKUP(oders7[[#This Row],[order_id]],order_items[],3,FALSE)</f>
        <v>29</v>
      </c>
      <c r="I65" s="2">
        <f>VLOOKUP(oders7[[#This Row],[order_id]],order_items[],4,FALSE)</f>
        <v>9</v>
      </c>
      <c r="J65" s="2">
        <f>VLOOKUP(oders7[[#This Row],[order_id]],order_items[],5,FALSE)</f>
        <v>452.84</v>
      </c>
      <c r="K65" s="2">
        <f>oders7[[#This Row],[Quantity]]*oders7[[#This Row],[unit_price]]</f>
        <v>4075.56</v>
      </c>
      <c r="L65" s="2" t="str">
        <f>VLOOKUP(oders7[[#This Row],[Product_id]],products[],2,FALSE)</f>
        <v>Microsoft Surface Pro 9</v>
      </c>
      <c r="M65" s="2" t="str">
        <f>VLOOKUP(oders7[[#This Row],[Product_id]],products[],3,FALSE)</f>
        <v>Electronics</v>
      </c>
      <c r="N65" s="2">
        <f>VLOOKUP(oders7[[#This Row],[Product_id]],products[],4,FALSE)</f>
        <v>172.64</v>
      </c>
      <c r="O65" s="11">
        <v>44990</v>
      </c>
      <c r="P65" s="13">
        <v>0</v>
      </c>
      <c r="Q65" s="13" t="str">
        <f t="shared" si="3"/>
        <v>Sunday</v>
      </c>
      <c r="R65" s="13" t="str">
        <f t="shared" si="4"/>
        <v>March</v>
      </c>
      <c r="S65" s="13" t="str">
        <f t="shared" si="5"/>
        <v>2023</v>
      </c>
      <c r="T65" s="2">
        <v>571.65</v>
      </c>
    </row>
    <row r="66" spans="1:20" x14ac:dyDescent="0.25">
      <c r="A66" s="2">
        <v>65</v>
      </c>
      <c r="B66" s="2">
        <v>27</v>
      </c>
      <c r="C66" s="2" t="str">
        <f>VLOOKUP(oders7[[#This Row],[customer_id]],customers[],2,FALSE)</f>
        <v>John   Clark</v>
      </c>
      <c r="D66" s="2" t="str">
        <f>VLOOKUP(oders7[[#This Row],[customer_id]],customers[],3,FALSE)</f>
        <v>MALE</v>
      </c>
      <c r="E66" s="2">
        <f>VLOOKUP(oders7[[#This Row],[customer_id]],customers[],4,FALSE)</f>
        <v>37</v>
      </c>
      <c r="F66" s="2" t="str">
        <f>VLOOKUP(oders7[[#This Row],[customer_id]],customers[],5,FALSE)</f>
        <v>ADULT</v>
      </c>
      <c r="G66" s="2" t="str">
        <f>VLOOKUP(oders7[[#This Row],[customer_id]],customers[],6,FALSE)</f>
        <v>Phoenix</v>
      </c>
      <c r="H66" s="2">
        <f>VLOOKUP(oders7[[#This Row],[order_id]],order_items[],3,FALSE)</f>
        <v>80</v>
      </c>
      <c r="I66" s="2">
        <f>VLOOKUP(oders7[[#This Row],[order_id]],order_items[],4,FALSE)</f>
        <v>5</v>
      </c>
      <c r="J66" s="2">
        <f>VLOOKUP(oders7[[#This Row],[order_id]],order_items[],5,FALSE)</f>
        <v>46.62</v>
      </c>
      <c r="K66" s="2">
        <f>oders7[[#This Row],[Quantity]]*oders7[[#This Row],[unit_price]]</f>
        <v>233.1</v>
      </c>
      <c r="L66" s="2" t="str">
        <f>VLOOKUP(oders7[[#This Row],[Product_id]],products[],2,FALSE)</f>
        <v>KitchenAid Artisan Stand Mixer</v>
      </c>
      <c r="M66" s="2" t="str">
        <f>VLOOKUP(oders7[[#This Row],[Product_id]],products[],3,FALSE)</f>
        <v>Electronics</v>
      </c>
      <c r="N66" s="2">
        <f>VLOOKUP(oders7[[#This Row],[Product_id]],products[],4,FALSE)</f>
        <v>967.76</v>
      </c>
      <c r="O66" s="11">
        <v>44991</v>
      </c>
      <c r="P66" s="13">
        <v>0</v>
      </c>
      <c r="Q66" s="13" t="str">
        <f t="shared" ref="Q66:Q101" si="6">TEXT(O66,"dddd")</f>
        <v>Monday</v>
      </c>
      <c r="R66" s="13" t="str">
        <f t="shared" ref="R66:R101" si="7">TEXT(O66,"mmmm")</f>
        <v>March</v>
      </c>
      <c r="S66" s="13" t="str">
        <f t="shared" ref="S66:S101" si="8">TEXT(O66,"yyyy")</f>
        <v>2023</v>
      </c>
      <c r="T66" s="2">
        <v>554.99</v>
      </c>
    </row>
    <row r="67" spans="1:20" x14ac:dyDescent="0.25">
      <c r="A67" s="2">
        <v>66</v>
      </c>
      <c r="B67" s="2">
        <v>29</v>
      </c>
      <c r="C67" s="2" t="str">
        <f>VLOOKUP(oders7[[#This Row],[customer_id]],customers[],2,FALSE)</f>
        <v>Wyatt   Lewis</v>
      </c>
      <c r="D67" s="2" t="str">
        <f>VLOOKUP(oders7[[#This Row],[customer_id]],customers[],3,FALSE)</f>
        <v>MALE</v>
      </c>
      <c r="E67" s="2">
        <f>VLOOKUP(oders7[[#This Row],[customer_id]],customers[],4,FALSE)</f>
        <v>64</v>
      </c>
      <c r="F67" s="2" t="str">
        <f>VLOOKUP(oders7[[#This Row],[customer_id]],customers[],5,FALSE)</f>
        <v>OLD</v>
      </c>
      <c r="G67" s="2" t="str">
        <f>VLOOKUP(oders7[[#This Row],[customer_id]],customers[],6,FALSE)</f>
        <v>Chicago</v>
      </c>
      <c r="H67" s="2">
        <f>VLOOKUP(oders7[[#This Row],[order_id]],order_items[],3,FALSE)</f>
        <v>62</v>
      </c>
      <c r="I67" s="2">
        <f>VLOOKUP(oders7[[#This Row],[order_id]],order_items[],4,FALSE)</f>
        <v>4</v>
      </c>
      <c r="J67" s="2">
        <f>VLOOKUP(oders7[[#This Row],[order_id]],order_items[],5,FALSE)</f>
        <v>328.58</v>
      </c>
      <c r="K67" s="2">
        <f>oders7[[#This Row],[Quantity]]*oders7[[#This Row],[unit_price]]</f>
        <v>1314.32</v>
      </c>
      <c r="L67" s="2" t="str">
        <f>VLOOKUP(oders7[[#This Row],[Product_id]],products[],2,FALSE)</f>
        <v>Tiffany &amp; Co. Sterling Silver Bracelet</v>
      </c>
      <c r="M67" s="2" t="str">
        <f>VLOOKUP(oders7[[#This Row],[Product_id]],products[],3,FALSE)</f>
        <v>Accessories</v>
      </c>
      <c r="N67" s="2">
        <f>VLOOKUP(oders7[[#This Row],[Product_id]],products[],4,FALSE)</f>
        <v>758.86</v>
      </c>
      <c r="O67" s="11">
        <v>44992</v>
      </c>
      <c r="P67" s="13">
        <v>0</v>
      </c>
      <c r="Q67" s="13" t="str">
        <f t="shared" si="6"/>
        <v>Tuesday</v>
      </c>
      <c r="R67" s="13" t="str">
        <f t="shared" si="7"/>
        <v>March</v>
      </c>
      <c r="S67" s="13" t="str">
        <f t="shared" si="8"/>
        <v>2023</v>
      </c>
      <c r="T67" s="2">
        <v>1817.14</v>
      </c>
    </row>
    <row r="68" spans="1:20" x14ac:dyDescent="0.25">
      <c r="A68" s="2">
        <v>67</v>
      </c>
      <c r="B68" s="2">
        <v>85</v>
      </c>
      <c r="C68" s="2" t="str">
        <f>VLOOKUP(oders7[[#This Row],[customer_id]],customers[],2,FALSE)</f>
        <v>Ellie   James</v>
      </c>
      <c r="D68" s="2" t="str">
        <f>VLOOKUP(oders7[[#This Row],[customer_id]],customers[],3,FALSE)</f>
        <v>FEMALE</v>
      </c>
      <c r="E68" s="2">
        <f>VLOOKUP(oders7[[#This Row],[customer_id]],customers[],4,FALSE)</f>
        <v>30</v>
      </c>
      <c r="F68" s="2" t="str">
        <f>VLOOKUP(oders7[[#This Row],[customer_id]],customers[],5,FALSE)</f>
        <v>YOUNG</v>
      </c>
      <c r="G68" s="2" t="str">
        <f>VLOOKUP(oders7[[#This Row],[customer_id]],customers[],6,FALSE)</f>
        <v>Phoenix</v>
      </c>
      <c r="H68" s="2">
        <f>VLOOKUP(oders7[[#This Row],[order_id]],order_items[],3,FALSE)</f>
        <v>7</v>
      </c>
      <c r="I68" s="2">
        <f>VLOOKUP(oders7[[#This Row],[order_id]],order_items[],4,FALSE)</f>
        <v>6</v>
      </c>
      <c r="J68" s="2">
        <f>VLOOKUP(oders7[[#This Row],[order_id]],order_items[],5,FALSE)</f>
        <v>242.55</v>
      </c>
      <c r="K68" s="2">
        <f>oders7[[#This Row],[Quantity]]*oders7[[#This Row],[unit_price]]</f>
        <v>1455.3000000000002</v>
      </c>
      <c r="L68" s="2" t="str">
        <f>VLOOKUP(oders7[[#This Row],[Product_id]],products[],2,FALSE)</f>
        <v>Sonos Arc Soundbar</v>
      </c>
      <c r="M68" s="2" t="str">
        <f>VLOOKUP(oders7[[#This Row],[Product_id]],products[],3,FALSE)</f>
        <v>Accessories</v>
      </c>
      <c r="N68" s="2">
        <f>VLOOKUP(oders7[[#This Row],[Product_id]],products[],4,FALSE)</f>
        <v>801.94</v>
      </c>
      <c r="O68" s="11">
        <v>44993</v>
      </c>
      <c r="P68" s="13">
        <v>0</v>
      </c>
      <c r="Q68" s="13" t="str">
        <f t="shared" si="6"/>
        <v>Wednesday</v>
      </c>
      <c r="R68" s="13" t="str">
        <f t="shared" si="7"/>
        <v>March</v>
      </c>
      <c r="S68" s="13" t="str">
        <f t="shared" si="8"/>
        <v>2023</v>
      </c>
      <c r="T68" s="2">
        <v>1661.65</v>
      </c>
    </row>
    <row r="69" spans="1:20" x14ac:dyDescent="0.25">
      <c r="A69" s="2">
        <v>68</v>
      </c>
      <c r="B69" s="2">
        <v>21</v>
      </c>
      <c r="C69" s="2" t="str">
        <f>VLOOKUP(oders7[[#This Row],[customer_id]],customers[],2,FALSE)</f>
        <v>Jack   Lee</v>
      </c>
      <c r="D69" s="2" t="str">
        <f>VLOOKUP(oders7[[#This Row],[customer_id]],customers[],3,FALSE)</f>
        <v>MALE</v>
      </c>
      <c r="E69" s="2">
        <f>VLOOKUP(oders7[[#This Row],[customer_id]],customers[],4,FALSE)</f>
        <v>27</v>
      </c>
      <c r="F69" s="2" t="str">
        <f>VLOOKUP(oders7[[#This Row],[customer_id]],customers[],5,FALSE)</f>
        <v>YOUNG</v>
      </c>
      <c r="G69" s="2" t="str">
        <f>VLOOKUP(oders7[[#This Row],[customer_id]],customers[],6,FALSE)</f>
        <v>Phoenix</v>
      </c>
      <c r="H69" s="2">
        <f>VLOOKUP(oders7[[#This Row],[order_id]],order_items[],3,FALSE)</f>
        <v>81</v>
      </c>
      <c r="I69" s="2">
        <f>VLOOKUP(oders7[[#This Row],[order_id]],order_items[],4,FALSE)</f>
        <v>8</v>
      </c>
      <c r="J69" s="2">
        <f>VLOOKUP(oders7[[#This Row],[order_id]],order_items[],5,FALSE)</f>
        <v>762.37</v>
      </c>
      <c r="K69" s="2">
        <f>oders7[[#This Row],[Quantity]]*oders7[[#This Row],[unit_price]]</f>
        <v>6098.96</v>
      </c>
      <c r="L69" s="2" t="str">
        <f>VLOOKUP(oders7[[#This Row],[Product_id]],products[],2,FALSE)</f>
        <v>Sony X90K 65-Inch 4K TV</v>
      </c>
      <c r="M69" s="2" t="str">
        <f>VLOOKUP(oders7[[#This Row],[Product_id]],products[],3,FALSE)</f>
        <v>Electronics</v>
      </c>
      <c r="N69" s="2">
        <f>VLOOKUP(oders7[[#This Row],[Product_id]],products[],4,FALSE)</f>
        <v>714.96</v>
      </c>
      <c r="O69" s="11">
        <v>44994</v>
      </c>
      <c r="P69" s="13">
        <v>0</v>
      </c>
      <c r="Q69" s="13" t="str">
        <f t="shared" si="6"/>
        <v>Thursday</v>
      </c>
      <c r="R69" s="13" t="str">
        <f t="shared" si="7"/>
        <v>March</v>
      </c>
      <c r="S69" s="13" t="str">
        <f t="shared" si="8"/>
        <v>2023</v>
      </c>
      <c r="T69" s="2">
        <v>464.8</v>
      </c>
    </row>
    <row r="70" spans="1:20" x14ac:dyDescent="0.25">
      <c r="A70" s="2">
        <v>69</v>
      </c>
      <c r="B70" s="2">
        <v>8</v>
      </c>
      <c r="C70" s="2" t="str">
        <f>VLOOKUP(oders7[[#This Row],[customer_id]],customers[],2,FALSE)</f>
        <v>Lucas   Davis</v>
      </c>
      <c r="D70" s="2" t="str">
        <f>VLOOKUP(oders7[[#This Row],[customer_id]],customers[],3,FALSE)</f>
        <v>MALE</v>
      </c>
      <c r="E70" s="2">
        <f>VLOOKUP(oders7[[#This Row],[customer_id]],customers[],4,FALSE)</f>
        <v>34</v>
      </c>
      <c r="F70" s="2" t="str">
        <f>VLOOKUP(oders7[[#This Row],[customer_id]],customers[],5,FALSE)</f>
        <v>ADULT</v>
      </c>
      <c r="G70" s="2" t="str">
        <f>VLOOKUP(oders7[[#This Row],[customer_id]],customers[],6,FALSE)</f>
        <v>New York</v>
      </c>
      <c r="H70" s="2">
        <f>VLOOKUP(oders7[[#This Row],[order_id]],order_items[],3,FALSE)</f>
        <v>73</v>
      </c>
      <c r="I70" s="2">
        <f>VLOOKUP(oders7[[#This Row],[order_id]],order_items[],4,FALSE)</f>
        <v>1</v>
      </c>
      <c r="J70" s="2">
        <f>VLOOKUP(oders7[[#This Row],[order_id]],order_items[],5,FALSE)</f>
        <v>986.61</v>
      </c>
      <c r="K70" s="2">
        <f>oders7[[#This Row],[Quantity]]*oders7[[#This Row],[unit_price]]</f>
        <v>986.61</v>
      </c>
      <c r="L70" s="2" t="str">
        <f>VLOOKUP(oders7[[#This Row],[Product_id]],products[],2,FALSE)</f>
        <v>Dell XPS 13 Laptop</v>
      </c>
      <c r="M70" s="2" t="str">
        <f>VLOOKUP(oders7[[#This Row],[Product_id]],products[],3,FALSE)</f>
        <v>Home Appliances</v>
      </c>
      <c r="N70" s="2">
        <f>VLOOKUP(oders7[[#This Row],[Product_id]],products[],4,FALSE)</f>
        <v>227.28</v>
      </c>
      <c r="O70" s="11">
        <v>44995</v>
      </c>
      <c r="P70" s="13">
        <v>0</v>
      </c>
      <c r="Q70" s="13" t="str">
        <f t="shared" si="6"/>
        <v>Friday</v>
      </c>
      <c r="R70" s="13" t="str">
        <f t="shared" si="7"/>
        <v>March</v>
      </c>
      <c r="S70" s="13" t="str">
        <f t="shared" si="8"/>
        <v>2023</v>
      </c>
      <c r="T70" s="2">
        <v>1223.42</v>
      </c>
    </row>
    <row r="71" spans="1:20" x14ac:dyDescent="0.25">
      <c r="A71" s="2">
        <v>70</v>
      </c>
      <c r="B71" s="2">
        <v>52</v>
      </c>
      <c r="C71" s="2" t="str">
        <f>VLOOKUP(oders7[[#This Row],[customer_id]],customers[],2,FALSE)</f>
        <v>Olivia   Phillips</v>
      </c>
      <c r="D71" s="2" t="str">
        <f>VLOOKUP(oders7[[#This Row],[customer_id]],customers[],3,FALSE)</f>
        <v>MALE</v>
      </c>
      <c r="E71" s="2">
        <f>VLOOKUP(oders7[[#This Row],[customer_id]],customers[],4,FALSE)</f>
        <v>24</v>
      </c>
      <c r="F71" s="2" t="str">
        <f>VLOOKUP(oders7[[#This Row],[customer_id]],customers[],5,FALSE)</f>
        <v>YOUNG</v>
      </c>
      <c r="G71" s="2" t="str">
        <f>VLOOKUP(oders7[[#This Row],[customer_id]],customers[],6,FALSE)</f>
        <v>New York</v>
      </c>
      <c r="H71" s="2">
        <f>VLOOKUP(oders7[[#This Row],[order_id]],order_items[],3,FALSE)</f>
        <v>34</v>
      </c>
      <c r="I71" s="2">
        <f>VLOOKUP(oders7[[#This Row],[order_id]],order_items[],4,FALSE)</f>
        <v>1</v>
      </c>
      <c r="J71" s="2">
        <f>VLOOKUP(oders7[[#This Row],[order_id]],order_items[],5,FALSE)</f>
        <v>206.58</v>
      </c>
      <c r="K71" s="2">
        <f>oders7[[#This Row],[Quantity]]*oders7[[#This Row],[unit_price]]</f>
        <v>206.58</v>
      </c>
      <c r="L71" s="2" t="str">
        <f>VLOOKUP(oders7[[#This Row],[Product_id]],products[],2,FALSE)</f>
        <v>Ring Video Doorbell Pro 2</v>
      </c>
      <c r="M71" s="2" t="str">
        <f>VLOOKUP(oders7[[#This Row],[Product_id]],products[],3,FALSE)</f>
        <v>Electronics</v>
      </c>
      <c r="N71" s="2">
        <f>VLOOKUP(oders7[[#This Row],[Product_id]],products[],4,FALSE)</f>
        <v>726.36</v>
      </c>
      <c r="O71" s="11">
        <v>44996</v>
      </c>
      <c r="P71" s="13">
        <v>0</v>
      </c>
      <c r="Q71" s="13" t="str">
        <f t="shared" si="6"/>
        <v>Saturday</v>
      </c>
      <c r="R71" s="13" t="str">
        <f t="shared" si="7"/>
        <v>March</v>
      </c>
      <c r="S71" s="13" t="str">
        <f t="shared" si="8"/>
        <v>2023</v>
      </c>
      <c r="T71" s="2">
        <v>1390.81</v>
      </c>
    </row>
    <row r="72" spans="1:20" x14ac:dyDescent="0.25">
      <c r="A72" s="2">
        <v>71</v>
      </c>
      <c r="B72" s="2">
        <v>87</v>
      </c>
      <c r="C72" s="2" t="str">
        <f>VLOOKUP(oders7[[#This Row],[customer_id]],customers[],2,FALSE)</f>
        <v>Lillian   Gray</v>
      </c>
      <c r="D72" s="2" t="str">
        <f>VLOOKUP(oders7[[#This Row],[customer_id]],customers[],3,FALSE)</f>
        <v>FEMALE</v>
      </c>
      <c r="E72" s="2">
        <f>VLOOKUP(oders7[[#This Row],[customer_id]],customers[],4,FALSE)</f>
        <v>44</v>
      </c>
      <c r="F72" s="2" t="str">
        <f>VLOOKUP(oders7[[#This Row],[customer_id]],customers[],5,FALSE)</f>
        <v>ADULT</v>
      </c>
      <c r="G72" s="2" t="str">
        <f>VLOOKUP(oders7[[#This Row],[customer_id]],customers[],6,FALSE)</f>
        <v>Los Angeles</v>
      </c>
      <c r="H72" s="2">
        <f>VLOOKUP(oders7[[#This Row],[order_id]],order_items[],3,FALSE)</f>
        <v>29</v>
      </c>
      <c r="I72" s="2">
        <f>VLOOKUP(oders7[[#This Row],[order_id]],order_items[],4,FALSE)</f>
        <v>5</v>
      </c>
      <c r="J72" s="2">
        <f>VLOOKUP(oders7[[#This Row],[order_id]],order_items[],5,FALSE)</f>
        <v>27.21</v>
      </c>
      <c r="K72" s="2">
        <f>oders7[[#This Row],[Quantity]]*oders7[[#This Row],[unit_price]]</f>
        <v>136.05000000000001</v>
      </c>
      <c r="L72" s="2" t="str">
        <f>VLOOKUP(oders7[[#This Row],[Product_id]],products[],2,FALSE)</f>
        <v>Microsoft Surface Pro 9</v>
      </c>
      <c r="M72" s="2" t="str">
        <f>VLOOKUP(oders7[[#This Row],[Product_id]],products[],3,FALSE)</f>
        <v>Electronics</v>
      </c>
      <c r="N72" s="2">
        <f>VLOOKUP(oders7[[#This Row],[Product_id]],products[],4,FALSE)</f>
        <v>172.64</v>
      </c>
      <c r="O72" s="11">
        <v>44997</v>
      </c>
      <c r="P72" s="13">
        <v>0</v>
      </c>
      <c r="Q72" s="13" t="str">
        <f t="shared" si="6"/>
        <v>Sunday</v>
      </c>
      <c r="R72" s="13" t="str">
        <f t="shared" si="7"/>
        <v>March</v>
      </c>
      <c r="S72" s="13" t="str">
        <f t="shared" si="8"/>
        <v>2023</v>
      </c>
      <c r="T72" s="2">
        <v>1316.08</v>
      </c>
    </row>
    <row r="73" spans="1:20" x14ac:dyDescent="0.25">
      <c r="A73" s="2">
        <v>72</v>
      </c>
      <c r="B73" s="2">
        <v>47</v>
      </c>
      <c r="C73" s="2" t="str">
        <f>VLOOKUP(oders7[[#This Row],[customer_id]],customers[],2,FALSE)</f>
        <v>Christopher   Campbell</v>
      </c>
      <c r="D73" s="2" t="str">
        <f>VLOOKUP(oders7[[#This Row],[customer_id]],customers[],3,FALSE)</f>
        <v>MALE</v>
      </c>
      <c r="E73" s="2">
        <f>VLOOKUP(oders7[[#This Row],[customer_id]],customers[],4,FALSE)</f>
        <v>30</v>
      </c>
      <c r="F73" s="2" t="str">
        <f>VLOOKUP(oders7[[#This Row],[customer_id]],customers[],5,FALSE)</f>
        <v>YOUNG</v>
      </c>
      <c r="G73" s="2" t="str">
        <f>VLOOKUP(oders7[[#This Row],[customer_id]],customers[],6,FALSE)</f>
        <v>Houston</v>
      </c>
      <c r="H73" s="2">
        <f>VLOOKUP(oders7[[#This Row],[order_id]],order_items[],3,FALSE)</f>
        <v>89</v>
      </c>
      <c r="I73" s="2">
        <f>VLOOKUP(oders7[[#This Row],[order_id]],order_items[],4,FALSE)</f>
        <v>1</v>
      </c>
      <c r="J73" s="2">
        <f>VLOOKUP(oders7[[#This Row],[order_id]],order_items[],5,FALSE)</f>
        <v>253.1</v>
      </c>
      <c r="K73" s="2">
        <f>oders7[[#This Row],[Quantity]]*oders7[[#This Row],[unit_price]]</f>
        <v>253.1</v>
      </c>
      <c r="L73" s="2" t="str">
        <f>VLOOKUP(oders7[[#This Row],[Product_id]],products[],2,FALSE)</f>
        <v>HP Envy 32 All-in-One Desktop</v>
      </c>
      <c r="M73" s="2" t="str">
        <f>VLOOKUP(oders7[[#This Row],[Product_id]],products[],3,FALSE)</f>
        <v>Home Appliances</v>
      </c>
      <c r="N73" s="2">
        <f>VLOOKUP(oders7[[#This Row],[Product_id]],products[],4,FALSE)</f>
        <v>886.06</v>
      </c>
      <c r="O73" s="11">
        <v>44998</v>
      </c>
      <c r="P73" s="13">
        <v>0</v>
      </c>
      <c r="Q73" s="13" t="str">
        <f t="shared" si="6"/>
        <v>Monday</v>
      </c>
      <c r="R73" s="13" t="str">
        <f t="shared" si="7"/>
        <v>March</v>
      </c>
      <c r="S73" s="13" t="str">
        <f t="shared" si="8"/>
        <v>2023</v>
      </c>
      <c r="T73" s="2">
        <v>447.21</v>
      </c>
    </row>
    <row r="74" spans="1:20" x14ac:dyDescent="0.25">
      <c r="A74" s="2">
        <v>73</v>
      </c>
      <c r="B74" s="2">
        <v>69</v>
      </c>
      <c r="C74" s="2" t="str">
        <f>VLOOKUP(oders7[[#This Row],[customer_id]],customers[],2,FALSE)</f>
        <v>Mila   Morgan</v>
      </c>
      <c r="D74" s="2" t="str">
        <f>VLOOKUP(oders7[[#This Row],[customer_id]],customers[],3,FALSE)</f>
        <v>FEMALE</v>
      </c>
      <c r="E74" s="2">
        <f>VLOOKUP(oders7[[#This Row],[customer_id]],customers[],4,FALSE)</f>
        <v>63</v>
      </c>
      <c r="F74" s="2" t="str">
        <f>VLOOKUP(oders7[[#This Row],[customer_id]],customers[],5,FALSE)</f>
        <v>OLD</v>
      </c>
      <c r="G74" s="2" t="str">
        <f>VLOOKUP(oders7[[#This Row],[customer_id]],customers[],6,FALSE)</f>
        <v>Los Angeles</v>
      </c>
      <c r="H74" s="2">
        <f>VLOOKUP(oders7[[#This Row],[order_id]],order_items[],3,FALSE)</f>
        <v>11</v>
      </c>
      <c r="I74" s="2">
        <f>VLOOKUP(oders7[[#This Row],[order_id]],order_items[],4,FALSE)</f>
        <v>4</v>
      </c>
      <c r="J74" s="2">
        <f>VLOOKUP(oders7[[#This Row],[order_id]],order_items[],5,FALSE)</f>
        <v>961.97</v>
      </c>
      <c r="K74" s="2">
        <f>oders7[[#This Row],[Quantity]]*oders7[[#This Row],[unit_price]]</f>
        <v>3847.88</v>
      </c>
      <c r="L74" s="2" t="str">
        <f>VLOOKUP(oders7[[#This Row],[Product_id]],products[],2,FALSE)</f>
        <v>Amazon Echo Dot (4th Gen)</v>
      </c>
      <c r="M74" s="2" t="str">
        <f>VLOOKUP(oders7[[#This Row],[Product_id]],products[],3,FALSE)</f>
        <v>Electronics</v>
      </c>
      <c r="N74" s="2">
        <f>VLOOKUP(oders7[[#This Row],[Product_id]],products[],4,FALSE)</f>
        <v>651.47</v>
      </c>
      <c r="O74" s="11">
        <v>44999</v>
      </c>
      <c r="P74" s="13">
        <v>0</v>
      </c>
      <c r="Q74" s="13" t="str">
        <f t="shared" si="6"/>
        <v>Tuesday</v>
      </c>
      <c r="R74" s="13" t="str">
        <f t="shared" si="7"/>
        <v>March</v>
      </c>
      <c r="S74" s="13" t="str">
        <f t="shared" si="8"/>
        <v>2023</v>
      </c>
      <c r="T74" s="2">
        <v>75</v>
      </c>
    </row>
    <row r="75" spans="1:20" x14ac:dyDescent="0.25">
      <c r="A75" s="2">
        <v>74</v>
      </c>
      <c r="B75" s="2">
        <v>20</v>
      </c>
      <c r="C75" s="2" t="str">
        <f>VLOOKUP(oders7[[#This Row],[customer_id]],customers[],2,FALSE)</f>
        <v>Mateo   Martin</v>
      </c>
      <c r="D75" s="2" t="str">
        <f>VLOOKUP(oders7[[#This Row],[customer_id]],customers[],3,FALSE)</f>
        <v>MALE</v>
      </c>
      <c r="E75" s="2">
        <f>VLOOKUP(oders7[[#This Row],[customer_id]],customers[],4,FALSE)</f>
        <v>29</v>
      </c>
      <c r="F75" s="2" t="str">
        <f>VLOOKUP(oders7[[#This Row],[customer_id]],customers[],5,FALSE)</f>
        <v>YOUNG</v>
      </c>
      <c r="G75" s="2" t="str">
        <f>VLOOKUP(oders7[[#This Row],[customer_id]],customers[],6,FALSE)</f>
        <v>Los Angeles</v>
      </c>
      <c r="H75" s="2">
        <f>VLOOKUP(oders7[[#This Row],[order_id]],order_items[],3,FALSE)</f>
        <v>89</v>
      </c>
      <c r="I75" s="2">
        <f>VLOOKUP(oders7[[#This Row],[order_id]],order_items[],4,FALSE)</f>
        <v>8</v>
      </c>
      <c r="J75" s="2">
        <f>VLOOKUP(oders7[[#This Row],[order_id]],order_items[],5,FALSE)</f>
        <v>722.91</v>
      </c>
      <c r="K75" s="2">
        <f>oders7[[#This Row],[Quantity]]*oders7[[#This Row],[unit_price]]</f>
        <v>5783.28</v>
      </c>
      <c r="L75" s="2" t="str">
        <f>VLOOKUP(oders7[[#This Row],[Product_id]],products[],2,FALSE)</f>
        <v>HP Envy 32 All-in-One Desktop</v>
      </c>
      <c r="M75" s="2" t="str">
        <f>VLOOKUP(oders7[[#This Row],[Product_id]],products[],3,FALSE)</f>
        <v>Home Appliances</v>
      </c>
      <c r="N75" s="2">
        <f>VLOOKUP(oders7[[#This Row],[Product_id]],products[],4,FALSE)</f>
        <v>886.06</v>
      </c>
      <c r="O75" s="11">
        <v>45000</v>
      </c>
      <c r="P75" s="13">
        <v>0</v>
      </c>
      <c r="Q75" s="13" t="str">
        <f t="shared" si="6"/>
        <v>Wednesday</v>
      </c>
      <c r="R75" s="13" t="str">
        <f t="shared" si="7"/>
        <v>March</v>
      </c>
      <c r="S75" s="13" t="str">
        <f t="shared" si="8"/>
        <v>2023</v>
      </c>
      <c r="T75" s="2">
        <v>1435.22</v>
      </c>
    </row>
    <row r="76" spans="1:20" x14ac:dyDescent="0.25">
      <c r="A76" s="2">
        <v>75</v>
      </c>
      <c r="B76" s="2">
        <v>73</v>
      </c>
      <c r="C76" s="2" t="str">
        <f>VLOOKUP(oders7[[#This Row],[customer_id]],customers[],2,FALSE)</f>
        <v>Layla   Reed</v>
      </c>
      <c r="D76" s="2" t="str">
        <f>VLOOKUP(oders7[[#This Row],[customer_id]],customers[],3,FALSE)</f>
        <v>FEMALE</v>
      </c>
      <c r="E76" s="2">
        <f>VLOOKUP(oders7[[#This Row],[customer_id]],customers[],4,FALSE)</f>
        <v>40</v>
      </c>
      <c r="F76" s="2" t="str">
        <f>VLOOKUP(oders7[[#This Row],[customer_id]],customers[],5,FALSE)</f>
        <v>ADULT</v>
      </c>
      <c r="G76" s="2" t="str">
        <f>VLOOKUP(oders7[[#This Row],[customer_id]],customers[],6,FALSE)</f>
        <v>Los Angeles</v>
      </c>
      <c r="H76" s="2">
        <f>VLOOKUP(oders7[[#This Row],[order_id]],order_items[],3,FALSE)</f>
        <v>69</v>
      </c>
      <c r="I76" s="2">
        <f>VLOOKUP(oders7[[#This Row],[order_id]],order_items[],4,FALSE)</f>
        <v>6</v>
      </c>
      <c r="J76" s="2">
        <f>VLOOKUP(oders7[[#This Row],[order_id]],order_items[],5,FALSE)</f>
        <v>925.49</v>
      </c>
      <c r="K76" s="2">
        <f>oders7[[#This Row],[Quantity]]*oders7[[#This Row],[unit_price]]</f>
        <v>5552.9400000000005</v>
      </c>
      <c r="L76" s="2" t="str">
        <f>VLOOKUP(oders7[[#This Row],[Product_id]],products[],2,FALSE)</f>
        <v>Xiaomi Mi Band 6</v>
      </c>
      <c r="M76" s="2" t="str">
        <f>VLOOKUP(oders7[[#This Row],[Product_id]],products[],3,FALSE)</f>
        <v>Home Appliances</v>
      </c>
      <c r="N76" s="2">
        <f>VLOOKUP(oders7[[#This Row],[Product_id]],products[],4,FALSE)</f>
        <v>575.21</v>
      </c>
      <c r="O76" s="11">
        <v>45001</v>
      </c>
      <c r="P76" s="13">
        <v>0</v>
      </c>
      <c r="Q76" s="13" t="str">
        <f t="shared" si="6"/>
        <v>Thursday</v>
      </c>
      <c r="R76" s="13" t="str">
        <f t="shared" si="7"/>
        <v>March</v>
      </c>
      <c r="S76" s="13" t="str">
        <f t="shared" si="8"/>
        <v>2023</v>
      </c>
      <c r="T76" s="2">
        <v>1601.56</v>
      </c>
    </row>
    <row r="77" spans="1:20" x14ac:dyDescent="0.25">
      <c r="A77" s="2">
        <v>76</v>
      </c>
      <c r="B77" s="2">
        <v>16</v>
      </c>
      <c r="C77" s="2" t="str">
        <f>VLOOKUP(oders7[[#This Row],[customer_id]],customers[],2,FALSE)</f>
        <v>Logan   Thomas</v>
      </c>
      <c r="D77" s="2" t="str">
        <f>VLOOKUP(oders7[[#This Row],[customer_id]],customers[],3,FALSE)</f>
        <v>MALE</v>
      </c>
      <c r="E77" s="2">
        <f>VLOOKUP(oders7[[#This Row],[customer_id]],customers[],4,FALSE)</f>
        <v>40</v>
      </c>
      <c r="F77" s="2" t="str">
        <f>VLOOKUP(oders7[[#This Row],[customer_id]],customers[],5,FALSE)</f>
        <v>ADULT</v>
      </c>
      <c r="G77" s="2" t="str">
        <f>VLOOKUP(oders7[[#This Row],[customer_id]],customers[],6,FALSE)</f>
        <v>New York</v>
      </c>
      <c r="H77" s="2">
        <f>VLOOKUP(oders7[[#This Row],[order_id]],order_items[],3,FALSE)</f>
        <v>33</v>
      </c>
      <c r="I77" s="2">
        <f>VLOOKUP(oders7[[#This Row],[order_id]],order_items[],4,FALSE)</f>
        <v>4</v>
      </c>
      <c r="J77" s="2">
        <f>VLOOKUP(oders7[[#This Row],[order_id]],order_items[],5,FALSE)</f>
        <v>214.78</v>
      </c>
      <c r="K77" s="2">
        <f>oders7[[#This Row],[Quantity]]*oders7[[#This Row],[unit_price]]</f>
        <v>859.12</v>
      </c>
      <c r="L77" s="2" t="str">
        <f>VLOOKUP(oders7[[#This Row],[Product_id]],products[],2,FALSE)</f>
        <v>Harman Kardon Onyx Studio 7</v>
      </c>
      <c r="M77" s="2" t="str">
        <f>VLOOKUP(oders7[[#This Row],[Product_id]],products[],3,FALSE)</f>
        <v>Electronics</v>
      </c>
      <c r="N77" s="2">
        <f>VLOOKUP(oders7[[#This Row],[Product_id]],products[],4,FALSE)</f>
        <v>644.4</v>
      </c>
      <c r="O77" s="11">
        <v>45002</v>
      </c>
      <c r="P77" s="13">
        <v>0</v>
      </c>
      <c r="Q77" s="13" t="str">
        <f t="shared" si="6"/>
        <v>Friday</v>
      </c>
      <c r="R77" s="13" t="str">
        <f t="shared" si="7"/>
        <v>March</v>
      </c>
      <c r="S77" s="13" t="str">
        <f t="shared" si="8"/>
        <v>2023</v>
      </c>
      <c r="T77" s="2">
        <v>377.25</v>
      </c>
    </row>
    <row r="78" spans="1:20" x14ac:dyDescent="0.25">
      <c r="A78" s="2">
        <v>77</v>
      </c>
      <c r="B78" s="2">
        <v>75</v>
      </c>
      <c r="C78" s="2" t="str">
        <f>VLOOKUP(oders7[[#This Row],[customer_id]],customers[],2,FALSE)</f>
        <v>Victoria   Howard</v>
      </c>
      <c r="D78" s="2" t="str">
        <f>VLOOKUP(oders7[[#This Row],[customer_id]],customers[],3,FALSE)</f>
        <v>FEMALE</v>
      </c>
      <c r="E78" s="2">
        <f>VLOOKUP(oders7[[#This Row],[customer_id]],customers[],4,FALSE)</f>
        <v>37</v>
      </c>
      <c r="F78" s="2" t="str">
        <f>VLOOKUP(oders7[[#This Row],[customer_id]],customers[],5,FALSE)</f>
        <v>ADULT</v>
      </c>
      <c r="G78" s="2" t="str">
        <f>VLOOKUP(oders7[[#This Row],[customer_id]],customers[],6,FALSE)</f>
        <v>Houston</v>
      </c>
      <c r="H78" s="2">
        <f>VLOOKUP(oders7[[#This Row],[order_id]],order_items[],3,FALSE)</f>
        <v>96</v>
      </c>
      <c r="I78" s="2">
        <f>VLOOKUP(oders7[[#This Row],[order_id]],order_items[],4,FALSE)</f>
        <v>6</v>
      </c>
      <c r="J78" s="2">
        <f>VLOOKUP(oders7[[#This Row],[order_id]],order_items[],5,FALSE)</f>
        <v>485.15</v>
      </c>
      <c r="K78" s="2">
        <f>oders7[[#This Row],[Quantity]]*oders7[[#This Row],[unit_price]]</f>
        <v>2910.8999999999996</v>
      </c>
      <c r="L78" s="2" t="str">
        <f>VLOOKUP(oders7[[#This Row],[Product_id]],products[],2,FALSE)</f>
        <v>Apple iPad Pro 12.9-inch (6th Gen)</v>
      </c>
      <c r="M78" s="2" t="str">
        <f>VLOOKUP(oders7[[#This Row],[Product_id]],products[],3,FALSE)</f>
        <v>Electronics</v>
      </c>
      <c r="N78" s="2">
        <f>VLOOKUP(oders7[[#This Row],[Product_id]],products[],4,FALSE)</f>
        <v>479.46</v>
      </c>
      <c r="O78" s="11">
        <v>45003</v>
      </c>
      <c r="P78" s="13">
        <v>0</v>
      </c>
      <c r="Q78" s="13" t="str">
        <f t="shared" si="6"/>
        <v>Saturday</v>
      </c>
      <c r="R78" s="13" t="str">
        <f t="shared" si="7"/>
        <v>March</v>
      </c>
      <c r="S78" s="13" t="str">
        <f t="shared" si="8"/>
        <v>2023</v>
      </c>
      <c r="T78" s="2">
        <v>387.8</v>
      </c>
    </row>
    <row r="79" spans="1:20" x14ac:dyDescent="0.25">
      <c r="A79" s="2">
        <v>78</v>
      </c>
      <c r="B79" s="2">
        <v>7</v>
      </c>
      <c r="C79" s="2" t="str">
        <f>VLOOKUP(oders7[[#This Row],[customer_id]],customers[],2,FALSE)</f>
        <v>Benjamin   Miller</v>
      </c>
      <c r="D79" s="2" t="str">
        <f>VLOOKUP(oders7[[#This Row],[customer_id]],customers[],3,FALSE)</f>
        <v>MALE</v>
      </c>
      <c r="E79" s="2">
        <f>VLOOKUP(oders7[[#This Row],[customer_id]],customers[],4,FALSE)</f>
        <v>58</v>
      </c>
      <c r="F79" s="2" t="str">
        <f>VLOOKUP(oders7[[#This Row],[customer_id]],customers[],5,FALSE)</f>
        <v>OLD</v>
      </c>
      <c r="G79" s="2" t="str">
        <f>VLOOKUP(oders7[[#This Row],[customer_id]],customers[],6,FALSE)</f>
        <v>New York</v>
      </c>
      <c r="H79" s="2">
        <f>VLOOKUP(oders7[[#This Row],[order_id]],order_items[],3,FALSE)</f>
        <v>73</v>
      </c>
      <c r="I79" s="2">
        <f>VLOOKUP(oders7[[#This Row],[order_id]],order_items[],4,FALSE)</f>
        <v>6</v>
      </c>
      <c r="J79" s="2">
        <f>VLOOKUP(oders7[[#This Row],[order_id]],order_items[],5,FALSE)</f>
        <v>467.54</v>
      </c>
      <c r="K79" s="2">
        <f>oders7[[#This Row],[Quantity]]*oders7[[#This Row],[unit_price]]</f>
        <v>2805.2400000000002</v>
      </c>
      <c r="L79" s="2" t="str">
        <f>VLOOKUP(oders7[[#This Row],[Product_id]],products[],2,FALSE)</f>
        <v>Dell XPS 13 Laptop</v>
      </c>
      <c r="M79" s="2" t="str">
        <f>VLOOKUP(oders7[[#This Row],[Product_id]],products[],3,FALSE)</f>
        <v>Home Appliances</v>
      </c>
      <c r="N79" s="2">
        <f>VLOOKUP(oders7[[#This Row],[Product_id]],products[],4,FALSE)</f>
        <v>227.28</v>
      </c>
      <c r="O79" s="11">
        <v>45004</v>
      </c>
      <c r="P79" s="13">
        <v>0</v>
      </c>
      <c r="Q79" s="13" t="str">
        <f t="shared" si="6"/>
        <v>Sunday</v>
      </c>
      <c r="R79" s="13" t="str">
        <f t="shared" si="7"/>
        <v>March</v>
      </c>
      <c r="S79" s="13" t="str">
        <f t="shared" si="8"/>
        <v>2023</v>
      </c>
      <c r="T79" s="2">
        <v>297.26</v>
      </c>
    </row>
    <row r="80" spans="1:20" x14ac:dyDescent="0.25">
      <c r="A80" s="2">
        <v>79</v>
      </c>
      <c r="B80" s="2">
        <v>67</v>
      </c>
      <c r="C80" s="2" t="str">
        <f>VLOOKUP(oders7[[#This Row],[customer_id]],customers[],2,FALSE)</f>
        <v>Sofia   Gutierrez</v>
      </c>
      <c r="D80" s="2" t="str">
        <f>VLOOKUP(oders7[[#This Row],[customer_id]],customers[],3,FALSE)</f>
        <v>FEMALE</v>
      </c>
      <c r="E80" s="2">
        <f>VLOOKUP(oders7[[#This Row],[customer_id]],customers[],4,FALSE)</f>
        <v>31</v>
      </c>
      <c r="F80" s="2" t="str">
        <f>VLOOKUP(oders7[[#This Row],[customer_id]],customers[],5,FALSE)</f>
        <v>YOUNG</v>
      </c>
      <c r="G80" s="2" t="str">
        <f>VLOOKUP(oders7[[#This Row],[customer_id]],customers[],6,FALSE)</f>
        <v>Chicago</v>
      </c>
      <c r="H80" s="2">
        <f>VLOOKUP(oders7[[#This Row],[order_id]],order_items[],3,FALSE)</f>
        <v>8</v>
      </c>
      <c r="I80" s="2">
        <f>VLOOKUP(oders7[[#This Row],[order_id]],order_items[],4,FALSE)</f>
        <v>1</v>
      </c>
      <c r="J80" s="2">
        <f>VLOOKUP(oders7[[#This Row],[order_id]],order_items[],5,FALSE)</f>
        <v>321.16000000000003</v>
      </c>
      <c r="K80" s="2">
        <f>oders7[[#This Row],[Quantity]]*oders7[[#This Row],[unit_price]]</f>
        <v>321.16000000000003</v>
      </c>
      <c r="L80" s="2" t="str">
        <f>VLOOKUP(oders7[[#This Row],[Product_id]],products[],2,FALSE)</f>
        <v>Anker PowerCore 26800 Portable Charger</v>
      </c>
      <c r="M80" s="2" t="str">
        <f>VLOOKUP(oders7[[#This Row],[Product_id]],products[],3,FALSE)</f>
        <v>Electronics</v>
      </c>
      <c r="N80" s="2">
        <f>VLOOKUP(oders7[[#This Row],[Product_id]],products[],4,FALSE)</f>
        <v>530.14</v>
      </c>
      <c r="O80" s="11">
        <v>45005</v>
      </c>
      <c r="P80" s="13">
        <v>0</v>
      </c>
      <c r="Q80" s="13" t="str">
        <f t="shared" si="6"/>
        <v>Monday</v>
      </c>
      <c r="R80" s="13" t="str">
        <f t="shared" si="7"/>
        <v>March</v>
      </c>
      <c r="S80" s="13" t="str">
        <f t="shared" si="8"/>
        <v>2023</v>
      </c>
      <c r="T80" s="2">
        <v>1928.64</v>
      </c>
    </row>
    <row r="81" spans="1:20" x14ac:dyDescent="0.25">
      <c r="A81" s="2">
        <v>80</v>
      </c>
      <c r="B81" s="2">
        <v>65</v>
      </c>
      <c r="C81" s="2" t="str">
        <f>VLOOKUP(oders7[[#This Row],[customer_id]],customers[],2,FALSE)</f>
        <v>Camila   Cook</v>
      </c>
      <c r="D81" s="2" t="str">
        <f>VLOOKUP(oders7[[#This Row],[customer_id]],customers[],3,FALSE)</f>
        <v>FEMALE</v>
      </c>
      <c r="E81" s="2">
        <f>VLOOKUP(oders7[[#This Row],[customer_id]],customers[],4,FALSE)</f>
        <v>51</v>
      </c>
      <c r="F81" s="2" t="str">
        <f>VLOOKUP(oders7[[#This Row],[customer_id]],customers[],5,FALSE)</f>
        <v>OLD</v>
      </c>
      <c r="G81" s="2" t="str">
        <f>VLOOKUP(oders7[[#This Row],[customer_id]],customers[],6,FALSE)</f>
        <v>Chicago</v>
      </c>
      <c r="H81" s="2">
        <f>VLOOKUP(oders7[[#This Row],[order_id]],order_items[],3,FALSE)</f>
        <v>28</v>
      </c>
      <c r="I81" s="2">
        <f>VLOOKUP(oders7[[#This Row],[order_id]],order_items[],4,FALSE)</f>
        <v>9</v>
      </c>
      <c r="J81" s="2">
        <f>VLOOKUP(oders7[[#This Row],[order_id]],order_items[],5,FALSE)</f>
        <v>987.58</v>
      </c>
      <c r="K81" s="2">
        <f>oders7[[#This Row],[Quantity]]*oders7[[#This Row],[unit_price]]</f>
        <v>8888.2200000000012</v>
      </c>
      <c r="L81" s="2" t="str">
        <f>VLOOKUP(oders7[[#This Row],[Product_id]],products[],2,FALSE)</f>
        <v>Garmin Fenix 7X Sapphire Solar GPS Watch</v>
      </c>
      <c r="M81" s="2" t="str">
        <f>VLOOKUP(oders7[[#This Row],[Product_id]],products[],3,FALSE)</f>
        <v>Home Appliances</v>
      </c>
      <c r="N81" s="2">
        <f>VLOOKUP(oders7[[#This Row],[Product_id]],products[],4,FALSE)</f>
        <v>391.59</v>
      </c>
      <c r="O81" s="11">
        <v>45006</v>
      </c>
      <c r="P81" s="13">
        <v>0</v>
      </c>
      <c r="Q81" s="13" t="str">
        <f t="shared" si="6"/>
        <v>Tuesday</v>
      </c>
      <c r="R81" s="13" t="str">
        <f t="shared" si="7"/>
        <v>March</v>
      </c>
      <c r="S81" s="13" t="str">
        <f t="shared" si="8"/>
        <v>2023</v>
      </c>
      <c r="T81" s="2">
        <v>33.159999999999997</v>
      </c>
    </row>
    <row r="82" spans="1:20" x14ac:dyDescent="0.25">
      <c r="A82" s="2">
        <v>81</v>
      </c>
      <c r="B82" s="2">
        <v>90</v>
      </c>
      <c r="C82" s="2" t="str">
        <f>VLOOKUP(oders7[[#This Row],[customer_id]],customers[],2,FALSE)</f>
        <v>Aurora   Hughes</v>
      </c>
      <c r="D82" s="2" t="str">
        <f>VLOOKUP(oders7[[#This Row],[customer_id]],customers[],3,FALSE)</f>
        <v>FEMALE</v>
      </c>
      <c r="E82" s="2">
        <f>VLOOKUP(oders7[[#This Row],[customer_id]],customers[],4,FALSE)</f>
        <v>43</v>
      </c>
      <c r="F82" s="2" t="str">
        <f>VLOOKUP(oders7[[#This Row],[customer_id]],customers[],5,FALSE)</f>
        <v>ADULT</v>
      </c>
      <c r="G82" s="2" t="str">
        <f>VLOOKUP(oders7[[#This Row],[customer_id]],customers[],6,FALSE)</f>
        <v>Chicago</v>
      </c>
      <c r="H82" s="2">
        <f>VLOOKUP(oders7[[#This Row],[order_id]],order_items[],3,FALSE)</f>
        <v>19</v>
      </c>
      <c r="I82" s="2">
        <f>VLOOKUP(oders7[[#This Row],[order_id]],order_items[],4,FALSE)</f>
        <v>9</v>
      </c>
      <c r="J82" s="2">
        <f>VLOOKUP(oders7[[#This Row],[order_id]],order_items[],5,FALSE)</f>
        <v>960.71</v>
      </c>
      <c r="K82" s="2">
        <f>oders7[[#This Row],[Quantity]]*oders7[[#This Row],[unit_price]]</f>
        <v>8646.39</v>
      </c>
      <c r="L82" s="2" t="str">
        <f>VLOOKUP(oders7[[#This Row],[Product_id]],products[],2,FALSE)</f>
        <v>Sony A7R IV Full-Frame Mirrorless Camera</v>
      </c>
      <c r="M82" s="2" t="str">
        <f>VLOOKUP(oders7[[#This Row],[Product_id]],products[],3,FALSE)</f>
        <v>Accessories</v>
      </c>
      <c r="N82" s="2">
        <f>VLOOKUP(oders7[[#This Row],[Product_id]],products[],4,FALSE)</f>
        <v>766.1</v>
      </c>
      <c r="O82" s="11">
        <v>45007</v>
      </c>
      <c r="P82" s="13">
        <v>0</v>
      </c>
      <c r="Q82" s="13" t="str">
        <f t="shared" si="6"/>
        <v>Wednesday</v>
      </c>
      <c r="R82" s="13" t="str">
        <f t="shared" si="7"/>
        <v>March</v>
      </c>
      <c r="S82" s="13" t="str">
        <f t="shared" si="8"/>
        <v>2023</v>
      </c>
      <c r="T82" s="2">
        <v>578.98</v>
      </c>
    </row>
    <row r="83" spans="1:20" x14ac:dyDescent="0.25">
      <c r="A83" s="2">
        <v>82</v>
      </c>
      <c r="B83" s="2">
        <v>96</v>
      </c>
      <c r="C83" s="2" t="str">
        <f>VLOOKUP(oders7[[#This Row],[customer_id]],customers[],2,FALSE)</f>
        <v>Willow   Myers</v>
      </c>
      <c r="D83" s="2" t="str">
        <f>VLOOKUP(oders7[[#This Row],[customer_id]],customers[],3,FALSE)</f>
        <v>FEMALE</v>
      </c>
      <c r="E83" s="2">
        <f>VLOOKUP(oders7[[#This Row],[customer_id]],customers[],4,FALSE)</f>
        <v>46</v>
      </c>
      <c r="F83" s="2" t="str">
        <f>VLOOKUP(oders7[[#This Row],[customer_id]],customers[],5,FALSE)</f>
        <v>ADULT</v>
      </c>
      <c r="G83" s="2" t="str">
        <f>VLOOKUP(oders7[[#This Row],[customer_id]],customers[],6,FALSE)</f>
        <v>Phoenix</v>
      </c>
      <c r="H83" s="2">
        <f>VLOOKUP(oders7[[#This Row],[order_id]],order_items[],3,FALSE)</f>
        <v>65</v>
      </c>
      <c r="I83" s="2">
        <f>VLOOKUP(oders7[[#This Row],[order_id]],order_items[],4,FALSE)</f>
        <v>4</v>
      </c>
      <c r="J83" s="2">
        <f>VLOOKUP(oders7[[#This Row],[order_id]],order_items[],5,FALSE)</f>
        <v>862.49</v>
      </c>
      <c r="K83" s="2">
        <f>oders7[[#This Row],[Quantity]]*oders7[[#This Row],[unit_price]]</f>
        <v>3449.96</v>
      </c>
      <c r="L83" s="2" t="str">
        <f>VLOOKUP(oders7[[#This Row],[Product_id]],products[],2,FALSE)</f>
        <v>GoPro HERO11 Black</v>
      </c>
      <c r="M83" s="2" t="str">
        <f>VLOOKUP(oders7[[#This Row],[Product_id]],products[],3,FALSE)</f>
        <v>Home Appliances</v>
      </c>
      <c r="N83" s="2">
        <f>VLOOKUP(oders7[[#This Row],[Product_id]],products[],4,FALSE)</f>
        <v>48.4</v>
      </c>
      <c r="O83" s="11">
        <v>45008</v>
      </c>
      <c r="P83" s="13">
        <v>0</v>
      </c>
      <c r="Q83" s="13" t="str">
        <f t="shared" si="6"/>
        <v>Thursday</v>
      </c>
      <c r="R83" s="13" t="str">
        <f t="shared" si="7"/>
        <v>March</v>
      </c>
      <c r="S83" s="13" t="str">
        <f t="shared" si="8"/>
        <v>2023</v>
      </c>
      <c r="T83" s="2">
        <v>1057.1300000000001</v>
      </c>
    </row>
    <row r="84" spans="1:20" x14ac:dyDescent="0.25">
      <c r="A84" s="2">
        <v>83</v>
      </c>
      <c r="B84" s="2">
        <v>61</v>
      </c>
      <c r="C84" s="2" t="str">
        <f>VLOOKUP(oders7[[#This Row],[customer_id]],customers[],2,FALSE)</f>
        <v>Harper   Stewart</v>
      </c>
      <c r="D84" s="2" t="str">
        <f>VLOOKUP(oders7[[#This Row],[customer_id]],customers[],3,FALSE)</f>
        <v>FEMALE</v>
      </c>
      <c r="E84" s="2">
        <f>VLOOKUP(oders7[[#This Row],[customer_id]],customers[],4,FALSE)</f>
        <v>51</v>
      </c>
      <c r="F84" s="2" t="str">
        <f>VLOOKUP(oders7[[#This Row],[customer_id]],customers[],5,FALSE)</f>
        <v>OLD</v>
      </c>
      <c r="G84" s="2" t="str">
        <f>VLOOKUP(oders7[[#This Row],[customer_id]],customers[],6,FALSE)</f>
        <v>Los Angeles</v>
      </c>
      <c r="H84" s="2">
        <f>VLOOKUP(oders7[[#This Row],[order_id]],order_items[],3,FALSE)</f>
        <v>19</v>
      </c>
      <c r="I84" s="2">
        <f>VLOOKUP(oders7[[#This Row],[order_id]],order_items[],4,FALSE)</f>
        <v>7</v>
      </c>
      <c r="J84" s="2">
        <f>VLOOKUP(oders7[[#This Row],[order_id]],order_items[],5,FALSE)</f>
        <v>398</v>
      </c>
      <c r="K84" s="2">
        <f>oders7[[#This Row],[Quantity]]*oders7[[#This Row],[unit_price]]</f>
        <v>2786</v>
      </c>
      <c r="L84" s="2" t="str">
        <f>VLOOKUP(oders7[[#This Row],[Product_id]],products[],2,FALSE)</f>
        <v>Sony A7R IV Full-Frame Mirrorless Camera</v>
      </c>
      <c r="M84" s="2" t="str">
        <f>VLOOKUP(oders7[[#This Row],[Product_id]],products[],3,FALSE)</f>
        <v>Accessories</v>
      </c>
      <c r="N84" s="2">
        <f>VLOOKUP(oders7[[#This Row],[Product_id]],products[],4,FALSE)</f>
        <v>766.1</v>
      </c>
      <c r="O84" s="11">
        <v>45009</v>
      </c>
      <c r="P84" s="13">
        <v>0</v>
      </c>
      <c r="Q84" s="13" t="str">
        <f t="shared" si="6"/>
        <v>Friday</v>
      </c>
      <c r="R84" s="13" t="str">
        <f t="shared" si="7"/>
        <v>March</v>
      </c>
      <c r="S84" s="13" t="str">
        <f t="shared" si="8"/>
        <v>2023</v>
      </c>
      <c r="T84" s="2">
        <v>885.3</v>
      </c>
    </row>
    <row r="85" spans="1:20" x14ac:dyDescent="0.25">
      <c r="A85" s="2">
        <v>84</v>
      </c>
      <c r="B85" s="2">
        <v>11</v>
      </c>
      <c r="C85" s="2" t="str">
        <f>VLOOKUP(oders7[[#This Row],[customer_id]],customers[],2,FALSE)</f>
        <v>Mason   Hernandez</v>
      </c>
      <c r="D85" s="2" t="str">
        <f>VLOOKUP(oders7[[#This Row],[customer_id]],customers[],3,FALSE)</f>
        <v>MALE</v>
      </c>
      <c r="E85" s="2">
        <f>VLOOKUP(oders7[[#This Row],[customer_id]],customers[],4,FALSE)</f>
        <v>46</v>
      </c>
      <c r="F85" s="2" t="str">
        <f>VLOOKUP(oders7[[#This Row],[customer_id]],customers[],5,FALSE)</f>
        <v>ADULT</v>
      </c>
      <c r="G85" s="2" t="str">
        <f>VLOOKUP(oders7[[#This Row],[customer_id]],customers[],6,FALSE)</f>
        <v>Los Angeles</v>
      </c>
      <c r="H85" s="2">
        <f>VLOOKUP(oders7[[#This Row],[order_id]],order_items[],3,FALSE)</f>
        <v>26</v>
      </c>
      <c r="I85" s="2">
        <f>VLOOKUP(oders7[[#This Row],[order_id]],order_items[],4,FALSE)</f>
        <v>1</v>
      </c>
      <c r="J85" s="2">
        <f>VLOOKUP(oders7[[#This Row],[order_id]],order_items[],5,FALSE)</f>
        <v>192.86</v>
      </c>
      <c r="K85" s="2">
        <f>oders7[[#This Row],[Quantity]]*oders7[[#This Row],[unit_price]]</f>
        <v>192.86</v>
      </c>
      <c r="L85" s="2" t="str">
        <f>VLOOKUP(oders7[[#This Row],[Product_id]],products[],2,FALSE)</f>
        <v>Ember Temperature Control Smart Mug</v>
      </c>
      <c r="M85" s="2" t="str">
        <f>VLOOKUP(oders7[[#This Row],[Product_id]],products[],3,FALSE)</f>
        <v>Home Appliances</v>
      </c>
      <c r="N85" s="2">
        <f>VLOOKUP(oders7[[#This Row],[Product_id]],products[],4,FALSE)</f>
        <v>735.03</v>
      </c>
      <c r="O85" s="11">
        <v>45010</v>
      </c>
      <c r="P85" s="13">
        <v>0</v>
      </c>
      <c r="Q85" s="13" t="str">
        <f t="shared" si="6"/>
        <v>Saturday</v>
      </c>
      <c r="R85" s="13" t="str">
        <f t="shared" si="7"/>
        <v>March</v>
      </c>
      <c r="S85" s="13" t="str">
        <f t="shared" si="8"/>
        <v>2023</v>
      </c>
      <c r="T85" s="2">
        <v>1050.28</v>
      </c>
    </row>
    <row r="86" spans="1:20" x14ac:dyDescent="0.25">
      <c r="A86" s="2">
        <v>85</v>
      </c>
      <c r="B86" s="2">
        <v>24</v>
      </c>
      <c r="C86" s="2" t="str">
        <f>VLOOKUP(oders7[[#This Row],[customer_id]],customers[],2,FALSE)</f>
        <v>Aiden   White</v>
      </c>
      <c r="D86" s="2" t="str">
        <f>VLOOKUP(oders7[[#This Row],[customer_id]],customers[],3,FALSE)</f>
        <v>MALE</v>
      </c>
      <c r="E86" s="2">
        <f>VLOOKUP(oders7[[#This Row],[customer_id]],customers[],4,FALSE)</f>
        <v>36</v>
      </c>
      <c r="F86" s="2" t="str">
        <f>VLOOKUP(oders7[[#This Row],[customer_id]],customers[],5,FALSE)</f>
        <v>ADULT</v>
      </c>
      <c r="G86" s="2" t="str">
        <f>VLOOKUP(oders7[[#This Row],[customer_id]],customers[],6,FALSE)</f>
        <v>Chicago</v>
      </c>
      <c r="H86" s="2">
        <f>VLOOKUP(oders7[[#This Row],[order_id]],order_items[],3,FALSE)</f>
        <v>64</v>
      </c>
      <c r="I86" s="2">
        <f>VLOOKUP(oders7[[#This Row],[order_id]],order_items[],4,FALSE)</f>
        <v>7</v>
      </c>
      <c r="J86" s="2">
        <f>VLOOKUP(oders7[[#This Row],[order_id]],order_items[],5,FALSE)</f>
        <v>90.54</v>
      </c>
      <c r="K86" s="2">
        <f>oders7[[#This Row],[Quantity]]*oders7[[#This Row],[unit_price]]</f>
        <v>633.78000000000009</v>
      </c>
      <c r="L86" s="2" t="str">
        <f>VLOOKUP(oders7[[#This Row],[Product_id]],products[],2,FALSE)</f>
        <v>Giorgio Armani Silk Tie</v>
      </c>
      <c r="M86" s="2" t="str">
        <f>VLOOKUP(oders7[[#This Row],[Product_id]],products[],3,FALSE)</f>
        <v>Accessories</v>
      </c>
      <c r="N86" s="2">
        <f>VLOOKUP(oders7[[#This Row],[Product_id]],products[],4,FALSE)</f>
        <v>538.14</v>
      </c>
      <c r="O86" s="11">
        <v>45011</v>
      </c>
      <c r="P86" s="13">
        <v>0</v>
      </c>
      <c r="Q86" s="13" t="str">
        <f t="shared" si="6"/>
        <v>Sunday</v>
      </c>
      <c r="R86" s="13" t="str">
        <f t="shared" si="7"/>
        <v>March</v>
      </c>
      <c r="S86" s="13" t="str">
        <f t="shared" si="8"/>
        <v>2023</v>
      </c>
      <c r="T86" s="2">
        <v>88.22</v>
      </c>
    </row>
    <row r="87" spans="1:20" x14ac:dyDescent="0.25">
      <c r="A87" s="2">
        <v>86</v>
      </c>
      <c r="B87" s="2">
        <v>62</v>
      </c>
      <c r="C87" s="2" t="str">
        <f>VLOOKUP(oders7[[#This Row],[customer_id]],customers[],2,FALSE)</f>
        <v>Emily   Morris</v>
      </c>
      <c r="D87" s="2" t="str">
        <f>VLOOKUP(oders7[[#This Row],[customer_id]],customers[],3,FALSE)</f>
        <v>FEMALE</v>
      </c>
      <c r="E87" s="2">
        <f>VLOOKUP(oders7[[#This Row],[customer_id]],customers[],4,FALSE)</f>
        <v>36</v>
      </c>
      <c r="F87" s="2" t="str">
        <f>VLOOKUP(oders7[[#This Row],[customer_id]],customers[],5,FALSE)</f>
        <v>ADULT</v>
      </c>
      <c r="G87" s="2" t="str">
        <f>VLOOKUP(oders7[[#This Row],[customer_id]],customers[],6,FALSE)</f>
        <v>Houston</v>
      </c>
      <c r="H87" s="2">
        <f>VLOOKUP(oders7[[#This Row],[order_id]],order_items[],3,FALSE)</f>
        <v>76</v>
      </c>
      <c r="I87" s="2">
        <f>VLOOKUP(oders7[[#This Row],[order_id]],order_items[],4,FALSE)</f>
        <v>5</v>
      </c>
      <c r="J87" s="2">
        <f>VLOOKUP(oders7[[#This Row],[order_id]],order_items[],5,FALSE)</f>
        <v>885.15</v>
      </c>
      <c r="K87" s="2">
        <f>oders7[[#This Row],[Quantity]]*oders7[[#This Row],[unit_price]]</f>
        <v>4425.75</v>
      </c>
      <c r="L87" s="2" t="str">
        <f>VLOOKUP(oders7[[#This Row],[Product_id]],products[],2,FALSE)</f>
        <v>Apple AirPods Pro</v>
      </c>
      <c r="M87" s="2" t="str">
        <f>VLOOKUP(oders7[[#This Row],[Product_id]],products[],3,FALSE)</f>
        <v>Electronics</v>
      </c>
      <c r="N87" s="2">
        <f>VLOOKUP(oders7[[#This Row],[Product_id]],products[],4,FALSE)</f>
        <v>58.17</v>
      </c>
      <c r="O87" s="11">
        <v>45012</v>
      </c>
      <c r="P87" s="13">
        <v>0</v>
      </c>
      <c r="Q87" s="13" t="str">
        <f t="shared" si="6"/>
        <v>Monday</v>
      </c>
      <c r="R87" s="13" t="str">
        <f t="shared" si="7"/>
        <v>March</v>
      </c>
      <c r="S87" s="13" t="str">
        <f t="shared" si="8"/>
        <v>2023</v>
      </c>
      <c r="T87" s="2">
        <v>719.6</v>
      </c>
    </row>
    <row r="88" spans="1:20" x14ac:dyDescent="0.25">
      <c r="A88" s="2">
        <v>87</v>
      </c>
      <c r="B88" s="2">
        <v>86</v>
      </c>
      <c r="C88" s="2" t="str">
        <f>VLOOKUP(oders7[[#This Row],[customer_id]],customers[],2,FALSE)</f>
        <v>Violet   Bennett</v>
      </c>
      <c r="D88" s="2" t="str">
        <f>VLOOKUP(oders7[[#This Row],[customer_id]],customers[],3,FALSE)</f>
        <v>FEMALE</v>
      </c>
      <c r="E88" s="2">
        <f>VLOOKUP(oders7[[#This Row],[customer_id]],customers[],4,FALSE)</f>
        <v>44</v>
      </c>
      <c r="F88" s="2" t="str">
        <f>VLOOKUP(oders7[[#This Row],[customer_id]],customers[],5,FALSE)</f>
        <v>ADULT</v>
      </c>
      <c r="G88" s="2" t="str">
        <f>VLOOKUP(oders7[[#This Row],[customer_id]],customers[],6,FALSE)</f>
        <v>Chicago</v>
      </c>
      <c r="H88" s="2">
        <f>VLOOKUP(oders7[[#This Row],[order_id]],order_items[],3,FALSE)</f>
        <v>53</v>
      </c>
      <c r="I88" s="2">
        <f>VLOOKUP(oders7[[#This Row],[order_id]],order_items[],4,FALSE)</f>
        <v>6</v>
      </c>
      <c r="J88" s="2">
        <f>VLOOKUP(oders7[[#This Row],[order_id]],order_items[],5,FALSE)</f>
        <v>804.43</v>
      </c>
      <c r="K88" s="2">
        <f>oders7[[#This Row],[Quantity]]*oders7[[#This Row],[unit_price]]</f>
        <v>4826.58</v>
      </c>
      <c r="L88" s="2" t="str">
        <f>VLOOKUP(oders7[[#This Row],[Product_id]],products[],2,FALSE)</f>
        <v>LG OLED55C1PUB Alexa Built-In OLED TV</v>
      </c>
      <c r="M88" s="2" t="str">
        <f>VLOOKUP(oders7[[#This Row],[Product_id]],products[],3,FALSE)</f>
        <v>Electronics</v>
      </c>
      <c r="N88" s="2">
        <f>VLOOKUP(oders7[[#This Row],[Product_id]],products[],4,FALSE)</f>
        <v>515.09</v>
      </c>
      <c r="O88" s="11">
        <v>45013</v>
      </c>
      <c r="P88" s="13">
        <v>0</v>
      </c>
      <c r="Q88" s="13" t="str">
        <f t="shared" si="6"/>
        <v>Tuesday</v>
      </c>
      <c r="R88" s="13" t="str">
        <f t="shared" si="7"/>
        <v>March</v>
      </c>
      <c r="S88" s="13" t="str">
        <f t="shared" si="8"/>
        <v>2023</v>
      </c>
      <c r="T88" s="2">
        <v>1744.63</v>
      </c>
    </row>
    <row r="89" spans="1:20" x14ac:dyDescent="0.25">
      <c r="A89" s="2">
        <v>88</v>
      </c>
      <c r="B89" s="2">
        <v>48</v>
      </c>
      <c r="C89" s="2" t="str">
        <f>VLOOKUP(oders7[[#This Row],[customer_id]],customers[],2,FALSE)</f>
        <v>Jaxon   Mitchell</v>
      </c>
      <c r="D89" s="2" t="str">
        <f>VLOOKUP(oders7[[#This Row],[customer_id]],customers[],3,FALSE)</f>
        <v>MALE</v>
      </c>
      <c r="E89" s="2">
        <f>VLOOKUP(oders7[[#This Row],[customer_id]],customers[],4,FALSE)</f>
        <v>48</v>
      </c>
      <c r="F89" s="2" t="str">
        <f>VLOOKUP(oders7[[#This Row],[customer_id]],customers[],5,FALSE)</f>
        <v>ADULT</v>
      </c>
      <c r="G89" s="2" t="str">
        <f>VLOOKUP(oders7[[#This Row],[customer_id]],customers[],6,FALSE)</f>
        <v>New York</v>
      </c>
      <c r="H89" s="2">
        <f>VLOOKUP(oders7[[#This Row],[order_id]],order_items[],3,FALSE)</f>
        <v>2</v>
      </c>
      <c r="I89" s="2">
        <f>VLOOKUP(oders7[[#This Row],[order_id]],order_items[],4,FALSE)</f>
        <v>2</v>
      </c>
      <c r="J89" s="2">
        <f>VLOOKUP(oders7[[#This Row],[order_id]],order_items[],5,FALSE)</f>
        <v>904.04</v>
      </c>
      <c r="K89" s="2">
        <f>oders7[[#This Row],[Quantity]]*oders7[[#This Row],[unit_price]]</f>
        <v>1808.08</v>
      </c>
      <c r="L89" s="2" t="str">
        <f>VLOOKUP(oders7[[#This Row],[Product_id]],products[],2,FALSE)</f>
        <v>LG Smart French Door Refrigerator</v>
      </c>
      <c r="M89" s="2" t="str">
        <f>VLOOKUP(oders7[[#This Row],[Product_id]],products[],3,FALSE)</f>
        <v>Electronics</v>
      </c>
      <c r="N89" s="2">
        <f>VLOOKUP(oders7[[#This Row],[Product_id]],products[],4,FALSE)</f>
        <v>540.17999999999995</v>
      </c>
      <c r="O89" s="11">
        <v>45014</v>
      </c>
      <c r="P89" s="13">
        <v>0</v>
      </c>
      <c r="Q89" s="13" t="str">
        <f t="shared" si="6"/>
        <v>Wednesday</v>
      </c>
      <c r="R89" s="13" t="str">
        <f t="shared" si="7"/>
        <v>March</v>
      </c>
      <c r="S89" s="13" t="str">
        <f t="shared" si="8"/>
        <v>2023</v>
      </c>
      <c r="T89" s="2">
        <v>1453.53</v>
      </c>
    </row>
    <row r="90" spans="1:20" x14ac:dyDescent="0.25">
      <c r="A90" s="2">
        <v>89</v>
      </c>
      <c r="B90" s="2">
        <v>57</v>
      </c>
      <c r="C90" s="2" t="str">
        <f>VLOOKUP(oders7[[#This Row],[customer_id]],customers[],2,FALSE)</f>
        <v>Charlotte   Cruz</v>
      </c>
      <c r="D90" s="2" t="str">
        <f>VLOOKUP(oders7[[#This Row],[customer_id]],customers[],3,FALSE)</f>
        <v>FEMALE</v>
      </c>
      <c r="E90" s="2">
        <f>VLOOKUP(oders7[[#This Row],[customer_id]],customers[],4,FALSE)</f>
        <v>54</v>
      </c>
      <c r="F90" s="2" t="str">
        <f>VLOOKUP(oders7[[#This Row],[customer_id]],customers[],5,FALSE)</f>
        <v>OLD</v>
      </c>
      <c r="G90" s="2" t="str">
        <f>VLOOKUP(oders7[[#This Row],[customer_id]],customers[],6,FALSE)</f>
        <v>Phoenix</v>
      </c>
      <c r="H90" s="2">
        <f>VLOOKUP(oders7[[#This Row],[order_id]],order_items[],3,FALSE)</f>
        <v>98</v>
      </c>
      <c r="I90" s="2">
        <f>VLOOKUP(oders7[[#This Row],[order_id]],order_items[],4,FALSE)</f>
        <v>1</v>
      </c>
      <c r="J90" s="2">
        <f>VLOOKUP(oders7[[#This Row],[order_id]],order_items[],5,FALSE)</f>
        <v>207.11</v>
      </c>
      <c r="K90" s="2">
        <f>oders7[[#This Row],[Quantity]]*oders7[[#This Row],[unit_price]]</f>
        <v>207.11</v>
      </c>
      <c r="L90" s="2" t="str">
        <f>VLOOKUP(oders7[[#This Row],[Product_id]],products[],2,FALSE)</f>
        <v>Hamilton Beach Breakfast Sandwich Maker</v>
      </c>
      <c r="M90" s="2" t="str">
        <f>VLOOKUP(oders7[[#This Row],[Product_id]],products[],3,FALSE)</f>
        <v>Electronics</v>
      </c>
      <c r="N90" s="2">
        <f>VLOOKUP(oders7[[#This Row],[Product_id]],products[],4,FALSE)</f>
        <v>94.42</v>
      </c>
      <c r="O90" s="11">
        <v>45015</v>
      </c>
      <c r="P90" s="13">
        <v>0</v>
      </c>
      <c r="Q90" s="13" t="str">
        <f t="shared" si="6"/>
        <v>Thursday</v>
      </c>
      <c r="R90" s="13" t="str">
        <f t="shared" si="7"/>
        <v>March</v>
      </c>
      <c r="S90" s="13" t="str">
        <f t="shared" si="8"/>
        <v>2023</v>
      </c>
      <c r="T90" s="2">
        <v>810.52</v>
      </c>
    </row>
    <row r="91" spans="1:20" x14ac:dyDescent="0.25">
      <c r="A91" s="2">
        <v>90</v>
      </c>
      <c r="B91" s="2">
        <v>91</v>
      </c>
      <c r="C91" s="2" t="str">
        <f>VLOOKUP(oders7[[#This Row],[customer_id]],customers[],2,FALSE)</f>
        <v>Natalie   Price</v>
      </c>
      <c r="D91" s="2" t="str">
        <f>VLOOKUP(oders7[[#This Row],[customer_id]],customers[],3,FALSE)</f>
        <v>FEMALE</v>
      </c>
      <c r="E91" s="2">
        <f>VLOOKUP(oders7[[#This Row],[customer_id]],customers[],4,FALSE)</f>
        <v>55</v>
      </c>
      <c r="F91" s="2" t="str">
        <f>VLOOKUP(oders7[[#This Row],[customer_id]],customers[],5,FALSE)</f>
        <v>OLD</v>
      </c>
      <c r="G91" s="2" t="str">
        <f>VLOOKUP(oders7[[#This Row],[customer_id]],customers[],6,FALSE)</f>
        <v>Phoenix</v>
      </c>
      <c r="H91" s="2">
        <f>VLOOKUP(oders7[[#This Row],[order_id]],order_items[],3,FALSE)</f>
        <v>40</v>
      </c>
      <c r="I91" s="2">
        <f>VLOOKUP(oders7[[#This Row],[order_id]],order_items[],4,FALSE)</f>
        <v>8</v>
      </c>
      <c r="J91" s="2">
        <f>VLOOKUP(oders7[[#This Row],[order_id]],order_items[],5,FALSE)</f>
        <v>670.84</v>
      </c>
      <c r="K91" s="2">
        <f>oders7[[#This Row],[Quantity]]*oders7[[#This Row],[unit_price]]</f>
        <v>5366.72</v>
      </c>
      <c r="L91" s="2" t="str">
        <f>VLOOKUP(oders7[[#This Row],[Product_id]],products[],2,FALSE)</f>
        <v>Shark Navigator Lift-Away Vacuum Cleaner</v>
      </c>
      <c r="M91" s="2" t="str">
        <f>VLOOKUP(oders7[[#This Row],[Product_id]],products[],3,FALSE)</f>
        <v>Electronics</v>
      </c>
      <c r="N91" s="2">
        <f>VLOOKUP(oders7[[#This Row],[Product_id]],products[],4,FALSE)</f>
        <v>966.83</v>
      </c>
      <c r="O91" s="11">
        <v>45016</v>
      </c>
      <c r="P91" s="13">
        <v>0</v>
      </c>
      <c r="Q91" s="13" t="str">
        <f t="shared" si="6"/>
        <v>Friday</v>
      </c>
      <c r="R91" s="13" t="str">
        <f t="shared" si="7"/>
        <v>March</v>
      </c>
      <c r="S91" s="13" t="str">
        <f t="shared" si="8"/>
        <v>2023</v>
      </c>
      <c r="T91" s="2">
        <v>1539.19</v>
      </c>
    </row>
    <row r="92" spans="1:20" x14ac:dyDescent="0.25">
      <c r="A92" s="2">
        <v>91</v>
      </c>
      <c r="B92" s="2">
        <v>37</v>
      </c>
      <c r="C92" s="2" t="str">
        <f>VLOOKUP(oders7[[#This Row],[customer_id]],customers[],2,FALSE)</f>
        <v>Jayden   Torres</v>
      </c>
      <c r="D92" s="2" t="str">
        <f>VLOOKUP(oders7[[#This Row],[customer_id]],customers[],3,FALSE)</f>
        <v>MALE</v>
      </c>
      <c r="E92" s="2">
        <f>VLOOKUP(oders7[[#This Row],[customer_id]],customers[],4,FALSE)</f>
        <v>39</v>
      </c>
      <c r="F92" s="2" t="str">
        <f>VLOOKUP(oders7[[#This Row],[customer_id]],customers[],5,FALSE)</f>
        <v>ADULT</v>
      </c>
      <c r="G92" s="2" t="str">
        <f>VLOOKUP(oders7[[#This Row],[customer_id]],customers[],6,FALSE)</f>
        <v>Los Angeles</v>
      </c>
      <c r="H92" s="2">
        <f>VLOOKUP(oders7[[#This Row],[order_id]],order_items[],3,FALSE)</f>
        <v>99</v>
      </c>
      <c r="I92" s="2">
        <f>VLOOKUP(oders7[[#This Row],[order_id]],order_items[],4,FALSE)</f>
        <v>2</v>
      </c>
      <c r="J92" s="2">
        <f>VLOOKUP(oders7[[#This Row],[order_id]],order_items[],5,FALSE)</f>
        <v>572.11</v>
      </c>
      <c r="K92" s="2">
        <f>oders7[[#This Row],[Quantity]]*oders7[[#This Row],[unit_price]]</f>
        <v>1144.22</v>
      </c>
      <c r="L92" s="2" t="str">
        <f>VLOOKUP(oders7[[#This Row],[Product_id]],products[],2,FALSE)</f>
        <v>Ray-Ban Wayfarer Sunglasses</v>
      </c>
      <c r="M92" s="2" t="str">
        <f>VLOOKUP(oders7[[#This Row],[Product_id]],products[],3,FALSE)</f>
        <v>Home Appliances</v>
      </c>
      <c r="N92" s="2">
        <f>VLOOKUP(oders7[[#This Row],[Product_id]],products[],4,FALSE)</f>
        <v>444.73</v>
      </c>
      <c r="O92" s="11">
        <v>45017</v>
      </c>
      <c r="P92" s="13">
        <v>0</v>
      </c>
      <c r="Q92" s="13" t="str">
        <f t="shared" si="6"/>
        <v>Saturday</v>
      </c>
      <c r="R92" s="13" t="str">
        <f t="shared" si="7"/>
        <v>April</v>
      </c>
      <c r="S92" s="13" t="str">
        <f t="shared" si="8"/>
        <v>2023</v>
      </c>
      <c r="T92" s="2">
        <v>451.06</v>
      </c>
    </row>
    <row r="93" spans="1:20" x14ac:dyDescent="0.25">
      <c r="A93" s="2">
        <v>92</v>
      </c>
      <c r="B93" s="2">
        <v>16</v>
      </c>
      <c r="C93" s="2" t="str">
        <f>VLOOKUP(oders7[[#This Row],[customer_id]],customers[],2,FALSE)</f>
        <v>Logan   Thomas</v>
      </c>
      <c r="D93" s="2" t="str">
        <f>VLOOKUP(oders7[[#This Row],[customer_id]],customers[],3,FALSE)</f>
        <v>MALE</v>
      </c>
      <c r="E93" s="2">
        <f>VLOOKUP(oders7[[#This Row],[customer_id]],customers[],4,FALSE)</f>
        <v>40</v>
      </c>
      <c r="F93" s="2" t="str">
        <f>VLOOKUP(oders7[[#This Row],[customer_id]],customers[],5,FALSE)</f>
        <v>ADULT</v>
      </c>
      <c r="G93" s="2" t="str">
        <f>VLOOKUP(oders7[[#This Row],[customer_id]],customers[],6,FALSE)</f>
        <v>New York</v>
      </c>
      <c r="H93" s="2">
        <f>VLOOKUP(oders7[[#This Row],[order_id]],order_items[],3,FALSE)</f>
        <v>64</v>
      </c>
      <c r="I93" s="2">
        <f>VLOOKUP(oders7[[#This Row],[order_id]],order_items[],4,FALSE)</f>
        <v>5</v>
      </c>
      <c r="J93" s="2">
        <f>VLOOKUP(oders7[[#This Row],[order_id]],order_items[],5,FALSE)</f>
        <v>19.82</v>
      </c>
      <c r="K93" s="2">
        <f>oders7[[#This Row],[Quantity]]*oders7[[#This Row],[unit_price]]</f>
        <v>99.1</v>
      </c>
      <c r="L93" s="2" t="str">
        <f>VLOOKUP(oders7[[#This Row],[Product_id]],products[],2,FALSE)</f>
        <v>Giorgio Armani Silk Tie</v>
      </c>
      <c r="M93" s="2" t="str">
        <f>VLOOKUP(oders7[[#This Row],[Product_id]],products[],3,FALSE)</f>
        <v>Accessories</v>
      </c>
      <c r="N93" s="2">
        <f>VLOOKUP(oders7[[#This Row],[Product_id]],products[],4,FALSE)</f>
        <v>538.14</v>
      </c>
      <c r="O93" s="11">
        <v>45018</v>
      </c>
      <c r="P93" s="13">
        <v>0</v>
      </c>
      <c r="Q93" s="13" t="str">
        <f t="shared" si="6"/>
        <v>Sunday</v>
      </c>
      <c r="R93" s="13" t="str">
        <f t="shared" si="7"/>
        <v>April</v>
      </c>
      <c r="S93" s="13" t="str">
        <f t="shared" si="8"/>
        <v>2023</v>
      </c>
      <c r="T93" s="2">
        <v>1356.87</v>
      </c>
    </row>
    <row r="94" spans="1:20" x14ac:dyDescent="0.25">
      <c r="A94" s="2">
        <v>93</v>
      </c>
      <c r="B94" s="2">
        <v>67</v>
      </c>
      <c r="C94" s="2" t="str">
        <f>VLOOKUP(oders7[[#This Row],[customer_id]],customers[],2,FALSE)</f>
        <v>Sofia   Gutierrez</v>
      </c>
      <c r="D94" s="2" t="str">
        <f>VLOOKUP(oders7[[#This Row],[customer_id]],customers[],3,FALSE)</f>
        <v>FEMALE</v>
      </c>
      <c r="E94" s="2">
        <f>VLOOKUP(oders7[[#This Row],[customer_id]],customers[],4,FALSE)</f>
        <v>31</v>
      </c>
      <c r="F94" s="2" t="str">
        <f>VLOOKUP(oders7[[#This Row],[customer_id]],customers[],5,FALSE)</f>
        <v>YOUNG</v>
      </c>
      <c r="G94" s="2" t="str">
        <f>VLOOKUP(oders7[[#This Row],[customer_id]],customers[],6,FALSE)</f>
        <v>Chicago</v>
      </c>
      <c r="H94" s="2">
        <f>VLOOKUP(oders7[[#This Row],[order_id]],order_items[],3,FALSE)</f>
        <v>20</v>
      </c>
      <c r="I94" s="2">
        <f>VLOOKUP(oders7[[#This Row],[order_id]],order_items[],4,FALSE)</f>
        <v>4</v>
      </c>
      <c r="J94" s="2">
        <f>VLOOKUP(oders7[[#This Row],[order_id]],order_items[],5,FALSE)</f>
        <v>216.19</v>
      </c>
      <c r="K94" s="2">
        <f>oders7[[#This Row],[Quantity]]*oders7[[#This Row],[unit_price]]</f>
        <v>864.76</v>
      </c>
      <c r="L94" s="2" t="str">
        <f>VLOOKUP(oders7[[#This Row],[Product_id]],products[],2,FALSE)</f>
        <v>Samsung Smart Microwave Oven</v>
      </c>
      <c r="M94" s="2" t="str">
        <f>VLOOKUP(oders7[[#This Row],[Product_id]],products[],3,FALSE)</f>
        <v>Electronics</v>
      </c>
      <c r="N94" s="2">
        <f>VLOOKUP(oders7[[#This Row],[Product_id]],products[],4,FALSE)</f>
        <v>872.47</v>
      </c>
      <c r="O94" s="11">
        <v>45019</v>
      </c>
      <c r="P94" s="13">
        <v>0</v>
      </c>
      <c r="Q94" s="13" t="str">
        <f t="shared" si="6"/>
        <v>Monday</v>
      </c>
      <c r="R94" s="13" t="str">
        <f t="shared" si="7"/>
        <v>April</v>
      </c>
      <c r="S94" s="13" t="str">
        <f t="shared" si="8"/>
        <v>2023</v>
      </c>
      <c r="T94" s="2">
        <v>1629.28</v>
      </c>
    </row>
    <row r="95" spans="1:20" x14ac:dyDescent="0.25">
      <c r="A95" s="2">
        <v>94</v>
      </c>
      <c r="B95" s="2">
        <v>55</v>
      </c>
      <c r="C95" s="2" t="str">
        <f>VLOOKUP(oders7[[#This Row],[customer_id]],customers[],2,FALSE)</f>
        <v>Sophia   Diaz</v>
      </c>
      <c r="D95" s="2" t="str">
        <f>VLOOKUP(oders7[[#This Row],[customer_id]],customers[],3,FALSE)</f>
        <v>FEMALE</v>
      </c>
      <c r="E95" s="2">
        <f>VLOOKUP(oders7[[#This Row],[customer_id]],customers[],4,FALSE)</f>
        <v>34</v>
      </c>
      <c r="F95" s="2" t="str">
        <f>VLOOKUP(oders7[[#This Row],[customer_id]],customers[],5,FALSE)</f>
        <v>ADULT</v>
      </c>
      <c r="G95" s="2" t="str">
        <f>VLOOKUP(oders7[[#This Row],[customer_id]],customers[],6,FALSE)</f>
        <v>Houston</v>
      </c>
      <c r="H95" s="2">
        <f>VLOOKUP(oders7[[#This Row],[order_id]],order_items[],3,FALSE)</f>
        <v>79</v>
      </c>
      <c r="I95" s="2">
        <f>VLOOKUP(oders7[[#This Row],[order_id]],order_items[],4,FALSE)</f>
        <v>7</v>
      </c>
      <c r="J95" s="2">
        <f>VLOOKUP(oders7[[#This Row],[order_id]],order_items[],5,FALSE)</f>
        <v>315.62</v>
      </c>
      <c r="K95" s="2">
        <f>oders7[[#This Row],[Quantity]]*oders7[[#This Row],[unit_price]]</f>
        <v>2209.34</v>
      </c>
      <c r="L95" s="2" t="str">
        <f>VLOOKUP(oders7[[#This Row],[Product_id]],products[],2,FALSE)</f>
        <v>Philips Hue White and Color Ambiance Starter Kit</v>
      </c>
      <c r="M95" s="2" t="str">
        <f>VLOOKUP(oders7[[#This Row],[Product_id]],products[],3,FALSE)</f>
        <v>Home Appliances</v>
      </c>
      <c r="N95" s="2">
        <f>VLOOKUP(oders7[[#This Row],[Product_id]],products[],4,FALSE)</f>
        <v>521.59</v>
      </c>
      <c r="O95" s="11">
        <v>45020</v>
      </c>
      <c r="P95" s="13">
        <v>0</v>
      </c>
      <c r="Q95" s="13" t="str">
        <f t="shared" si="6"/>
        <v>Tuesday</v>
      </c>
      <c r="R95" s="13" t="str">
        <f t="shared" si="7"/>
        <v>April</v>
      </c>
      <c r="S95" s="13" t="str">
        <f t="shared" si="8"/>
        <v>2023</v>
      </c>
      <c r="T95" s="2">
        <v>1933.65</v>
      </c>
    </row>
    <row r="96" spans="1:20" x14ac:dyDescent="0.25">
      <c r="A96" s="2">
        <v>95</v>
      </c>
      <c r="B96" s="2">
        <v>92</v>
      </c>
      <c r="C96" s="2" t="str">
        <f>VLOOKUP(oders7[[#This Row],[customer_id]],customers[],2,FALSE)</f>
        <v>Emilia   Alvarez</v>
      </c>
      <c r="D96" s="2" t="str">
        <f>VLOOKUP(oders7[[#This Row],[customer_id]],customers[],3,FALSE)</f>
        <v>FEMALE</v>
      </c>
      <c r="E96" s="2">
        <f>VLOOKUP(oders7[[#This Row],[customer_id]],customers[],4,FALSE)</f>
        <v>60</v>
      </c>
      <c r="F96" s="2" t="str">
        <f>VLOOKUP(oders7[[#This Row],[customer_id]],customers[],5,FALSE)</f>
        <v>OLD</v>
      </c>
      <c r="G96" s="2" t="str">
        <f>VLOOKUP(oders7[[#This Row],[customer_id]],customers[],6,FALSE)</f>
        <v>Houston</v>
      </c>
      <c r="H96" s="2">
        <f>VLOOKUP(oders7[[#This Row],[order_id]],order_items[],3,FALSE)</f>
        <v>42</v>
      </c>
      <c r="I96" s="2">
        <f>VLOOKUP(oders7[[#This Row],[order_id]],order_items[],4,FALSE)</f>
        <v>3</v>
      </c>
      <c r="J96" s="2">
        <f>VLOOKUP(oders7[[#This Row],[order_id]],order_items[],5,FALSE)</f>
        <v>66.58</v>
      </c>
      <c r="K96" s="2">
        <f>oders7[[#This Row],[Quantity]]*oders7[[#This Row],[unit_price]]</f>
        <v>199.74</v>
      </c>
      <c r="L96" s="2" t="str">
        <f>VLOOKUP(oders7[[#This Row],[Product_id]],products[],2,FALSE)</f>
        <v>Keurig K-Elite Single Serve Coffee Maker</v>
      </c>
      <c r="M96" s="2" t="str">
        <f>VLOOKUP(oders7[[#This Row],[Product_id]],products[],3,FALSE)</f>
        <v>Electronics</v>
      </c>
      <c r="N96" s="2">
        <f>VLOOKUP(oders7[[#This Row],[Product_id]],products[],4,FALSE)</f>
        <v>819.79</v>
      </c>
      <c r="O96" s="11">
        <v>45021</v>
      </c>
      <c r="P96" s="13">
        <v>0</v>
      </c>
      <c r="Q96" s="13" t="str">
        <f t="shared" si="6"/>
        <v>Wednesday</v>
      </c>
      <c r="R96" s="13" t="str">
        <f t="shared" si="7"/>
        <v>April</v>
      </c>
      <c r="S96" s="13" t="str">
        <f t="shared" si="8"/>
        <v>2023</v>
      </c>
      <c r="T96" s="2">
        <v>676.07</v>
      </c>
    </row>
    <row r="97" spans="1:20" x14ac:dyDescent="0.25">
      <c r="A97" s="2">
        <v>96</v>
      </c>
      <c r="B97" s="2">
        <v>3</v>
      </c>
      <c r="C97" s="2" t="str">
        <f>VLOOKUP(oders7[[#This Row],[customer_id]],customers[],2,FALSE)</f>
        <v>Oliver   Williams</v>
      </c>
      <c r="D97" s="2" t="str">
        <f>VLOOKUP(oders7[[#This Row],[customer_id]],customers[],3,FALSE)</f>
        <v>MALE</v>
      </c>
      <c r="E97" s="2">
        <f>VLOOKUP(oders7[[#This Row],[customer_id]],customers[],4,FALSE)</f>
        <v>37</v>
      </c>
      <c r="F97" s="2" t="str">
        <f>VLOOKUP(oders7[[#This Row],[customer_id]],customers[],5,FALSE)</f>
        <v>ADULT</v>
      </c>
      <c r="G97" s="2" t="str">
        <f>VLOOKUP(oders7[[#This Row],[customer_id]],customers[],6,FALSE)</f>
        <v>Houston</v>
      </c>
      <c r="H97" s="2">
        <f>VLOOKUP(oders7[[#This Row],[order_id]],order_items[],3,FALSE)</f>
        <v>86</v>
      </c>
      <c r="I97" s="2">
        <f>VLOOKUP(oders7[[#This Row],[order_id]],order_items[],4,FALSE)</f>
        <v>7</v>
      </c>
      <c r="J97" s="2">
        <f>VLOOKUP(oders7[[#This Row],[order_id]],order_items[],5,FALSE)</f>
        <v>798.5</v>
      </c>
      <c r="K97" s="2">
        <f>oders7[[#This Row],[Quantity]]*oders7[[#This Row],[unit_price]]</f>
        <v>5589.5</v>
      </c>
      <c r="L97" s="2" t="str">
        <f>VLOOKUP(oders7[[#This Row],[Product_id]],products[],2,FALSE)</f>
        <v>Beats Fit Pro Earbuds</v>
      </c>
      <c r="M97" s="2" t="str">
        <f>VLOOKUP(oders7[[#This Row],[Product_id]],products[],3,FALSE)</f>
        <v>Home Appliances</v>
      </c>
      <c r="N97" s="2">
        <f>VLOOKUP(oders7[[#This Row],[Product_id]],products[],4,FALSE)</f>
        <v>887.96</v>
      </c>
      <c r="O97" s="11">
        <v>45022</v>
      </c>
      <c r="P97" s="13">
        <v>0</v>
      </c>
      <c r="Q97" s="13" t="str">
        <f t="shared" si="6"/>
        <v>Thursday</v>
      </c>
      <c r="R97" s="13" t="str">
        <f t="shared" si="7"/>
        <v>April</v>
      </c>
      <c r="S97" s="13" t="str">
        <f t="shared" si="8"/>
        <v>2023</v>
      </c>
      <c r="T97" s="2">
        <v>1858.17</v>
      </c>
    </row>
    <row r="98" spans="1:20" x14ac:dyDescent="0.25">
      <c r="A98" s="2">
        <v>97</v>
      </c>
      <c r="B98" s="2">
        <v>31</v>
      </c>
      <c r="C98" s="2" t="str">
        <f>VLOOKUP(oders7[[#This Row],[customer_id]],customers[],2,FALSE)</f>
        <v>Luke   Walker</v>
      </c>
      <c r="D98" s="2" t="str">
        <f>VLOOKUP(oders7[[#This Row],[customer_id]],customers[],3,FALSE)</f>
        <v>MALE</v>
      </c>
      <c r="E98" s="2">
        <f>VLOOKUP(oders7[[#This Row],[customer_id]],customers[],4,FALSE)</f>
        <v>40</v>
      </c>
      <c r="F98" s="2" t="str">
        <f>VLOOKUP(oders7[[#This Row],[customer_id]],customers[],5,FALSE)</f>
        <v>ADULT</v>
      </c>
      <c r="G98" s="2" t="str">
        <f>VLOOKUP(oders7[[#This Row],[customer_id]],customers[],6,FALSE)</f>
        <v>Los Angeles</v>
      </c>
      <c r="H98" s="2">
        <f>VLOOKUP(oders7[[#This Row],[order_id]],order_items[],3,FALSE)</f>
        <v>39</v>
      </c>
      <c r="I98" s="2">
        <f>VLOOKUP(oders7[[#This Row],[order_id]],order_items[],4,FALSE)</f>
        <v>5</v>
      </c>
      <c r="J98" s="2">
        <f>VLOOKUP(oders7[[#This Row],[order_id]],order_items[],5,FALSE)</f>
        <v>152.54</v>
      </c>
      <c r="K98" s="2">
        <f>oders7[[#This Row],[Quantity]]*oders7[[#This Row],[unit_price]]</f>
        <v>762.69999999999993</v>
      </c>
      <c r="L98" s="2" t="str">
        <f>VLOOKUP(oders7[[#This Row],[Product_id]],products[],2,FALSE)</f>
        <v>Apple MacBook Air (M2)</v>
      </c>
      <c r="M98" s="2" t="str">
        <f>VLOOKUP(oders7[[#This Row],[Product_id]],products[],3,FALSE)</f>
        <v>Home Appliances</v>
      </c>
      <c r="N98" s="2">
        <f>VLOOKUP(oders7[[#This Row],[Product_id]],products[],4,FALSE)</f>
        <v>890.43</v>
      </c>
      <c r="O98" s="11">
        <v>45023</v>
      </c>
      <c r="P98" s="13">
        <v>0</v>
      </c>
      <c r="Q98" s="13" t="str">
        <f t="shared" si="6"/>
        <v>Friday</v>
      </c>
      <c r="R98" s="13" t="str">
        <f t="shared" si="7"/>
        <v>April</v>
      </c>
      <c r="S98" s="13" t="str">
        <f t="shared" si="8"/>
        <v>2023</v>
      </c>
      <c r="T98" s="2">
        <v>211.15</v>
      </c>
    </row>
    <row r="99" spans="1:20" x14ac:dyDescent="0.25">
      <c r="A99" s="2">
        <v>98</v>
      </c>
      <c r="B99" s="2">
        <v>69</v>
      </c>
      <c r="C99" s="2" t="str">
        <f>VLOOKUP(oders7[[#This Row],[customer_id]],customers[],2,FALSE)</f>
        <v>Mila   Morgan</v>
      </c>
      <c r="D99" s="2" t="str">
        <f>VLOOKUP(oders7[[#This Row],[customer_id]],customers[],3,FALSE)</f>
        <v>FEMALE</v>
      </c>
      <c r="E99" s="2">
        <f>VLOOKUP(oders7[[#This Row],[customer_id]],customers[],4,FALSE)</f>
        <v>63</v>
      </c>
      <c r="F99" s="2" t="str">
        <f>VLOOKUP(oders7[[#This Row],[customer_id]],customers[],5,FALSE)</f>
        <v>OLD</v>
      </c>
      <c r="G99" s="2" t="str">
        <f>VLOOKUP(oders7[[#This Row],[customer_id]],customers[],6,FALSE)</f>
        <v>Los Angeles</v>
      </c>
      <c r="H99" s="2">
        <f>VLOOKUP(oders7[[#This Row],[order_id]],order_items[],3,FALSE)</f>
        <v>100</v>
      </c>
      <c r="I99" s="2">
        <f>VLOOKUP(oders7[[#This Row],[order_id]],order_items[],4,FALSE)</f>
        <v>2</v>
      </c>
      <c r="J99" s="2">
        <f>VLOOKUP(oders7[[#This Row],[order_id]],order_items[],5,FALSE)</f>
        <v>659.83</v>
      </c>
      <c r="K99" s="2">
        <f>oders7[[#This Row],[Quantity]]*oders7[[#This Row],[unit_price]]</f>
        <v>1319.66</v>
      </c>
      <c r="L99" s="2" t="str">
        <f>VLOOKUP(oders7[[#This Row],[Product_id]],products[],2,FALSE)</f>
        <v>Chanel Classic Flap Bag????????</v>
      </c>
      <c r="M99" s="2" t="str">
        <f>VLOOKUP(oders7[[#This Row],[Product_id]],products[],3,FALSE)</f>
        <v>Accessories</v>
      </c>
      <c r="N99" s="2">
        <f>VLOOKUP(oders7[[#This Row],[Product_id]],products[],4,FALSE)</f>
        <v>460.21</v>
      </c>
      <c r="O99" s="11">
        <v>45024</v>
      </c>
      <c r="P99" s="13">
        <v>0</v>
      </c>
      <c r="Q99" s="13" t="str">
        <f t="shared" si="6"/>
        <v>Saturday</v>
      </c>
      <c r="R99" s="13" t="str">
        <f t="shared" si="7"/>
        <v>April</v>
      </c>
      <c r="S99" s="13" t="str">
        <f t="shared" si="8"/>
        <v>2023</v>
      </c>
      <c r="T99" s="2">
        <v>849.71</v>
      </c>
    </row>
    <row r="100" spans="1:20" x14ac:dyDescent="0.25">
      <c r="A100" s="2">
        <v>99</v>
      </c>
      <c r="B100" s="2">
        <v>59</v>
      </c>
      <c r="C100" s="2" t="str">
        <f>VLOOKUP(oders7[[#This Row],[customer_id]],customers[],2,FALSE)</f>
        <v>Evelyn   Collins</v>
      </c>
      <c r="D100" s="2" t="str">
        <f>VLOOKUP(oders7[[#This Row],[customer_id]],customers[],3,FALSE)</f>
        <v>FEMALE</v>
      </c>
      <c r="E100" s="2">
        <f>VLOOKUP(oders7[[#This Row],[customer_id]],customers[],4,FALSE)</f>
        <v>56</v>
      </c>
      <c r="F100" s="2" t="str">
        <f>VLOOKUP(oders7[[#This Row],[customer_id]],customers[],5,FALSE)</f>
        <v>OLD</v>
      </c>
      <c r="G100" s="2" t="str">
        <f>VLOOKUP(oders7[[#This Row],[customer_id]],customers[],6,FALSE)</f>
        <v>Los Angeles</v>
      </c>
      <c r="H100" s="2">
        <f>VLOOKUP(oders7[[#This Row],[order_id]],order_items[],3,FALSE)</f>
        <v>35</v>
      </c>
      <c r="I100" s="2">
        <f>VLOOKUP(oders7[[#This Row],[order_id]],order_items[],4,FALSE)</f>
        <v>6</v>
      </c>
      <c r="J100" s="2">
        <f>VLOOKUP(oders7[[#This Row],[order_id]],order_items[],5,FALSE)</f>
        <v>865.04</v>
      </c>
      <c r="K100" s="2">
        <f>oders7[[#This Row],[Quantity]]*oders7[[#This Row],[unit_price]]</f>
        <v>5190.24</v>
      </c>
      <c r="L100" s="2" t="str">
        <f>VLOOKUP(oders7[[#This Row],[Product_id]],products[],2,FALSE)</f>
        <v>Gucci GG Marmont Belt</v>
      </c>
      <c r="M100" s="2" t="str">
        <f>VLOOKUP(oders7[[#This Row],[Product_id]],products[],3,FALSE)</f>
        <v>Accessories</v>
      </c>
      <c r="N100" s="2">
        <f>VLOOKUP(oders7[[#This Row],[Product_id]],products[],4,FALSE)</f>
        <v>860.37</v>
      </c>
      <c r="O100" s="11">
        <v>45025</v>
      </c>
      <c r="P100" s="13">
        <v>0</v>
      </c>
      <c r="Q100" s="13" t="str">
        <f t="shared" si="6"/>
        <v>Sunday</v>
      </c>
      <c r="R100" s="13" t="str">
        <f t="shared" si="7"/>
        <v>April</v>
      </c>
      <c r="S100" s="13" t="str">
        <f t="shared" si="8"/>
        <v>2023</v>
      </c>
      <c r="T100" s="2">
        <v>921.08</v>
      </c>
    </row>
    <row r="101" spans="1:20" x14ac:dyDescent="0.25">
      <c r="A101" s="2">
        <v>100</v>
      </c>
      <c r="B101" s="2">
        <v>84</v>
      </c>
      <c r="C101" s="2" t="str">
        <f>VLOOKUP(oders7[[#This Row],[customer_id]],customers[],2,FALSE)</f>
        <v>Lily   Wood</v>
      </c>
      <c r="D101" s="2" t="str">
        <f>VLOOKUP(oders7[[#This Row],[customer_id]],customers[],3,FALSE)</f>
        <v>FEMALE</v>
      </c>
      <c r="E101" s="2">
        <f>VLOOKUP(oders7[[#This Row],[customer_id]],customers[],4,FALSE)</f>
        <v>64</v>
      </c>
      <c r="F101" s="2" t="str">
        <f>VLOOKUP(oders7[[#This Row],[customer_id]],customers[],5,FALSE)</f>
        <v>OLD</v>
      </c>
      <c r="G101" s="2" t="str">
        <f>VLOOKUP(oders7[[#This Row],[customer_id]],customers[],6,FALSE)</f>
        <v>Houston</v>
      </c>
      <c r="H101" s="2">
        <f>VLOOKUP(oders7[[#This Row],[order_id]],order_items[],3,FALSE)</f>
        <v>38</v>
      </c>
      <c r="I101" s="2">
        <f>VLOOKUP(oders7[[#This Row],[order_id]],order_items[],4,FALSE)</f>
        <v>3</v>
      </c>
      <c r="J101" s="2">
        <f>VLOOKUP(oders7[[#This Row],[order_id]],order_items[],5,FALSE)</f>
        <v>599.99</v>
      </c>
      <c r="K101" s="2">
        <f>oders7[[#This Row],[Quantity]]*oders7[[#This Row],[unit_price]]</f>
        <v>1799.97</v>
      </c>
      <c r="L101" s="2" t="str">
        <f>VLOOKUP(oders7[[#This Row],[Product_id]],products[],2,FALSE)</f>
        <v>Apple MacBook Pro (16-inch, M1 Max)</v>
      </c>
      <c r="M101" s="2" t="str">
        <f>VLOOKUP(oders7[[#This Row],[Product_id]],products[],3,FALSE)</f>
        <v>Accessories</v>
      </c>
      <c r="N101" s="2">
        <f>VLOOKUP(oders7[[#This Row],[Product_id]],products[],4,FALSE)</f>
        <v>545.08000000000004</v>
      </c>
      <c r="O101" s="11">
        <v>45026</v>
      </c>
      <c r="P101" s="13">
        <v>0</v>
      </c>
      <c r="Q101" s="13" t="str">
        <f t="shared" si="6"/>
        <v>Monday</v>
      </c>
      <c r="R101" s="13" t="str">
        <f t="shared" si="7"/>
        <v>April</v>
      </c>
      <c r="S101" s="13" t="str">
        <f t="shared" si="8"/>
        <v>2023</v>
      </c>
      <c r="T101" s="2">
        <v>1786.26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A3" sqref="A3"/>
    </sheetView>
  </sheetViews>
  <sheetFormatPr defaultColWidth="11.85546875" defaultRowHeight="15" customHeight="1" x14ac:dyDescent="0.25"/>
  <cols>
    <col min="1" max="1" width="14.140625" customWidth="1"/>
    <col min="2" max="2" width="21.5703125" bestFit="1" customWidth="1"/>
    <col min="3" max="3" width="9.85546875" customWidth="1"/>
    <col min="4" max="4" width="6.28515625" customWidth="1"/>
    <col min="5" max="5" width="13.85546875" customWidth="1"/>
    <col min="6" max="6" width="11.42578125" bestFit="1" customWidth="1"/>
  </cols>
  <sheetData>
    <row r="1" spans="1:7" x14ac:dyDescent="0.25">
      <c r="A1" s="1" t="s">
        <v>5</v>
      </c>
      <c r="B1" s="9" t="s">
        <v>223</v>
      </c>
      <c r="C1" s="3" t="s">
        <v>114</v>
      </c>
      <c r="D1" s="1" t="s">
        <v>6</v>
      </c>
      <c r="E1" s="1" t="s">
        <v>226</v>
      </c>
      <c r="F1" s="1" t="s">
        <v>7</v>
      </c>
      <c r="G1" s="6"/>
    </row>
    <row r="2" spans="1:7" x14ac:dyDescent="0.25">
      <c r="A2" s="2">
        <v>1</v>
      </c>
      <c r="B2" s="4" t="s">
        <v>123</v>
      </c>
      <c r="C2" s="4" t="s">
        <v>224</v>
      </c>
      <c r="D2" s="2">
        <v>19</v>
      </c>
      <c r="E2" s="2" t="str">
        <f>IF(D2&lt;=33,"YOUNG",IF(D2&lt;=49,"ADULT", IF(D2&gt;=50,"OLD")))</f>
        <v>YOUNG</v>
      </c>
      <c r="F2" s="2" t="s">
        <v>8</v>
      </c>
    </row>
    <row r="3" spans="1:7" x14ac:dyDescent="0.25">
      <c r="A3" s="2">
        <v>2</v>
      </c>
      <c r="B3" s="4" t="s">
        <v>124</v>
      </c>
      <c r="C3" s="4" t="s">
        <v>224</v>
      </c>
      <c r="D3" s="2">
        <v>43</v>
      </c>
      <c r="E3" s="2" t="str">
        <f t="shared" ref="E3:E66" si="0">IF(D3&lt;=33,"YOUNG",IF(D3&lt;=49,"ADULT", IF(D3&gt;=50,"OLD")))</f>
        <v>ADULT</v>
      </c>
      <c r="F3" s="2" t="s">
        <v>9</v>
      </c>
    </row>
    <row r="4" spans="1:7" x14ac:dyDescent="0.25">
      <c r="A4" s="2">
        <v>3</v>
      </c>
      <c r="B4" s="4" t="s">
        <v>125</v>
      </c>
      <c r="C4" s="4" t="s">
        <v>224</v>
      </c>
      <c r="D4" s="2">
        <v>37</v>
      </c>
      <c r="E4" s="2" t="str">
        <f t="shared" si="0"/>
        <v>ADULT</v>
      </c>
      <c r="F4" s="2" t="s">
        <v>8</v>
      </c>
    </row>
    <row r="5" spans="1:7" x14ac:dyDescent="0.25">
      <c r="A5" s="2">
        <v>4</v>
      </c>
      <c r="B5" s="4" t="s">
        <v>126</v>
      </c>
      <c r="C5" s="4" t="s">
        <v>224</v>
      </c>
      <c r="D5" s="2">
        <v>20</v>
      </c>
      <c r="E5" s="2" t="str">
        <f t="shared" si="0"/>
        <v>YOUNG</v>
      </c>
      <c r="F5" s="7" t="s">
        <v>9</v>
      </c>
    </row>
    <row r="6" spans="1:7" x14ac:dyDescent="0.25">
      <c r="A6" s="2">
        <v>5</v>
      </c>
      <c r="B6" s="4" t="s">
        <v>127</v>
      </c>
      <c r="C6" s="4" t="s">
        <v>224</v>
      </c>
      <c r="D6" s="2">
        <v>56</v>
      </c>
      <c r="E6" s="2" t="str">
        <f t="shared" si="0"/>
        <v>OLD</v>
      </c>
      <c r="F6" s="2" t="s">
        <v>8</v>
      </c>
    </row>
    <row r="7" spans="1:7" x14ac:dyDescent="0.25">
      <c r="A7" s="2">
        <v>6</v>
      </c>
      <c r="B7" s="4" t="s">
        <v>128</v>
      </c>
      <c r="C7" s="4" t="s">
        <v>224</v>
      </c>
      <c r="D7" s="2">
        <v>51</v>
      </c>
      <c r="E7" s="2" t="str">
        <f t="shared" si="0"/>
        <v>OLD</v>
      </c>
      <c r="F7" s="2" t="s">
        <v>9</v>
      </c>
    </row>
    <row r="8" spans="1:7" x14ac:dyDescent="0.25">
      <c r="A8" s="2">
        <v>7</v>
      </c>
      <c r="B8" s="4" t="s">
        <v>129</v>
      </c>
      <c r="C8" s="4" t="s">
        <v>224</v>
      </c>
      <c r="D8" s="2">
        <v>58</v>
      </c>
      <c r="E8" s="2" t="str">
        <f t="shared" si="0"/>
        <v>OLD</v>
      </c>
      <c r="F8" s="2" t="s">
        <v>10</v>
      </c>
    </row>
    <row r="9" spans="1:7" x14ac:dyDescent="0.25">
      <c r="A9" s="2">
        <v>8</v>
      </c>
      <c r="B9" s="4" t="s">
        <v>130</v>
      </c>
      <c r="C9" s="4" t="s">
        <v>224</v>
      </c>
      <c r="D9" s="2">
        <v>34</v>
      </c>
      <c r="E9" s="2" t="str">
        <f t="shared" si="0"/>
        <v>ADULT</v>
      </c>
      <c r="F9" s="2" t="s">
        <v>10</v>
      </c>
    </row>
    <row r="10" spans="1:7" x14ac:dyDescent="0.25">
      <c r="A10" s="2">
        <v>9</v>
      </c>
      <c r="B10" s="4" t="s">
        <v>131</v>
      </c>
      <c r="C10" s="4" t="s">
        <v>224</v>
      </c>
      <c r="D10" s="2">
        <v>28</v>
      </c>
      <c r="E10" s="2" t="str">
        <f t="shared" si="0"/>
        <v>YOUNG</v>
      </c>
      <c r="F10" s="2" t="s">
        <v>8</v>
      </c>
    </row>
    <row r="11" spans="1:7" x14ac:dyDescent="0.25">
      <c r="A11" s="2">
        <v>10</v>
      </c>
      <c r="B11" s="4" t="s">
        <v>132</v>
      </c>
      <c r="C11" s="4" t="s">
        <v>224</v>
      </c>
      <c r="D11" s="2">
        <v>31</v>
      </c>
      <c r="E11" s="2" t="str">
        <f t="shared" si="0"/>
        <v>YOUNG</v>
      </c>
      <c r="F11" s="2" t="s">
        <v>10</v>
      </c>
    </row>
    <row r="12" spans="1:7" x14ac:dyDescent="0.25">
      <c r="A12" s="2">
        <v>11</v>
      </c>
      <c r="B12" s="4" t="s">
        <v>133</v>
      </c>
      <c r="C12" s="4" t="s">
        <v>224</v>
      </c>
      <c r="D12" s="2">
        <v>46</v>
      </c>
      <c r="E12" s="2" t="str">
        <f t="shared" si="0"/>
        <v>ADULT</v>
      </c>
      <c r="F12" s="2" t="s">
        <v>11</v>
      </c>
    </row>
    <row r="13" spans="1:7" x14ac:dyDescent="0.25">
      <c r="A13" s="2">
        <v>12</v>
      </c>
      <c r="B13" s="4" t="s">
        <v>134</v>
      </c>
      <c r="C13" s="4" t="s">
        <v>224</v>
      </c>
      <c r="D13" s="2">
        <v>36</v>
      </c>
      <c r="E13" s="2" t="str">
        <f t="shared" si="0"/>
        <v>ADULT</v>
      </c>
      <c r="F13" s="2" t="s">
        <v>12</v>
      </c>
    </row>
    <row r="14" spans="1:7" x14ac:dyDescent="0.25">
      <c r="A14" s="2">
        <v>13</v>
      </c>
      <c r="B14" s="4" t="s">
        <v>135</v>
      </c>
      <c r="C14" s="4" t="s">
        <v>224</v>
      </c>
      <c r="D14" s="2">
        <v>35</v>
      </c>
      <c r="E14" s="2" t="str">
        <f t="shared" si="0"/>
        <v>ADULT</v>
      </c>
      <c r="F14" s="2" t="s">
        <v>8</v>
      </c>
    </row>
    <row r="15" spans="1:7" x14ac:dyDescent="0.25">
      <c r="A15" s="2">
        <v>14</v>
      </c>
      <c r="B15" s="4" t="s">
        <v>136</v>
      </c>
      <c r="C15" s="4" t="s">
        <v>224</v>
      </c>
      <c r="D15" s="2">
        <v>24</v>
      </c>
      <c r="E15" s="2" t="str">
        <f t="shared" si="0"/>
        <v>YOUNG</v>
      </c>
      <c r="F15" s="2" t="s">
        <v>12</v>
      </c>
    </row>
    <row r="16" spans="1:7" x14ac:dyDescent="0.25">
      <c r="A16" s="2">
        <v>15</v>
      </c>
      <c r="B16" s="4" t="s">
        <v>137</v>
      </c>
      <c r="C16" s="4" t="s">
        <v>224</v>
      </c>
      <c r="D16" s="2">
        <v>35</v>
      </c>
      <c r="E16" s="2" t="str">
        <f t="shared" si="0"/>
        <v>ADULT</v>
      </c>
      <c r="F16" s="2" t="s">
        <v>12</v>
      </c>
    </row>
    <row r="17" spans="1:6" x14ac:dyDescent="0.25">
      <c r="A17" s="2">
        <v>16</v>
      </c>
      <c r="B17" s="4" t="s">
        <v>138</v>
      </c>
      <c r="C17" s="4" t="s">
        <v>224</v>
      </c>
      <c r="D17" s="2">
        <v>40</v>
      </c>
      <c r="E17" s="2" t="str">
        <f t="shared" si="0"/>
        <v>ADULT</v>
      </c>
      <c r="F17" s="2" t="s">
        <v>10</v>
      </c>
    </row>
    <row r="18" spans="1:6" x14ac:dyDescent="0.25">
      <c r="A18" s="2">
        <v>17</v>
      </c>
      <c r="B18" s="4" t="s">
        <v>139</v>
      </c>
      <c r="C18" s="4" t="s">
        <v>224</v>
      </c>
      <c r="D18" s="2">
        <v>25</v>
      </c>
      <c r="E18" s="2" t="str">
        <f t="shared" si="0"/>
        <v>YOUNG</v>
      </c>
      <c r="F18" s="2" t="s">
        <v>12</v>
      </c>
    </row>
    <row r="19" spans="1:6" x14ac:dyDescent="0.25">
      <c r="A19" s="2">
        <v>18</v>
      </c>
      <c r="B19" s="4" t="s">
        <v>140</v>
      </c>
      <c r="C19" s="4" t="s">
        <v>224</v>
      </c>
      <c r="D19" s="2">
        <v>53</v>
      </c>
      <c r="E19" s="2" t="str">
        <f t="shared" si="0"/>
        <v>OLD</v>
      </c>
      <c r="F19" s="2" t="s">
        <v>9</v>
      </c>
    </row>
    <row r="20" spans="1:6" x14ac:dyDescent="0.25">
      <c r="A20" s="2">
        <v>19</v>
      </c>
      <c r="B20" s="4" t="s">
        <v>141</v>
      </c>
      <c r="C20" s="4" t="s">
        <v>224</v>
      </c>
      <c r="D20" s="2">
        <v>43</v>
      </c>
      <c r="E20" s="2" t="str">
        <f t="shared" si="0"/>
        <v>ADULT</v>
      </c>
      <c r="F20" s="2" t="s">
        <v>8</v>
      </c>
    </row>
    <row r="21" spans="1:6" ht="15.75" customHeight="1" x14ac:dyDescent="0.25">
      <c r="A21" s="2">
        <v>20</v>
      </c>
      <c r="B21" s="4" t="s">
        <v>142</v>
      </c>
      <c r="C21" s="4" t="s">
        <v>224</v>
      </c>
      <c r="D21" s="2">
        <v>29</v>
      </c>
      <c r="E21" s="2" t="str">
        <f t="shared" si="0"/>
        <v>YOUNG</v>
      </c>
      <c r="F21" s="2" t="s">
        <v>11</v>
      </c>
    </row>
    <row r="22" spans="1:6" ht="15.75" customHeight="1" x14ac:dyDescent="0.25">
      <c r="A22" s="2">
        <v>21</v>
      </c>
      <c r="B22" s="4" t="s">
        <v>143</v>
      </c>
      <c r="C22" s="4" t="s">
        <v>224</v>
      </c>
      <c r="D22" s="2">
        <v>27</v>
      </c>
      <c r="E22" s="2" t="str">
        <f t="shared" si="0"/>
        <v>YOUNG</v>
      </c>
      <c r="F22" s="2" t="s">
        <v>9</v>
      </c>
    </row>
    <row r="23" spans="1:6" ht="15.75" customHeight="1" x14ac:dyDescent="0.25">
      <c r="A23" s="2">
        <v>22</v>
      </c>
      <c r="B23" s="4" t="s">
        <v>144</v>
      </c>
      <c r="C23" s="4" t="s">
        <v>224</v>
      </c>
      <c r="D23" s="2">
        <v>49</v>
      </c>
      <c r="E23" s="2" t="str">
        <f t="shared" si="0"/>
        <v>ADULT</v>
      </c>
      <c r="F23" s="2" t="s">
        <v>8</v>
      </c>
    </row>
    <row r="24" spans="1:6" ht="15.75" customHeight="1" x14ac:dyDescent="0.25">
      <c r="A24" s="2">
        <v>23</v>
      </c>
      <c r="B24" s="4" t="s">
        <v>145</v>
      </c>
      <c r="C24" s="4" t="s">
        <v>224</v>
      </c>
      <c r="D24" s="2">
        <v>44</v>
      </c>
      <c r="E24" s="2" t="str">
        <f t="shared" si="0"/>
        <v>ADULT</v>
      </c>
      <c r="F24" s="2" t="s">
        <v>12</v>
      </c>
    </row>
    <row r="25" spans="1:6" ht="15.75" customHeight="1" x14ac:dyDescent="0.25">
      <c r="A25" s="2">
        <v>24</v>
      </c>
      <c r="B25" s="4" t="s">
        <v>146</v>
      </c>
      <c r="C25" s="4" t="s">
        <v>224</v>
      </c>
      <c r="D25" s="2">
        <v>36</v>
      </c>
      <c r="E25" s="2" t="str">
        <f t="shared" si="0"/>
        <v>ADULT</v>
      </c>
      <c r="F25" s="2" t="s">
        <v>12</v>
      </c>
    </row>
    <row r="26" spans="1:6" ht="15.75" customHeight="1" x14ac:dyDescent="0.25">
      <c r="A26" s="2">
        <v>25</v>
      </c>
      <c r="B26" s="4" t="s">
        <v>147</v>
      </c>
      <c r="C26" s="4" t="s">
        <v>224</v>
      </c>
      <c r="D26" s="2">
        <v>38</v>
      </c>
      <c r="E26" s="2" t="str">
        <f t="shared" si="0"/>
        <v>ADULT</v>
      </c>
      <c r="F26" s="2" t="s">
        <v>12</v>
      </c>
    </row>
    <row r="27" spans="1:6" ht="15.75" customHeight="1" x14ac:dyDescent="0.25">
      <c r="A27" s="2">
        <v>26</v>
      </c>
      <c r="B27" s="4" t="s">
        <v>148</v>
      </c>
      <c r="C27" s="4" t="s">
        <v>224</v>
      </c>
      <c r="D27" s="2">
        <v>28</v>
      </c>
      <c r="E27" s="2" t="str">
        <f t="shared" si="0"/>
        <v>YOUNG</v>
      </c>
      <c r="F27" s="2" t="s">
        <v>11</v>
      </c>
    </row>
    <row r="28" spans="1:6" ht="15.75" customHeight="1" x14ac:dyDescent="0.25">
      <c r="A28" s="2">
        <v>27</v>
      </c>
      <c r="B28" s="4" t="s">
        <v>149</v>
      </c>
      <c r="C28" s="4" t="s">
        <v>224</v>
      </c>
      <c r="D28" s="2">
        <v>37</v>
      </c>
      <c r="E28" s="2" t="str">
        <f t="shared" si="0"/>
        <v>ADULT</v>
      </c>
      <c r="F28" s="2" t="s">
        <v>9</v>
      </c>
    </row>
    <row r="29" spans="1:6" ht="15.75" customHeight="1" x14ac:dyDescent="0.25">
      <c r="A29" s="2">
        <v>28</v>
      </c>
      <c r="B29" s="4" t="s">
        <v>150</v>
      </c>
      <c r="C29" s="4" t="s">
        <v>224</v>
      </c>
      <c r="D29" s="2">
        <v>63</v>
      </c>
      <c r="E29" s="2" t="str">
        <f t="shared" si="0"/>
        <v>OLD</v>
      </c>
      <c r="F29" s="2" t="s">
        <v>12</v>
      </c>
    </row>
    <row r="30" spans="1:6" ht="15.75" customHeight="1" x14ac:dyDescent="0.25">
      <c r="A30" s="2">
        <v>29</v>
      </c>
      <c r="B30" s="4" t="s">
        <v>151</v>
      </c>
      <c r="C30" s="4" t="s">
        <v>224</v>
      </c>
      <c r="D30" s="2">
        <v>64</v>
      </c>
      <c r="E30" s="2" t="str">
        <f t="shared" si="0"/>
        <v>OLD</v>
      </c>
      <c r="F30" s="2" t="s">
        <v>12</v>
      </c>
    </row>
    <row r="31" spans="1:6" ht="15.75" customHeight="1" x14ac:dyDescent="0.25">
      <c r="A31" s="2">
        <v>30</v>
      </c>
      <c r="B31" s="4" t="s">
        <v>152</v>
      </c>
      <c r="C31" s="4" t="s">
        <v>224</v>
      </c>
      <c r="D31" s="2">
        <v>37</v>
      </c>
      <c r="E31" s="2" t="str">
        <f t="shared" si="0"/>
        <v>ADULT</v>
      </c>
      <c r="F31" s="2" t="s">
        <v>10</v>
      </c>
    </row>
    <row r="32" spans="1:6" ht="15.75" customHeight="1" x14ac:dyDescent="0.25">
      <c r="A32" s="2">
        <v>31</v>
      </c>
      <c r="B32" s="4" t="s">
        <v>153</v>
      </c>
      <c r="C32" s="4" t="s">
        <v>224</v>
      </c>
      <c r="D32" s="2">
        <v>40</v>
      </c>
      <c r="E32" s="2" t="str">
        <f t="shared" si="0"/>
        <v>ADULT</v>
      </c>
      <c r="F32" s="2" t="s">
        <v>11</v>
      </c>
    </row>
    <row r="33" spans="1:6" ht="15.75" customHeight="1" x14ac:dyDescent="0.25">
      <c r="A33" s="2">
        <v>32</v>
      </c>
      <c r="B33" s="4" t="s">
        <v>154</v>
      </c>
      <c r="C33" s="4" t="s">
        <v>224</v>
      </c>
      <c r="D33" s="2">
        <v>25</v>
      </c>
      <c r="E33" s="2" t="str">
        <f t="shared" si="0"/>
        <v>YOUNG</v>
      </c>
      <c r="F33" s="2" t="s">
        <v>8</v>
      </c>
    </row>
    <row r="34" spans="1:6" ht="15.75" customHeight="1" x14ac:dyDescent="0.25">
      <c r="A34" s="2">
        <v>33</v>
      </c>
      <c r="B34" s="4" t="s">
        <v>155</v>
      </c>
      <c r="C34" s="4" t="s">
        <v>224</v>
      </c>
      <c r="D34" s="2">
        <v>48</v>
      </c>
      <c r="E34" s="2" t="str">
        <f t="shared" si="0"/>
        <v>ADULT</v>
      </c>
      <c r="F34" s="2" t="s">
        <v>8</v>
      </c>
    </row>
    <row r="35" spans="1:6" ht="15.75" customHeight="1" x14ac:dyDescent="0.25">
      <c r="A35" s="2">
        <v>34</v>
      </c>
      <c r="B35" s="4" t="s">
        <v>156</v>
      </c>
      <c r="C35" s="4" t="s">
        <v>224</v>
      </c>
      <c r="D35" s="2">
        <v>31</v>
      </c>
      <c r="E35" s="2" t="str">
        <f t="shared" si="0"/>
        <v>YOUNG</v>
      </c>
      <c r="F35" s="2" t="s">
        <v>9</v>
      </c>
    </row>
    <row r="36" spans="1:6" ht="15.75" customHeight="1" x14ac:dyDescent="0.25">
      <c r="A36" s="2">
        <v>35</v>
      </c>
      <c r="B36" s="4" t="s">
        <v>157</v>
      </c>
      <c r="C36" s="4" t="s">
        <v>224</v>
      </c>
      <c r="D36" s="2">
        <v>21</v>
      </c>
      <c r="E36" s="2" t="str">
        <f t="shared" si="0"/>
        <v>YOUNG</v>
      </c>
      <c r="F36" s="2" t="s">
        <v>9</v>
      </c>
    </row>
    <row r="37" spans="1:6" ht="15.75" customHeight="1" x14ac:dyDescent="0.25">
      <c r="A37" s="2">
        <v>36</v>
      </c>
      <c r="B37" s="4" t="s">
        <v>158</v>
      </c>
      <c r="C37" s="4" t="s">
        <v>224</v>
      </c>
      <c r="D37" s="2">
        <v>46</v>
      </c>
      <c r="E37" s="2" t="str">
        <f t="shared" si="0"/>
        <v>ADULT</v>
      </c>
      <c r="F37" s="2" t="s">
        <v>11</v>
      </c>
    </row>
    <row r="38" spans="1:6" ht="15.75" customHeight="1" x14ac:dyDescent="0.25">
      <c r="A38" s="2">
        <v>37</v>
      </c>
      <c r="B38" s="4" t="s">
        <v>159</v>
      </c>
      <c r="C38" s="4" t="s">
        <v>224</v>
      </c>
      <c r="D38" s="2">
        <v>39</v>
      </c>
      <c r="E38" s="2" t="str">
        <f t="shared" si="0"/>
        <v>ADULT</v>
      </c>
      <c r="F38" s="2" t="s">
        <v>11</v>
      </c>
    </row>
    <row r="39" spans="1:6" ht="15.75" customHeight="1" x14ac:dyDescent="0.25">
      <c r="A39" s="2">
        <v>38</v>
      </c>
      <c r="B39" s="4" t="s">
        <v>160</v>
      </c>
      <c r="C39" s="4" t="s">
        <v>224</v>
      </c>
      <c r="D39" s="2">
        <v>22</v>
      </c>
      <c r="E39" s="2" t="str">
        <f t="shared" si="0"/>
        <v>YOUNG</v>
      </c>
      <c r="F39" s="2" t="s">
        <v>8</v>
      </c>
    </row>
    <row r="40" spans="1:6" ht="15.75" customHeight="1" x14ac:dyDescent="0.25">
      <c r="A40" s="2">
        <v>39</v>
      </c>
      <c r="B40" s="4" t="s">
        <v>161</v>
      </c>
      <c r="C40" s="4" t="s">
        <v>224</v>
      </c>
      <c r="D40" s="2">
        <v>46</v>
      </c>
      <c r="E40" s="2" t="str">
        <f t="shared" si="0"/>
        <v>ADULT</v>
      </c>
      <c r="F40" s="2" t="s">
        <v>9</v>
      </c>
    </row>
    <row r="41" spans="1:6" ht="15.75" customHeight="1" x14ac:dyDescent="0.25">
      <c r="A41" s="2">
        <v>40</v>
      </c>
      <c r="B41" s="4" t="s">
        <v>162</v>
      </c>
      <c r="C41" s="4" t="s">
        <v>224</v>
      </c>
      <c r="D41" s="2">
        <v>31</v>
      </c>
      <c r="E41" s="2" t="str">
        <f t="shared" si="0"/>
        <v>YOUNG</v>
      </c>
      <c r="F41" s="2" t="s">
        <v>10</v>
      </c>
    </row>
    <row r="42" spans="1:6" ht="15.75" customHeight="1" x14ac:dyDescent="0.25">
      <c r="A42" s="2">
        <v>41</v>
      </c>
      <c r="B42" s="4" t="s">
        <v>163</v>
      </c>
      <c r="C42" s="4" t="s">
        <v>224</v>
      </c>
      <c r="D42" s="2">
        <v>22</v>
      </c>
      <c r="E42" s="2" t="str">
        <f t="shared" si="0"/>
        <v>YOUNG</v>
      </c>
      <c r="F42" s="2" t="s">
        <v>8</v>
      </c>
    </row>
    <row r="43" spans="1:6" ht="15.75" customHeight="1" x14ac:dyDescent="0.25">
      <c r="A43" s="2">
        <v>42</v>
      </c>
      <c r="B43" s="4" t="s">
        <v>164</v>
      </c>
      <c r="C43" s="4" t="s">
        <v>224</v>
      </c>
      <c r="D43" s="2">
        <v>28</v>
      </c>
      <c r="E43" s="2" t="str">
        <f t="shared" si="0"/>
        <v>YOUNG</v>
      </c>
      <c r="F43" s="2" t="s">
        <v>9</v>
      </c>
    </row>
    <row r="44" spans="1:6" ht="15.75" customHeight="1" x14ac:dyDescent="0.25">
      <c r="A44" s="2">
        <v>43</v>
      </c>
      <c r="B44" s="4" t="s">
        <v>165</v>
      </c>
      <c r="C44" s="4" t="s">
        <v>224</v>
      </c>
      <c r="D44" s="2">
        <v>39</v>
      </c>
      <c r="E44" s="2" t="str">
        <f t="shared" si="0"/>
        <v>ADULT</v>
      </c>
      <c r="F44" s="2" t="s">
        <v>12</v>
      </c>
    </row>
    <row r="45" spans="1:6" ht="15.75" customHeight="1" x14ac:dyDescent="0.25">
      <c r="A45" s="2">
        <v>44</v>
      </c>
      <c r="B45" s="4" t="s">
        <v>166</v>
      </c>
      <c r="C45" s="4" t="s">
        <v>224</v>
      </c>
      <c r="D45" s="2">
        <v>64</v>
      </c>
      <c r="E45" s="2" t="str">
        <f t="shared" si="0"/>
        <v>OLD</v>
      </c>
      <c r="F45" s="2" t="s">
        <v>9</v>
      </c>
    </row>
    <row r="46" spans="1:6" ht="15.75" customHeight="1" x14ac:dyDescent="0.25">
      <c r="A46" s="2">
        <v>45</v>
      </c>
      <c r="B46" s="4" t="s">
        <v>167</v>
      </c>
      <c r="C46" s="4" t="s">
        <v>224</v>
      </c>
      <c r="D46" s="2">
        <v>46</v>
      </c>
      <c r="E46" s="2" t="str">
        <f t="shared" si="0"/>
        <v>ADULT</v>
      </c>
      <c r="F46" s="2" t="s">
        <v>8</v>
      </c>
    </row>
    <row r="47" spans="1:6" ht="15.75" customHeight="1" x14ac:dyDescent="0.25">
      <c r="A47" s="2">
        <v>46</v>
      </c>
      <c r="B47" s="4" t="s">
        <v>168</v>
      </c>
      <c r="C47" s="4" t="s">
        <v>224</v>
      </c>
      <c r="D47" s="2">
        <v>57</v>
      </c>
      <c r="E47" s="2" t="str">
        <f t="shared" si="0"/>
        <v>OLD</v>
      </c>
      <c r="F47" s="2" t="s">
        <v>8</v>
      </c>
    </row>
    <row r="48" spans="1:6" ht="15.75" customHeight="1" x14ac:dyDescent="0.25">
      <c r="A48" s="2">
        <v>47</v>
      </c>
      <c r="B48" s="4" t="s">
        <v>169</v>
      </c>
      <c r="C48" s="4" t="s">
        <v>224</v>
      </c>
      <c r="D48" s="2">
        <v>30</v>
      </c>
      <c r="E48" s="2" t="str">
        <f t="shared" si="0"/>
        <v>YOUNG</v>
      </c>
      <c r="F48" s="2" t="s">
        <v>8</v>
      </c>
    </row>
    <row r="49" spans="1:6" ht="15.75" customHeight="1" x14ac:dyDescent="0.25">
      <c r="A49" s="2">
        <v>48</v>
      </c>
      <c r="B49" s="4" t="s">
        <v>170</v>
      </c>
      <c r="C49" s="4" t="s">
        <v>224</v>
      </c>
      <c r="D49" s="2">
        <v>48</v>
      </c>
      <c r="E49" s="2" t="str">
        <f t="shared" si="0"/>
        <v>ADULT</v>
      </c>
      <c r="F49" s="2" t="s">
        <v>10</v>
      </c>
    </row>
    <row r="50" spans="1:6" ht="15.75" customHeight="1" x14ac:dyDescent="0.25">
      <c r="A50" s="2">
        <v>49</v>
      </c>
      <c r="B50" s="4" t="s">
        <v>171</v>
      </c>
      <c r="C50" s="4" t="s">
        <v>224</v>
      </c>
      <c r="D50" s="2">
        <v>28</v>
      </c>
      <c r="E50" s="2" t="str">
        <f t="shared" si="0"/>
        <v>YOUNG</v>
      </c>
      <c r="F50" s="2" t="s">
        <v>12</v>
      </c>
    </row>
    <row r="51" spans="1:6" ht="15.75" customHeight="1" x14ac:dyDescent="0.25">
      <c r="A51" s="2">
        <v>50</v>
      </c>
      <c r="B51" s="4" t="s">
        <v>172</v>
      </c>
      <c r="C51" s="4" t="s">
        <v>224</v>
      </c>
      <c r="D51" s="2">
        <v>50</v>
      </c>
      <c r="E51" s="2" t="str">
        <f t="shared" si="0"/>
        <v>OLD</v>
      </c>
      <c r="F51" s="2" t="s">
        <v>8</v>
      </c>
    </row>
    <row r="52" spans="1:6" ht="15.75" customHeight="1" x14ac:dyDescent="0.25">
      <c r="A52" s="2">
        <v>51</v>
      </c>
      <c r="B52" s="4" t="s">
        <v>173</v>
      </c>
      <c r="C52" s="4" t="s">
        <v>224</v>
      </c>
      <c r="D52" s="2">
        <v>61</v>
      </c>
      <c r="E52" s="2" t="str">
        <f t="shared" si="0"/>
        <v>OLD</v>
      </c>
      <c r="F52" s="2" t="s">
        <v>11</v>
      </c>
    </row>
    <row r="53" spans="1:6" ht="15.75" customHeight="1" x14ac:dyDescent="0.25">
      <c r="A53" s="2">
        <v>52</v>
      </c>
      <c r="B53" s="4" t="s">
        <v>174</v>
      </c>
      <c r="C53" s="4" t="s">
        <v>224</v>
      </c>
      <c r="D53" s="2">
        <v>24</v>
      </c>
      <c r="E53" s="2" t="str">
        <f t="shared" si="0"/>
        <v>YOUNG</v>
      </c>
      <c r="F53" s="2" t="s">
        <v>10</v>
      </c>
    </row>
    <row r="54" spans="1:6" ht="15.75" customHeight="1" x14ac:dyDescent="0.25">
      <c r="A54" s="2">
        <v>53</v>
      </c>
      <c r="B54" s="4" t="s">
        <v>175</v>
      </c>
      <c r="C54" s="4" t="s">
        <v>225</v>
      </c>
      <c r="D54" s="2">
        <v>63</v>
      </c>
      <c r="E54" s="2" t="str">
        <f t="shared" si="0"/>
        <v>OLD</v>
      </c>
      <c r="F54" s="2" t="s">
        <v>12</v>
      </c>
    </row>
    <row r="55" spans="1:6" ht="15.75" customHeight="1" x14ac:dyDescent="0.25">
      <c r="A55" s="2">
        <v>54</v>
      </c>
      <c r="B55" s="4" t="s">
        <v>176</v>
      </c>
      <c r="C55" s="4" t="s">
        <v>225</v>
      </c>
      <c r="D55" s="2">
        <v>23</v>
      </c>
      <c r="E55" s="2" t="str">
        <f t="shared" si="0"/>
        <v>YOUNG</v>
      </c>
      <c r="F55" s="2" t="s">
        <v>10</v>
      </c>
    </row>
    <row r="56" spans="1:6" ht="15.75" customHeight="1" x14ac:dyDescent="0.25">
      <c r="A56" s="2">
        <v>55</v>
      </c>
      <c r="B56" s="4" t="s">
        <v>177</v>
      </c>
      <c r="C56" s="4" t="s">
        <v>225</v>
      </c>
      <c r="D56" s="2">
        <v>34</v>
      </c>
      <c r="E56" s="2" t="str">
        <f t="shared" si="0"/>
        <v>ADULT</v>
      </c>
      <c r="F56" s="2" t="s">
        <v>8</v>
      </c>
    </row>
    <row r="57" spans="1:6" ht="15.75" customHeight="1" x14ac:dyDescent="0.25">
      <c r="A57" s="2">
        <v>56</v>
      </c>
      <c r="B57" s="4" t="s">
        <v>178</v>
      </c>
      <c r="C57" s="4" t="s">
        <v>225</v>
      </c>
      <c r="D57" s="2">
        <v>46</v>
      </c>
      <c r="E57" s="2" t="str">
        <f t="shared" si="0"/>
        <v>ADULT</v>
      </c>
      <c r="F57" s="2" t="s">
        <v>12</v>
      </c>
    </row>
    <row r="58" spans="1:6" ht="15.75" customHeight="1" x14ac:dyDescent="0.25">
      <c r="A58" s="2">
        <v>57</v>
      </c>
      <c r="B58" s="4" t="s">
        <v>179</v>
      </c>
      <c r="C58" s="4" t="s">
        <v>225</v>
      </c>
      <c r="D58" s="2">
        <v>54</v>
      </c>
      <c r="E58" s="2" t="str">
        <f t="shared" si="0"/>
        <v>OLD</v>
      </c>
      <c r="F58" s="2" t="s">
        <v>9</v>
      </c>
    </row>
    <row r="59" spans="1:6" ht="15.75" customHeight="1" x14ac:dyDescent="0.25">
      <c r="A59" s="2">
        <v>58</v>
      </c>
      <c r="B59" s="4" t="s">
        <v>180</v>
      </c>
      <c r="C59" s="4" t="s">
        <v>225</v>
      </c>
      <c r="D59" s="2">
        <v>60</v>
      </c>
      <c r="E59" s="2" t="str">
        <f t="shared" si="0"/>
        <v>OLD</v>
      </c>
      <c r="F59" s="2" t="s">
        <v>9</v>
      </c>
    </row>
    <row r="60" spans="1:6" ht="15.75" customHeight="1" x14ac:dyDescent="0.25">
      <c r="A60" s="2">
        <v>59</v>
      </c>
      <c r="B60" s="4" t="s">
        <v>181</v>
      </c>
      <c r="C60" s="4" t="s">
        <v>225</v>
      </c>
      <c r="D60" s="2">
        <v>56</v>
      </c>
      <c r="E60" s="2" t="str">
        <f t="shared" si="0"/>
        <v>OLD</v>
      </c>
      <c r="F60" s="2" t="s">
        <v>11</v>
      </c>
    </row>
    <row r="61" spans="1:6" ht="15.75" customHeight="1" x14ac:dyDescent="0.25">
      <c r="A61" s="2">
        <v>60</v>
      </c>
      <c r="B61" s="4" t="s">
        <v>182</v>
      </c>
      <c r="C61" s="4" t="s">
        <v>225</v>
      </c>
      <c r="D61" s="2">
        <v>31</v>
      </c>
      <c r="E61" s="2" t="str">
        <f t="shared" si="0"/>
        <v>YOUNG</v>
      </c>
      <c r="F61" s="2" t="s">
        <v>11</v>
      </c>
    </row>
    <row r="62" spans="1:6" ht="15.75" customHeight="1" x14ac:dyDescent="0.25">
      <c r="A62" s="2">
        <v>61</v>
      </c>
      <c r="B62" s="4" t="s">
        <v>183</v>
      </c>
      <c r="C62" s="4" t="s">
        <v>225</v>
      </c>
      <c r="D62" s="2">
        <v>51</v>
      </c>
      <c r="E62" s="2" t="str">
        <f t="shared" si="0"/>
        <v>OLD</v>
      </c>
      <c r="F62" s="2" t="s">
        <v>11</v>
      </c>
    </row>
    <row r="63" spans="1:6" ht="15.75" customHeight="1" x14ac:dyDescent="0.25">
      <c r="A63" s="2">
        <v>62</v>
      </c>
      <c r="B63" s="4" t="s">
        <v>184</v>
      </c>
      <c r="C63" s="4" t="s">
        <v>225</v>
      </c>
      <c r="D63" s="2">
        <v>36</v>
      </c>
      <c r="E63" s="2" t="str">
        <f t="shared" si="0"/>
        <v>ADULT</v>
      </c>
      <c r="F63" s="2" t="s">
        <v>8</v>
      </c>
    </row>
    <row r="64" spans="1:6" ht="15.75" customHeight="1" x14ac:dyDescent="0.25">
      <c r="A64" s="2">
        <v>63</v>
      </c>
      <c r="B64" s="4" t="s">
        <v>185</v>
      </c>
      <c r="C64" s="4" t="s">
        <v>225</v>
      </c>
      <c r="D64" s="2">
        <v>48</v>
      </c>
      <c r="E64" s="2" t="str">
        <f t="shared" si="0"/>
        <v>ADULT</v>
      </c>
      <c r="F64" s="2" t="s">
        <v>9</v>
      </c>
    </row>
    <row r="65" spans="1:6" ht="15.75" customHeight="1" x14ac:dyDescent="0.25">
      <c r="A65" s="2">
        <v>64</v>
      </c>
      <c r="B65" s="4" t="s">
        <v>186</v>
      </c>
      <c r="C65" s="4" t="s">
        <v>225</v>
      </c>
      <c r="D65" s="2">
        <v>64</v>
      </c>
      <c r="E65" s="2" t="str">
        <f t="shared" si="0"/>
        <v>OLD</v>
      </c>
      <c r="F65" s="2" t="s">
        <v>12</v>
      </c>
    </row>
    <row r="66" spans="1:6" ht="15.75" customHeight="1" x14ac:dyDescent="0.25">
      <c r="A66" s="2">
        <v>65</v>
      </c>
      <c r="B66" s="4" t="s">
        <v>187</v>
      </c>
      <c r="C66" s="4" t="s">
        <v>225</v>
      </c>
      <c r="D66" s="2">
        <v>51</v>
      </c>
      <c r="E66" s="2" t="str">
        <f t="shared" si="0"/>
        <v>OLD</v>
      </c>
      <c r="F66" s="2" t="s">
        <v>12</v>
      </c>
    </row>
    <row r="67" spans="1:6" ht="15.75" customHeight="1" x14ac:dyDescent="0.25">
      <c r="A67" s="2">
        <v>66</v>
      </c>
      <c r="B67" s="4" t="s">
        <v>188</v>
      </c>
      <c r="C67" s="4" t="s">
        <v>225</v>
      </c>
      <c r="D67" s="2">
        <v>29</v>
      </c>
      <c r="E67" s="2" t="str">
        <f t="shared" ref="E67:E101" si="1">IF(D67&lt;=33,"YOUNG",IF(D67&lt;=49,"ADULT", IF(D67&gt;=50,"OLD")))</f>
        <v>YOUNG</v>
      </c>
      <c r="F67" s="2" t="s">
        <v>11</v>
      </c>
    </row>
    <row r="68" spans="1:6" ht="15.75" customHeight="1" x14ac:dyDescent="0.25">
      <c r="A68" s="2">
        <v>67</v>
      </c>
      <c r="B68" s="4" t="s">
        <v>189</v>
      </c>
      <c r="C68" s="4" t="s">
        <v>225</v>
      </c>
      <c r="D68" s="2">
        <v>31</v>
      </c>
      <c r="E68" s="2" t="str">
        <f t="shared" si="1"/>
        <v>YOUNG</v>
      </c>
      <c r="F68" s="2" t="s">
        <v>12</v>
      </c>
    </row>
    <row r="69" spans="1:6" ht="15.75" customHeight="1" x14ac:dyDescent="0.25">
      <c r="A69" s="2">
        <v>68</v>
      </c>
      <c r="B69" s="4" t="s">
        <v>190</v>
      </c>
      <c r="C69" s="4" t="s">
        <v>225</v>
      </c>
      <c r="D69" s="2">
        <v>27</v>
      </c>
      <c r="E69" s="2" t="str">
        <f t="shared" si="1"/>
        <v>YOUNG</v>
      </c>
      <c r="F69" s="2" t="s">
        <v>9</v>
      </c>
    </row>
    <row r="70" spans="1:6" ht="15.75" customHeight="1" x14ac:dyDescent="0.25">
      <c r="A70" s="2">
        <v>69</v>
      </c>
      <c r="B70" s="4" t="s">
        <v>191</v>
      </c>
      <c r="C70" s="4" t="s">
        <v>225</v>
      </c>
      <c r="D70" s="2">
        <v>63</v>
      </c>
      <c r="E70" s="2" t="str">
        <f t="shared" si="1"/>
        <v>OLD</v>
      </c>
      <c r="F70" s="2" t="s">
        <v>11</v>
      </c>
    </row>
    <row r="71" spans="1:6" ht="15.75" customHeight="1" x14ac:dyDescent="0.25">
      <c r="A71" s="2">
        <v>70</v>
      </c>
      <c r="B71" s="4" t="s">
        <v>192</v>
      </c>
      <c r="C71" s="4" t="s">
        <v>225</v>
      </c>
      <c r="D71" s="2">
        <v>22</v>
      </c>
      <c r="E71" s="2" t="str">
        <f t="shared" si="1"/>
        <v>YOUNG</v>
      </c>
      <c r="F71" s="2" t="s">
        <v>11</v>
      </c>
    </row>
    <row r="72" spans="1:6" ht="15.75" customHeight="1" x14ac:dyDescent="0.25">
      <c r="A72" s="2">
        <v>71</v>
      </c>
      <c r="B72" s="4" t="s">
        <v>193</v>
      </c>
      <c r="C72" s="4" t="s">
        <v>225</v>
      </c>
      <c r="D72" s="2">
        <v>59</v>
      </c>
      <c r="E72" s="2" t="str">
        <f t="shared" si="1"/>
        <v>OLD</v>
      </c>
      <c r="F72" s="2" t="s">
        <v>12</v>
      </c>
    </row>
    <row r="73" spans="1:6" ht="15.75" customHeight="1" x14ac:dyDescent="0.25">
      <c r="A73" s="2">
        <v>72</v>
      </c>
      <c r="B73" s="4" t="s">
        <v>194</v>
      </c>
      <c r="C73" s="4" t="s">
        <v>225</v>
      </c>
      <c r="D73" s="2">
        <v>18</v>
      </c>
      <c r="E73" s="2" t="str">
        <f t="shared" si="1"/>
        <v>YOUNG</v>
      </c>
      <c r="F73" s="2" t="s">
        <v>11</v>
      </c>
    </row>
    <row r="74" spans="1:6" ht="15.75" customHeight="1" x14ac:dyDescent="0.25">
      <c r="A74" s="2">
        <v>73</v>
      </c>
      <c r="B74" s="4" t="s">
        <v>195</v>
      </c>
      <c r="C74" s="4" t="s">
        <v>225</v>
      </c>
      <c r="D74" s="2">
        <v>40</v>
      </c>
      <c r="E74" s="2" t="str">
        <f t="shared" si="1"/>
        <v>ADULT</v>
      </c>
      <c r="F74" s="2" t="s">
        <v>11</v>
      </c>
    </row>
    <row r="75" spans="1:6" ht="15.75" customHeight="1" x14ac:dyDescent="0.25">
      <c r="A75" s="2">
        <v>74</v>
      </c>
      <c r="B75" s="4" t="s">
        <v>196</v>
      </c>
      <c r="C75" s="4" t="s">
        <v>225</v>
      </c>
      <c r="D75" s="2">
        <v>56</v>
      </c>
      <c r="E75" s="2" t="str">
        <f t="shared" si="1"/>
        <v>OLD</v>
      </c>
      <c r="F75" s="2" t="s">
        <v>12</v>
      </c>
    </row>
    <row r="76" spans="1:6" ht="15.75" customHeight="1" x14ac:dyDescent="0.25">
      <c r="A76" s="2">
        <v>75</v>
      </c>
      <c r="B76" s="4" t="s">
        <v>197</v>
      </c>
      <c r="C76" s="4" t="s">
        <v>225</v>
      </c>
      <c r="D76" s="2">
        <v>37</v>
      </c>
      <c r="E76" s="2" t="str">
        <f t="shared" si="1"/>
        <v>ADULT</v>
      </c>
      <c r="F76" s="2" t="s">
        <v>8</v>
      </c>
    </row>
    <row r="77" spans="1:6" ht="15.75" customHeight="1" x14ac:dyDescent="0.25">
      <c r="A77" s="2">
        <v>76</v>
      </c>
      <c r="B77" s="4" t="s">
        <v>198</v>
      </c>
      <c r="C77" s="4" t="s">
        <v>225</v>
      </c>
      <c r="D77" s="2">
        <v>64</v>
      </c>
      <c r="E77" s="2" t="str">
        <f t="shared" si="1"/>
        <v>OLD</v>
      </c>
      <c r="F77" s="2" t="s">
        <v>10</v>
      </c>
    </row>
    <row r="78" spans="1:6" ht="15.75" customHeight="1" x14ac:dyDescent="0.25">
      <c r="A78" s="2">
        <v>77</v>
      </c>
      <c r="B78" s="4" t="s">
        <v>199</v>
      </c>
      <c r="C78" s="4" t="s">
        <v>225</v>
      </c>
      <c r="D78" s="2">
        <v>25</v>
      </c>
      <c r="E78" s="2" t="str">
        <f t="shared" si="1"/>
        <v>YOUNG</v>
      </c>
      <c r="F78" s="2" t="s">
        <v>11</v>
      </c>
    </row>
    <row r="79" spans="1:6" ht="15.75" customHeight="1" x14ac:dyDescent="0.25">
      <c r="A79" s="2">
        <v>78</v>
      </c>
      <c r="B79" s="4" t="s">
        <v>200</v>
      </c>
      <c r="C79" s="4" t="s">
        <v>225</v>
      </c>
      <c r="D79" s="2">
        <v>28</v>
      </c>
      <c r="E79" s="2" t="str">
        <f t="shared" si="1"/>
        <v>YOUNG</v>
      </c>
      <c r="F79" s="2" t="s">
        <v>11</v>
      </c>
    </row>
    <row r="80" spans="1:6" ht="15.75" customHeight="1" x14ac:dyDescent="0.25">
      <c r="A80" s="2">
        <v>79</v>
      </c>
      <c r="B80" s="4" t="s">
        <v>201</v>
      </c>
      <c r="C80" s="4" t="s">
        <v>225</v>
      </c>
      <c r="D80" s="2">
        <v>64</v>
      </c>
      <c r="E80" s="2" t="str">
        <f t="shared" si="1"/>
        <v>OLD</v>
      </c>
      <c r="F80" s="2" t="s">
        <v>10</v>
      </c>
    </row>
    <row r="81" spans="1:6" ht="15.75" customHeight="1" x14ac:dyDescent="0.25">
      <c r="A81" s="2">
        <v>80</v>
      </c>
      <c r="B81" s="4" t="s">
        <v>202</v>
      </c>
      <c r="C81" s="4" t="s">
        <v>225</v>
      </c>
      <c r="D81" s="2">
        <v>54</v>
      </c>
      <c r="E81" s="2" t="str">
        <f t="shared" si="1"/>
        <v>OLD</v>
      </c>
      <c r="F81" s="2" t="s">
        <v>9</v>
      </c>
    </row>
    <row r="82" spans="1:6" ht="15.75" customHeight="1" x14ac:dyDescent="0.25">
      <c r="A82" s="2">
        <v>81</v>
      </c>
      <c r="B82" s="4" t="s">
        <v>203</v>
      </c>
      <c r="C82" s="4" t="s">
        <v>225</v>
      </c>
      <c r="D82" s="2">
        <v>28</v>
      </c>
      <c r="E82" s="2" t="str">
        <f t="shared" si="1"/>
        <v>YOUNG</v>
      </c>
      <c r="F82" s="2" t="s">
        <v>10</v>
      </c>
    </row>
    <row r="83" spans="1:6" ht="15.75" customHeight="1" x14ac:dyDescent="0.25">
      <c r="A83" s="2">
        <v>82</v>
      </c>
      <c r="B83" s="4" t="s">
        <v>204</v>
      </c>
      <c r="C83" s="4" t="s">
        <v>225</v>
      </c>
      <c r="D83" s="2">
        <v>37</v>
      </c>
      <c r="E83" s="2" t="str">
        <f t="shared" si="1"/>
        <v>ADULT</v>
      </c>
      <c r="F83" s="2" t="s">
        <v>8</v>
      </c>
    </row>
    <row r="84" spans="1:6" ht="15.75" customHeight="1" x14ac:dyDescent="0.25">
      <c r="A84" s="2">
        <v>83</v>
      </c>
      <c r="B84" s="4" t="s">
        <v>205</v>
      </c>
      <c r="C84" s="4" t="s">
        <v>225</v>
      </c>
      <c r="D84" s="2">
        <v>27</v>
      </c>
      <c r="E84" s="2" t="str">
        <f t="shared" si="1"/>
        <v>YOUNG</v>
      </c>
      <c r="F84" s="2" t="s">
        <v>10</v>
      </c>
    </row>
    <row r="85" spans="1:6" ht="15.75" customHeight="1" x14ac:dyDescent="0.25">
      <c r="A85" s="2">
        <v>84</v>
      </c>
      <c r="B85" s="4" t="s">
        <v>206</v>
      </c>
      <c r="C85" s="4" t="s">
        <v>225</v>
      </c>
      <c r="D85" s="2">
        <v>64</v>
      </c>
      <c r="E85" s="2" t="str">
        <f t="shared" si="1"/>
        <v>OLD</v>
      </c>
      <c r="F85" s="2" t="s">
        <v>8</v>
      </c>
    </row>
    <row r="86" spans="1:6" ht="15.75" customHeight="1" x14ac:dyDescent="0.25">
      <c r="A86" s="2">
        <v>85</v>
      </c>
      <c r="B86" s="4" t="s">
        <v>207</v>
      </c>
      <c r="C86" s="4" t="s">
        <v>225</v>
      </c>
      <c r="D86" s="2">
        <v>30</v>
      </c>
      <c r="E86" s="2" t="str">
        <f t="shared" si="1"/>
        <v>YOUNG</v>
      </c>
      <c r="F86" s="2" t="s">
        <v>9</v>
      </c>
    </row>
    <row r="87" spans="1:6" ht="15.75" customHeight="1" x14ac:dyDescent="0.25">
      <c r="A87" s="2">
        <v>86</v>
      </c>
      <c r="B87" s="4" t="s">
        <v>208</v>
      </c>
      <c r="C87" s="4" t="s">
        <v>225</v>
      </c>
      <c r="D87" s="2">
        <v>44</v>
      </c>
      <c r="E87" s="2" t="str">
        <f t="shared" si="1"/>
        <v>ADULT</v>
      </c>
      <c r="F87" s="2" t="s">
        <v>12</v>
      </c>
    </row>
    <row r="88" spans="1:6" ht="15.75" customHeight="1" x14ac:dyDescent="0.25">
      <c r="A88" s="2">
        <v>87</v>
      </c>
      <c r="B88" s="4" t="s">
        <v>209</v>
      </c>
      <c r="C88" s="4" t="s">
        <v>225</v>
      </c>
      <c r="D88" s="2">
        <v>44</v>
      </c>
      <c r="E88" s="2" t="str">
        <f t="shared" si="1"/>
        <v>ADULT</v>
      </c>
      <c r="F88" s="2" t="s">
        <v>11</v>
      </c>
    </row>
    <row r="89" spans="1:6" ht="15.75" customHeight="1" x14ac:dyDescent="0.25">
      <c r="A89" s="2">
        <v>88</v>
      </c>
      <c r="B89" s="4" t="s">
        <v>210</v>
      </c>
      <c r="C89" s="4" t="s">
        <v>225</v>
      </c>
      <c r="D89" s="2">
        <v>41</v>
      </c>
      <c r="E89" s="2" t="str">
        <f t="shared" si="1"/>
        <v>ADULT</v>
      </c>
      <c r="F89" s="2" t="s">
        <v>12</v>
      </c>
    </row>
    <row r="90" spans="1:6" ht="15.75" customHeight="1" x14ac:dyDescent="0.25">
      <c r="A90" s="2">
        <v>89</v>
      </c>
      <c r="B90" s="4" t="s">
        <v>211</v>
      </c>
      <c r="C90" s="4" t="s">
        <v>225</v>
      </c>
      <c r="D90" s="2">
        <v>35</v>
      </c>
      <c r="E90" s="2" t="str">
        <f t="shared" si="1"/>
        <v>ADULT</v>
      </c>
      <c r="F90" s="2" t="s">
        <v>8</v>
      </c>
    </row>
    <row r="91" spans="1:6" ht="15.75" customHeight="1" x14ac:dyDescent="0.25">
      <c r="A91" s="2">
        <v>90</v>
      </c>
      <c r="B91" s="4" t="s">
        <v>212</v>
      </c>
      <c r="C91" s="4" t="s">
        <v>225</v>
      </c>
      <c r="D91" s="2">
        <v>43</v>
      </c>
      <c r="E91" s="2" t="str">
        <f t="shared" si="1"/>
        <v>ADULT</v>
      </c>
      <c r="F91" s="2" t="s">
        <v>12</v>
      </c>
    </row>
    <row r="92" spans="1:6" ht="15.75" customHeight="1" x14ac:dyDescent="0.25">
      <c r="A92" s="2">
        <v>91</v>
      </c>
      <c r="B92" s="4" t="s">
        <v>213</v>
      </c>
      <c r="C92" s="4" t="s">
        <v>225</v>
      </c>
      <c r="D92" s="2">
        <v>55</v>
      </c>
      <c r="E92" s="2" t="str">
        <f t="shared" si="1"/>
        <v>OLD</v>
      </c>
      <c r="F92" s="2" t="s">
        <v>9</v>
      </c>
    </row>
    <row r="93" spans="1:6" ht="15.75" customHeight="1" x14ac:dyDescent="0.25">
      <c r="A93" s="2">
        <v>92</v>
      </c>
      <c r="B93" s="4" t="s">
        <v>214</v>
      </c>
      <c r="C93" s="4" t="s">
        <v>225</v>
      </c>
      <c r="D93" s="2">
        <v>60</v>
      </c>
      <c r="E93" s="2" t="str">
        <f t="shared" si="1"/>
        <v>OLD</v>
      </c>
      <c r="F93" s="2" t="s">
        <v>8</v>
      </c>
    </row>
    <row r="94" spans="1:6" ht="15.75" customHeight="1" x14ac:dyDescent="0.25">
      <c r="A94" s="2">
        <v>93</v>
      </c>
      <c r="B94" s="4" t="s">
        <v>215</v>
      </c>
      <c r="C94" s="4" t="s">
        <v>225</v>
      </c>
      <c r="D94" s="2">
        <v>53</v>
      </c>
      <c r="E94" s="2" t="str">
        <f t="shared" si="1"/>
        <v>OLD</v>
      </c>
      <c r="F94" s="2" t="s">
        <v>12</v>
      </c>
    </row>
    <row r="95" spans="1:6" ht="15.75" customHeight="1" x14ac:dyDescent="0.25">
      <c r="A95" s="2">
        <v>94</v>
      </c>
      <c r="B95" s="4" t="s">
        <v>216</v>
      </c>
      <c r="C95" s="4" t="s">
        <v>225</v>
      </c>
      <c r="D95" s="2">
        <v>20</v>
      </c>
      <c r="E95" s="2" t="str">
        <f t="shared" si="1"/>
        <v>YOUNG</v>
      </c>
      <c r="F95" s="2" t="s">
        <v>12</v>
      </c>
    </row>
    <row r="96" spans="1:6" ht="15.75" customHeight="1" x14ac:dyDescent="0.25">
      <c r="A96" s="2">
        <v>95</v>
      </c>
      <c r="B96" s="4" t="s">
        <v>217</v>
      </c>
      <c r="C96" s="4" t="s">
        <v>225</v>
      </c>
      <c r="D96" s="2">
        <v>40</v>
      </c>
      <c r="E96" s="2" t="str">
        <f t="shared" si="1"/>
        <v>ADULT</v>
      </c>
      <c r="F96" s="2" t="s">
        <v>10</v>
      </c>
    </row>
    <row r="97" spans="1:6" ht="15.75" customHeight="1" x14ac:dyDescent="0.25">
      <c r="A97" s="2">
        <v>96</v>
      </c>
      <c r="B97" s="4" t="s">
        <v>218</v>
      </c>
      <c r="C97" s="4" t="s">
        <v>225</v>
      </c>
      <c r="D97" s="2">
        <v>46</v>
      </c>
      <c r="E97" s="2" t="str">
        <f t="shared" si="1"/>
        <v>ADULT</v>
      </c>
      <c r="F97" s="2" t="s">
        <v>9</v>
      </c>
    </row>
    <row r="98" spans="1:6" ht="15.75" customHeight="1" x14ac:dyDescent="0.25">
      <c r="A98" s="2">
        <v>97</v>
      </c>
      <c r="B98" s="4" t="s">
        <v>219</v>
      </c>
      <c r="C98" s="4" t="s">
        <v>225</v>
      </c>
      <c r="D98" s="2">
        <v>34</v>
      </c>
      <c r="E98" s="2" t="str">
        <f t="shared" si="1"/>
        <v>ADULT</v>
      </c>
      <c r="F98" s="2" t="s">
        <v>12</v>
      </c>
    </row>
    <row r="99" spans="1:6" ht="15.75" customHeight="1" x14ac:dyDescent="0.25">
      <c r="A99" s="2">
        <v>98</v>
      </c>
      <c r="B99" s="4" t="s">
        <v>220</v>
      </c>
      <c r="C99" s="4" t="s">
        <v>225</v>
      </c>
      <c r="D99" s="2">
        <v>49</v>
      </c>
      <c r="E99" s="2" t="str">
        <f t="shared" si="1"/>
        <v>ADULT</v>
      </c>
      <c r="F99" s="2" t="s">
        <v>12</v>
      </c>
    </row>
    <row r="100" spans="1:6" ht="15.75" customHeight="1" x14ac:dyDescent="0.25">
      <c r="A100" s="2">
        <v>99</v>
      </c>
      <c r="B100" s="4" t="s">
        <v>221</v>
      </c>
      <c r="C100" s="4" t="s">
        <v>225</v>
      </c>
      <c r="D100" s="2">
        <v>38</v>
      </c>
      <c r="E100" s="2" t="str">
        <f t="shared" si="1"/>
        <v>ADULT</v>
      </c>
      <c r="F100" s="2" t="s">
        <v>12</v>
      </c>
    </row>
    <row r="101" spans="1:6" ht="15.75" customHeight="1" x14ac:dyDescent="0.25">
      <c r="A101" s="2">
        <v>100</v>
      </c>
      <c r="B101" s="4" t="s">
        <v>222</v>
      </c>
      <c r="C101" s="4" t="s">
        <v>225</v>
      </c>
      <c r="D101" s="2">
        <v>55</v>
      </c>
      <c r="E101" s="2" t="str">
        <f t="shared" si="1"/>
        <v>OLD</v>
      </c>
      <c r="F101" s="2" t="s">
        <v>10</v>
      </c>
    </row>
    <row r="102" spans="1:6" ht="15.75" customHeight="1" x14ac:dyDescent="0.25"/>
    <row r="103" spans="1:6" ht="15.75" customHeight="1" x14ac:dyDescent="0.25"/>
    <row r="104" spans="1:6" ht="15.75" customHeight="1" x14ac:dyDescent="0.25"/>
    <row r="105" spans="1:6" ht="15.75" customHeight="1" x14ac:dyDescent="0.25"/>
    <row r="106" spans="1:6" ht="15.75" customHeight="1" x14ac:dyDescent="0.25"/>
    <row r="107" spans="1:6" ht="15.75" customHeight="1" x14ac:dyDescent="0.25"/>
    <row r="108" spans="1:6" ht="15.75" customHeight="1" x14ac:dyDescent="0.25"/>
    <row r="109" spans="1:6" ht="15.75" customHeight="1" x14ac:dyDescent="0.25"/>
    <row r="110" spans="1:6" ht="15.75" customHeight="1" x14ac:dyDescent="0.25"/>
    <row r="111" spans="1:6" ht="15.75" customHeight="1" x14ac:dyDescent="0.25"/>
    <row r="112" spans="1:6"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F9" sqref="F9"/>
    </sheetView>
  </sheetViews>
  <sheetFormatPr defaultColWidth="14.42578125" defaultRowHeight="15" customHeight="1" x14ac:dyDescent="0.25"/>
  <cols>
    <col min="1" max="1" width="18.42578125" bestFit="1" customWidth="1"/>
    <col min="2" max="2" width="13.140625" bestFit="1" customWidth="1"/>
    <col min="3" max="3" width="15.140625" bestFit="1" customWidth="1"/>
    <col min="4" max="4" width="13" bestFit="1" customWidth="1"/>
    <col min="5" max="5" width="14.5703125" bestFit="1" customWidth="1"/>
    <col min="6" max="26" width="8.7109375" customWidth="1"/>
  </cols>
  <sheetData>
    <row r="1" spans="1:5" x14ac:dyDescent="0.25">
      <c r="A1" s="15" t="s">
        <v>16</v>
      </c>
      <c r="B1" s="15" t="s">
        <v>13</v>
      </c>
      <c r="C1" s="15" t="s">
        <v>0</v>
      </c>
      <c r="D1" s="15" t="s">
        <v>17</v>
      </c>
      <c r="E1" s="15" t="s">
        <v>18</v>
      </c>
    </row>
    <row r="2" spans="1:5" x14ac:dyDescent="0.25">
      <c r="A2" s="2">
        <v>1</v>
      </c>
      <c r="B2" s="2">
        <v>81</v>
      </c>
      <c r="C2" s="2">
        <v>19</v>
      </c>
      <c r="D2" s="2">
        <v>4</v>
      </c>
      <c r="E2" s="2">
        <v>356.44</v>
      </c>
    </row>
    <row r="3" spans="1:5" x14ac:dyDescent="0.25">
      <c r="A3" s="2">
        <v>2</v>
      </c>
      <c r="B3" s="2">
        <v>87</v>
      </c>
      <c r="C3" s="2">
        <v>89</v>
      </c>
      <c r="D3" s="2">
        <v>2</v>
      </c>
      <c r="E3" s="2">
        <v>971.93</v>
      </c>
    </row>
    <row r="4" spans="1:5" x14ac:dyDescent="0.25">
      <c r="A4" s="2">
        <v>3</v>
      </c>
      <c r="B4" s="2">
        <v>47</v>
      </c>
      <c r="C4" s="2">
        <v>17</v>
      </c>
      <c r="D4" s="2">
        <v>1</v>
      </c>
      <c r="E4" s="2">
        <v>316.93</v>
      </c>
    </row>
    <row r="5" spans="1:5" x14ac:dyDescent="0.25">
      <c r="A5" s="2">
        <v>4</v>
      </c>
      <c r="B5" s="2">
        <v>64</v>
      </c>
      <c r="C5" s="2">
        <v>44</v>
      </c>
      <c r="D5" s="2">
        <v>2</v>
      </c>
      <c r="E5" s="2">
        <v>940.3</v>
      </c>
    </row>
    <row r="6" spans="1:5" x14ac:dyDescent="0.25">
      <c r="A6" s="2">
        <v>5</v>
      </c>
      <c r="B6" s="2">
        <v>35</v>
      </c>
      <c r="C6" s="2">
        <v>10</v>
      </c>
      <c r="D6" s="2">
        <v>9</v>
      </c>
      <c r="E6" s="2">
        <v>483.53</v>
      </c>
    </row>
    <row r="7" spans="1:5" x14ac:dyDescent="0.25">
      <c r="A7" s="2">
        <v>6</v>
      </c>
      <c r="B7" s="2">
        <v>23</v>
      </c>
      <c r="C7" s="2">
        <v>31</v>
      </c>
      <c r="D7" s="2">
        <v>5</v>
      </c>
      <c r="E7" s="2">
        <v>630.55999999999995</v>
      </c>
    </row>
    <row r="8" spans="1:5" x14ac:dyDescent="0.25">
      <c r="A8" s="2">
        <v>7</v>
      </c>
      <c r="B8" s="2">
        <v>65</v>
      </c>
      <c r="C8" s="2">
        <v>30</v>
      </c>
      <c r="D8" s="2">
        <v>1</v>
      </c>
      <c r="E8" s="2">
        <v>847.13</v>
      </c>
    </row>
    <row r="9" spans="1:5" x14ac:dyDescent="0.25">
      <c r="A9" s="2">
        <v>8</v>
      </c>
      <c r="B9" s="2">
        <v>36</v>
      </c>
      <c r="C9" s="2">
        <v>6</v>
      </c>
      <c r="D9" s="2">
        <v>4</v>
      </c>
      <c r="E9" s="2">
        <v>331</v>
      </c>
    </row>
    <row r="10" spans="1:5" x14ac:dyDescent="0.25">
      <c r="A10" s="2">
        <v>9</v>
      </c>
      <c r="B10" s="2">
        <v>4</v>
      </c>
      <c r="C10" s="2">
        <v>48</v>
      </c>
      <c r="D10" s="2">
        <v>1</v>
      </c>
      <c r="E10" s="2">
        <v>928.84</v>
      </c>
    </row>
    <row r="11" spans="1:5" x14ac:dyDescent="0.25">
      <c r="A11" s="2">
        <v>10</v>
      </c>
      <c r="B11" s="2">
        <v>65</v>
      </c>
      <c r="C11" s="2">
        <v>48</v>
      </c>
      <c r="D11" s="2">
        <v>3</v>
      </c>
      <c r="E11" s="2">
        <v>557.66</v>
      </c>
    </row>
    <row r="12" spans="1:5" x14ac:dyDescent="0.25">
      <c r="A12" s="2">
        <v>11</v>
      </c>
      <c r="B12" s="2">
        <v>100</v>
      </c>
      <c r="C12" s="2">
        <v>27</v>
      </c>
      <c r="D12" s="2">
        <v>7</v>
      </c>
      <c r="E12" s="2">
        <v>22.19</v>
      </c>
    </row>
    <row r="13" spans="1:5" x14ac:dyDescent="0.25">
      <c r="A13" s="2">
        <v>12</v>
      </c>
      <c r="B13" s="2">
        <v>59</v>
      </c>
      <c r="C13" s="2">
        <v>24</v>
      </c>
      <c r="D13" s="2">
        <v>7</v>
      </c>
      <c r="E13" s="2">
        <v>895.85</v>
      </c>
    </row>
    <row r="14" spans="1:5" x14ac:dyDescent="0.25">
      <c r="A14" s="2">
        <v>13</v>
      </c>
      <c r="B14" s="2">
        <v>1</v>
      </c>
      <c r="C14" s="2">
        <v>86</v>
      </c>
      <c r="D14" s="2">
        <v>1</v>
      </c>
      <c r="E14" s="2">
        <v>800.63</v>
      </c>
    </row>
    <row r="15" spans="1:5" x14ac:dyDescent="0.25">
      <c r="A15" s="2">
        <v>14</v>
      </c>
      <c r="B15" s="2">
        <v>31</v>
      </c>
      <c r="C15" s="2">
        <v>41</v>
      </c>
      <c r="D15" s="2">
        <v>9</v>
      </c>
      <c r="E15" s="2">
        <v>363.48</v>
      </c>
    </row>
    <row r="16" spans="1:5" x14ac:dyDescent="0.25">
      <c r="A16" s="2">
        <v>15</v>
      </c>
      <c r="B16" s="2">
        <v>7</v>
      </c>
      <c r="C16" s="2">
        <v>21</v>
      </c>
      <c r="D16" s="2">
        <v>8</v>
      </c>
      <c r="E16" s="2">
        <v>248.35</v>
      </c>
    </row>
    <row r="17" spans="1:5" x14ac:dyDescent="0.25">
      <c r="A17" s="2">
        <v>16</v>
      </c>
      <c r="B17" s="2">
        <v>88</v>
      </c>
      <c r="C17" s="2">
        <v>47</v>
      </c>
      <c r="D17" s="2">
        <v>9</v>
      </c>
      <c r="E17" s="2">
        <v>678.06</v>
      </c>
    </row>
    <row r="18" spans="1:5" x14ac:dyDescent="0.25">
      <c r="A18" s="2">
        <v>17</v>
      </c>
      <c r="B18" s="2">
        <v>91</v>
      </c>
      <c r="C18" s="2">
        <v>7</v>
      </c>
      <c r="D18" s="2">
        <v>4</v>
      </c>
      <c r="E18" s="2">
        <v>263.75</v>
      </c>
    </row>
    <row r="19" spans="1:5" x14ac:dyDescent="0.25">
      <c r="A19" s="2">
        <v>18</v>
      </c>
      <c r="B19" s="2">
        <v>35</v>
      </c>
      <c r="C19" s="2">
        <v>87</v>
      </c>
      <c r="D19" s="2">
        <v>6</v>
      </c>
      <c r="E19" s="2">
        <v>671.61</v>
      </c>
    </row>
    <row r="20" spans="1:5" x14ac:dyDescent="0.25">
      <c r="A20" s="2">
        <v>19</v>
      </c>
      <c r="B20" s="2">
        <v>80</v>
      </c>
      <c r="C20" s="2">
        <v>64</v>
      </c>
      <c r="D20" s="2">
        <v>7</v>
      </c>
      <c r="E20" s="2">
        <v>173.98</v>
      </c>
    </row>
    <row r="21" spans="1:5" ht="15.75" customHeight="1" x14ac:dyDescent="0.25">
      <c r="A21" s="2">
        <v>20</v>
      </c>
      <c r="B21" s="2">
        <v>29</v>
      </c>
      <c r="C21" s="2">
        <v>80</v>
      </c>
      <c r="D21" s="2">
        <v>4</v>
      </c>
      <c r="E21" s="2">
        <v>497.17</v>
      </c>
    </row>
    <row r="22" spans="1:5" ht="15.75" customHeight="1" x14ac:dyDescent="0.25">
      <c r="A22" s="2">
        <v>21</v>
      </c>
      <c r="B22" s="2">
        <v>39</v>
      </c>
      <c r="C22" s="2">
        <v>48</v>
      </c>
      <c r="D22" s="2">
        <v>4</v>
      </c>
      <c r="E22" s="2">
        <v>397.06</v>
      </c>
    </row>
    <row r="23" spans="1:5" ht="15.75" customHeight="1" x14ac:dyDescent="0.25">
      <c r="A23" s="2">
        <v>22</v>
      </c>
      <c r="B23" s="2">
        <v>86</v>
      </c>
      <c r="C23" s="2">
        <v>66</v>
      </c>
      <c r="D23" s="2">
        <v>4</v>
      </c>
      <c r="E23" s="2">
        <v>138.57</v>
      </c>
    </row>
    <row r="24" spans="1:5" ht="15.75" customHeight="1" x14ac:dyDescent="0.25">
      <c r="A24" s="2">
        <v>23</v>
      </c>
      <c r="B24" s="2">
        <v>78</v>
      </c>
      <c r="C24" s="2">
        <v>18</v>
      </c>
      <c r="D24" s="2">
        <v>7</v>
      </c>
      <c r="E24" s="2">
        <v>316.23</v>
      </c>
    </row>
    <row r="25" spans="1:5" ht="15.75" customHeight="1" x14ac:dyDescent="0.25">
      <c r="A25" s="2">
        <v>24</v>
      </c>
      <c r="B25" s="2">
        <v>75</v>
      </c>
      <c r="C25" s="2">
        <v>80</v>
      </c>
      <c r="D25" s="2">
        <v>5</v>
      </c>
      <c r="E25" s="2">
        <v>948.39</v>
      </c>
    </row>
    <row r="26" spans="1:5" ht="15.75" customHeight="1" x14ac:dyDescent="0.25">
      <c r="A26" s="2">
        <v>25</v>
      </c>
      <c r="B26" s="2">
        <v>49</v>
      </c>
      <c r="C26" s="2">
        <v>99</v>
      </c>
      <c r="D26" s="2">
        <v>9</v>
      </c>
      <c r="E26" s="2">
        <v>126.11</v>
      </c>
    </row>
    <row r="27" spans="1:5" ht="15.75" customHeight="1" x14ac:dyDescent="0.25">
      <c r="A27" s="2">
        <v>26</v>
      </c>
      <c r="B27" s="2">
        <v>2</v>
      </c>
      <c r="C27" s="2">
        <v>96</v>
      </c>
      <c r="D27" s="2">
        <v>8</v>
      </c>
      <c r="E27" s="2">
        <v>570.07000000000005</v>
      </c>
    </row>
    <row r="28" spans="1:5" ht="15.75" customHeight="1" x14ac:dyDescent="0.25">
      <c r="A28" s="2">
        <v>27</v>
      </c>
      <c r="B28" s="2">
        <v>38</v>
      </c>
      <c r="C28" s="2">
        <v>67</v>
      </c>
      <c r="D28" s="2">
        <v>9</v>
      </c>
      <c r="E28" s="2">
        <v>392.79</v>
      </c>
    </row>
    <row r="29" spans="1:5" ht="15.75" customHeight="1" x14ac:dyDescent="0.25">
      <c r="A29" s="2">
        <v>28</v>
      </c>
      <c r="B29" s="2">
        <v>75</v>
      </c>
      <c r="C29" s="2">
        <v>14</v>
      </c>
      <c r="D29" s="2">
        <v>8</v>
      </c>
      <c r="E29" s="2">
        <v>671.4</v>
      </c>
    </row>
    <row r="30" spans="1:5" ht="15.75" customHeight="1" x14ac:dyDescent="0.25">
      <c r="A30" s="2">
        <v>29</v>
      </c>
      <c r="B30" s="2">
        <v>41</v>
      </c>
      <c r="C30" s="2">
        <v>90</v>
      </c>
      <c r="D30" s="2">
        <v>8</v>
      </c>
      <c r="E30" s="2">
        <v>280.7</v>
      </c>
    </row>
    <row r="31" spans="1:5" ht="15.75" customHeight="1" x14ac:dyDescent="0.25">
      <c r="A31" s="2">
        <v>30</v>
      </c>
      <c r="B31" s="2">
        <v>33</v>
      </c>
      <c r="C31" s="2">
        <v>3</v>
      </c>
      <c r="D31" s="2">
        <v>7</v>
      </c>
      <c r="E31" s="2">
        <v>563.05999999999995</v>
      </c>
    </row>
    <row r="32" spans="1:5" ht="15.75" customHeight="1" x14ac:dyDescent="0.25">
      <c r="A32" s="2">
        <v>31</v>
      </c>
      <c r="B32" s="2">
        <v>73</v>
      </c>
      <c r="C32" s="2">
        <v>17</v>
      </c>
      <c r="D32" s="2">
        <v>7</v>
      </c>
      <c r="E32" s="2">
        <v>705.7</v>
      </c>
    </row>
    <row r="33" spans="1:5" ht="15.75" customHeight="1" x14ac:dyDescent="0.25">
      <c r="A33" s="2">
        <v>32</v>
      </c>
      <c r="B33" s="2">
        <v>69</v>
      </c>
      <c r="C33" s="2">
        <v>35</v>
      </c>
      <c r="D33" s="2">
        <v>2</v>
      </c>
      <c r="E33" s="2">
        <v>357.57</v>
      </c>
    </row>
    <row r="34" spans="1:5" ht="15.75" customHeight="1" x14ac:dyDescent="0.25">
      <c r="A34" s="2">
        <v>33</v>
      </c>
      <c r="B34" s="2">
        <v>79</v>
      </c>
      <c r="C34" s="2">
        <v>44</v>
      </c>
      <c r="D34" s="2">
        <v>8</v>
      </c>
      <c r="E34" s="2">
        <v>509.9</v>
      </c>
    </row>
    <row r="35" spans="1:5" ht="15.75" customHeight="1" x14ac:dyDescent="0.25">
      <c r="A35" s="2">
        <v>34</v>
      </c>
      <c r="B35" s="2">
        <v>18</v>
      </c>
      <c r="C35" s="2">
        <v>79</v>
      </c>
      <c r="D35" s="2">
        <v>6</v>
      </c>
      <c r="E35" s="2">
        <v>762.15</v>
      </c>
    </row>
    <row r="36" spans="1:5" ht="15.75" customHeight="1" x14ac:dyDescent="0.25">
      <c r="A36" s="2">
        <v>35</v>
      </c>
      <c r="B36" s="2">
        <v>16</v>
      </c>
      <c r="C36" s="2">
        <v>74</v>
      </c>
      <c r="D36" s="2">
        <v>8</v>
      </c>
      <c r="E36" s="2">
        <v>742.66</v>
      </c>
    </row>
    <row r="37" spans="1:5" ht="15.75" customHeight="1" x14ac:dyDescent="0.25">
      <c r="A37" s="2">
        <v>36</v>
      </c>
      <c r="B37" s="2">
        <v>9</v>
      </c>
      <c r="C37" s="2">
        <v>85</v>
      </c>
      <c r="D37" s="2">
        <v>8</v>
      </c>
      <c r="E37" s="2">
        <v>857.85</v>
      </c>
    </row>
    <row r="38" spans="1:5" ht="15.75" customHeight="1" x14ac:dyDescent="0.25">
      <c r="A38" s="2">
        <v>37</v>
      </c>
      <c r="B38" s="2">
        <v>50</v>
      </c>
      <c r="C38" s="2">
        <v>93</v>
      </c>
      <c r="D38" s="2">
        <v>5</v>
      </c>
      <c r="E38" s="2">
        <v>850.51</v>
      </c>
    </row>
    <row r="39" spans="1:5" ht="15.75" customHeight="1" x14ac:dyDescent="0.25">
      <c r="A39" s="2">
        <v>38</v>
      </c>
      <c r="B39" s="2">
        <v>24</v>
      </c>
      <c r="C39" s="2">
        <v>1</v>
      </c>
      <c r="D39" s="2">
        <v>8</v>
      </c>
      <c r="E39" s="2">
        <v>170.53</v>
      </c>
    </row>
    <row r="40" spans="1:5" ht="15.75" customHeight="1" x14ac:dyDescent="0.25">
      <c r="A40" s="2">
        <v>39</v>
      </c>
      <c r="B40" s="2">
        <v>32</v>
      </c>
      <c r="C40" s="2">
        <v>19</v>
      </c>
      <c r="D40" s="2">
        <v>5</v>
      </c>
      <c r="E40" s="2">
        <v>128.41999999999999</v>
      </c>
    </row>
    <row r="41" spans="1:5" ht="15.75" customHeight="1" x14ac:dyDescent="0.25">
      <c r="A41" s="2">
        <v>40</v>
      </c>
      <c r="B41" s="2">
        <v>7</v>
      </c>
      <c r="C41" s="2">
        <v>9</v>
      </c>
      <c r="D41" s="2">
        <v>9</v>
      </c>
      <c r="E41" s="2">
        <v>929.37</v>
      </c>
    </row>
    <row r="42" spans="1:5" ht="15.75" customHeight="1" x14ac:dyDescent="0.25">
      <c r="A42" s="2">
        <v>41</v>
      </c>
      <c r="B42" s="2">
        <v>17</v>
      </c>
      <c r="C42" s="2">
        <v>38</v>
      </c>
      <c r="D42" s="2">
        <v>2</v>
      </c>
      <c r="E42" s="2">
        <v>946.26</v>
      </c>
    </row>
    <row r="43" spans="1:5" ht="15.75" customHeight="1" x14ac:dyDescent="0.25">
      <c r="A43" s="2">
        <v>42</v>
      </c>
      <c r="B43" s="2">
        <v>7</v>
      </c>
      <c r="C43" s="2">
        <v>65</v>
      </c>
      <c r="D43" s="2">
        <v>4</v>
      </c>
      <c r="E43" s="2">
        <v>837.13</v>
      </c>
    </row>
    <row r="44" spans="1:5" ht="15.75" customHeight="1" x14ac:dyDescent="0.25">
      <c r="A44" s="2">
        <v>43</v>
      </c>
      <c r="B44" s="2">
        <v>77</v>
      </c>
      <c r="C44" s="2">
        <v>33</v>
      </c>
      <c r="D44" s="2">
        <v>2</v>
      </c>
      <c r="E44" s="2">
        <v>219.99</v>
      </c>
    </row>
    <row r="45" spans="1:5" ht="15.75" customHeight="1" x14ac:dyDescent="0.25">
      <c r="A45" s="2">
        <v>44</v>
      </c>
      <c r="B45" s="2">
        <v>97</v>
      </c>
      <c r="C45" s="2">
        <v>35</v>
      </c>
      <c r="D45" s="2">
        <v>8</v>
      </c>
      <c r="E45" s="2">
        <v>146.16999999999999</v>
      </c>
    </row>
    <row r="46" spans="1:5" ht="15.75" customHeight="1" x14ac:dyDescent="0.25">
      <c r="A46" s="2">
        <v>45</v>
      </c>
      <c r="B46" s="2">
        <v>93</v>
      </c>
      <c r="C46" s="2">
        <v>57</v>
      </c>
      <c r="D46" s="2">
        <v>1</v>
      </c>
      <c r="E46" s="2">
        <v>199.52</v>
      </c>
    </row>
    <row r="47" spans="1:5" ht="15.75" customHeight="1" x14ac:dyDescent="0.25">
      <c r="A47" s="2">
        <v>46</v>
      </c>
      <c r="B47" s="2">
        <v>3</v>
      </c>
      <c r="C47" s="2">
        <v>22</v>
      </c>
      <c r="D47" s="2">
        <v>7</v>
      </c>
      <c r="E47" s="2">
        <v>434.42</v>
      </c>
    </row>
    <row r="48" spans="1:5" ht="15.75" customHeight="1" x14ac:dyDescent="0.25">
      <c r="A48" s="2">
        <v>47</v>
      </c>
      <c r="B48" s="2">
        <v>36</v>
      </c>
      <c r="C48" s="2">
        <v>35</v>
      </c>
      <c r="D48" s="2">
        <v>7</v>
      </c>
      <c r="E48" s="2">
        <v>622.83000000000004</v>
      </c>
    </row>
    <row r="49" spans="1:5" ht="15.75" customHeight="1" x14ac:dyDescent="0.25">
      <c r="A49" s="2">
        <v>48</v>
      </c>
      <c r="B49" s="2">
        <v>60</v>
      </c>
      <c r="C49" s="2">
        <v>47</v>
      </c>
      <c r="D49" s="2">
        <v>2</v>
      </c>
      <c r="E49" s="2">
        <v>777.09</v>
      </c>
    </row>
    <row r="50" spans="1:5" ht="15.75" customHeight="1" x14ac:dyDescent="0.25">
      <c r="A50" s="2">
        <v>49</v>
      </c>
      <c r="B50" s="2">
        <v>57</v>
      </c>
      <c r="C50" s="2">
        <v>47</v>
      </c>
      <c r="D50" s="2">
        <v>4</v>
      </c>
      <c r="E50" s="2">
        <v>708.67</v>
      </c>
    </row>
    <row r="51" spans="1:5" ht="15.75" customHeight="1" x14ac:dyDescent="0.25">
      <c r="A51" s="2">
        <v>50</v>
      </c>
      <c r="B51" s="2">
        <v>9</v>
      </c>
      <c r="C51" s="2">
        <v>60</v>
      </c>
      <c r="D51" s="2">
        <v>5</v>
      </c>
      <c r="E51" s="2">
        <v>504.86</v>
      </c>
    </row>
    <row r="52" spans="1:5" ht="15.75" customHeight="1" x14ac:dyDescent="0.25">
      <c r="A52" s="2">
        <v>51</v>
      </c>
      <c r="B52" s="2">
        <v>10</v>
      </c>
      <c r="C52" s="2">
        <v>95</v>
      </c>
      <c r="D52" s="2">
        <v>3</v>
      </c>
      <c r="E52" s="2">
        <v>276.31</v>
      </c>
    </row>
    <row r="53" spans="1:5" ht="15.75" customHeight="1" x14ac:dyDescent="0.25">
      <c r="A53" s="2">
        <v>52</v>
      </c>
      <c r="B53" s="2">
        <v>56</v>
      </c>
      <c r="C53" s="2">
        <v>55</v>
      </c>
      <c r="D53" s="2">
        <v>3</v>
      </c>
      <c r="E53" s="2">
        <v>34.71</v>
      </c>
    </row>
    <row r="54" spans="1:5" ht="15.75" customHeight="1" x14ac:dyDescent="0.25">
      <c r="A54" s="2">
        <v>53</v>
      </c>
      <c r="B54" s="2">
        <v>29</v>
      </c>
      <c r="C54" s="2">
        <v>25</v>
      </c>
      <c r="D54" s="2">
        <v>3</v>
      </c>
      <c r="E54" s="2">
        <v>734.26</v>
      </c>
    </row>
    <row r="55" spans="1:5" ht="15.75" customHeight="1" x14ac:dyDescent="0.25">
      <c r="A55" s="2">
        <v>54</v>
      </c>
      <c r="B55" s="2">
        <v>47</v>
      </c>
      <c r="C55" s="2">
        <v>12</v>
      </c>
      <c r="D55" s="2">
        <v>3</v>
      </c>
      <c r="E55" s="2">
        <v>31.31</v>
      </c>
    </row>
    <row r="56" spans="1:5" ht="15.75" customHeight="1" x14ac:dyDescent="0.25">
      <c r="A56" s="2">
        <v>55</v>
      </c>
      <c r="B56" s="2">
        <v>85</v>
      </c>
      <c r="C56" s="2">
        <v>27</v>
      </c>
      <c r="D56" s="2">
        <v>2</v>
      </c>
      <c r="E56" s="2">
        <v>893.18</v>
      </c>
    </row>
    <row r="57" spans="1:5" ht="15.75" customHeight="1" x14ac:dyDescent="0.25">
      <c r="A57" s="2">
        <v>56</v>
      </c>
      <c r="B57" s="2">
        <v>6</v>
      </c>
      <c r="C57" s="2">
        <v>66</v>
      </c>
      <c r="D57" s="2">
        <v>5</v>
      </c>
      <c r="E57" s="2">
        <v>220.87</v>
      </c>
    </row>
    <row r="58" spans="1:5" ht="15.75" customHeight="1" x14ac:dyDescent="0.25">
      <c r="A58" s="2">
        <v>57</v>
      </c>
      <c r="B58" s="2">
        <v>54</v>
      </c>
      <c r="C58" s="2">
        <v>71</v>
      </c>
      <c r="D58" s="2">
        <v>5</v>
      </c>
      <c r="E58" s="2">
        <v>144.41</v>
      </c>
    </row>
    <row r="59" spans="1:5" ht="15.75" customHeight="1" x14ac:dyDescent="0.25">
      <c r="A59" s="2">
        <v>58</v>
      </c>
      <c r="B59" s="2">
        <v>84</v>
      </c>
      <c r="C59" s="2">
        <v>70</v>
      </c>
      <c r="D59" s="2">
        <v>5</v>
      </c>
      <c r="E59" s="2">
        <v>736.45</v>
      </c>
    </row>
    <row r="60" spans="1:5" ht="15.75" customHeight="1" x14ac:dyDescent="0.25">
      <c r="A60" s="2">
        <v>59</v>
      </c>
      <c r="B60" s="2">
        <v>88</v>
      </c>
      <c r="C60" s="2">
        <v>28</v>
      </c>
      <c r="D60" s="2">
        <v>1</v>
      </c>
      <c r="E60" s="2">
        <v>197.66</v>
      </c>
    </row>
    <row r="61" spans="1:5" ht="15.75" customHeight="1" x14ac:dyDescent="0.25">
      <c r="A61" s="2">
        <v>60</v>
      </c>
      <c r="B61" s="2">
        <v>60</v>
      </c>
      <c r="C61" s="2">
        <v>48</v>
      </c>
      <c r="D61" s="2">
        <v>3</v>
      </c>
      <c r="E61" s="2">
        <v>134.76</v>
      </c>
    </row>
    <row r="62" spans="1:5" ht="15.75" customHeight="1" x14ac:dyDescent="0.25">
      <c r="A62" s="2">
        <v>61</v>
      </c>
      <c r="B62" s="2">
        <v>50</v>
      </c>
      <c r="C62" s="2">
        <v>87</v>
      </c>
      <c r="D62" s="2">
        <v>7</v>
      </c>
      <c r="E62" s="2">
        <v>256.32</v>
      </c>
    </row>
    <row r="63" spans="1:5" ht="15.75" customHeight="1" x14ac:dyDescent="0.25">
      <c r="A63" s="2">
        <v>62</v>
      </c>
      <c r="B63" s="2">
        <v>21</v>
      </c>
      <c r="C63" s="2">
        <v>45</v>
      </c>
      <c r="D63" s="2">
        <v>5</v>
      </c>
      <c r="E63" s="2">
        <v>47.46</v>
      </c>
    </row>
    <row r="64" spans="1:5" ht="15.75" customHeight="1" x14ac:dyDescent="0.25">
      <c r="A64" s="2">
        <v>63</v>
      </c>
      <c r="B64" s="2">
        <v>52</v>
      </c>
      <c r="C64" s="2">
        <v>23</v>
      </c>
      <c r="D64" s="2">
        <v>9</v>
      </c>
      <c r="E64" s="2">
        <v>12.12</v>
      </c>
    </row>
    <row r="65" spans="1:5" ht="15.75" customHeight="1" x14ac:dyDescent="0.25">
      <c r="A65" s="2">
        <v>64</v>
      </c>
      <c r="B65" s="2">
        <v>41</v>
      </c>
      <c r="C65" s="2">
        <v>29</v>
      </c>
      <c r="D65" s="2">
        <v>9</v>
      </c>
      <c r="E65" s="2">
        <v>452.84</v>
      </c>
    </row>
    <row r="66" spans="1:5" ht="15.75" customHeight="1" x14ac:dyDescent="0.25">
      <c r="A66" s="2">
        <v>65</v>
      </c>
      <c r="B66" s="2">
        <v>37</v>
      </c>
      <c r="C66" s="2">
        <v>80</v>
      </c>
      <c r="D66" s="2">
        <v>5</v>
      </c>
      <c r="E66" s="2">
        <v>46.62</v>
      </c>
    </row>
    <row r="67" spans="1:5" ht="15.75" customHeight="1" x14ac:dyDescent="0.25">
      <c r="A67" s="2">
        <v>66</v>
      </c>
      <c r="B67" s="2">
        <v>34</v>
      </c>
      <c r="C67" s="2">
        <v>62</v>
      </c>
      <c r="D67" s="2">
        <v>4</v>
      </c>
      <c r="E67" s="2">
        <v>328.58</v>
      </c>
    </row>
    <row r="68" spans="1:5" ht="15.75" customHeight="1" x14ac:dyDescent="0.25">
      <c r="A68" s="2">
        <v>67</v>
      </c>
      <c r="B68" s="2">
        <v>89</v>
      </c>
      <c r="C68" s="2">
        <v>7</v>
      </c>
      <c r="D68" s="2">
        <v>6</v>
      </c>
      <c r="E68" s="2">
        <v>242.55</v>
      </c>
    </row>
    <row r="69" spans="1:5" ht="15.75" customHeight="1" x14ac:dyDescent="0.25">
      <c r="A69" s="2">
        <v>68</v>
      </c>
      <c r="B69" s="2">
        <v>81</v>
      </c>
      <c r="C69" s="2">
        <v>81</v>
      </c>
      <c r="D69" s="2">
        <v>8</v>
      </c>
      <c r="E69" s="2">
        <v>762.37</v>
      </c>
    </row>
    <row r="70" spans="1:5" ht="15.75" customHeight="1" x14ac:dyDescent="0.25">
      <c r="A70" s="2">
        <v>69</v>
      </c>
      <c r="B70" s="2">
        <v>56</v>
      </c>
      <c r="C70" s="2">
        <v>73</v>
      </c>
      <c r="D70" s="2">
        <v>1</v>
      </c>
      <c r="E70" s="2">
        <v>986.61</v>
      </c>
    </row>
    <row r="71" spans="1:5" ht="15.75" customHeight="1" x14ac:dyDescent="0.25">
      <c r="A71" s="2">
        <v>70</v>
      </c>
      <c r="B71" s="2">
        <v>8</v>
      </c>
      <c r="C71" s="2">
        <v>34</v>
      </c>
      <c r="D71" s="2">
        <v>1</v>
      </c>
      <c r="E71" s="2">
        <v>206.58</v>
      </c>
    </row>
    <row r="72" spans="1:5" ht="15.75" customHeight="1" x14ac:dyDescent="0.25">
      <c r="A72" s="2">
        <v>71</v>
      </c>
      <c r="B72" s="2">
        <v>34</v>
      </c>
      <c r="C72" s="2">
        <v>29</v>
      </c>
      <c r="D72" s="2">
        <v>5</v>
      </c>
      <c r="E72" s="2">
        <v>27.21</v>
      </c>
    </row>
    <row r="73" spans="1:5" ht="15.75" customHeight="1" x14ac:dyDescent="0.25">
      <c r="A73" s="2">
        <v>72</v>
      </c>
      <c r="B73" s="2">
        <v>30</v>
      </c>
      <c r="C73" s="2">
        <v>89</v>
      </c>
      <c r="D73" s="2">
        <v>1</v>
      </c>
      <c r="E73" s="2">
        <v>253.1</v>
      </c>
    </row>
    <row r="74" spans="1:5" ht="15.75" customHeight="1" x14ac:dyDescent="0.25">
      <c r="A74" s="2">
        <v>73</v>
      </c>
      <c r="B74" s="2">
        <v>81</v>
      </c>
      <c r="C74" s="2">
        <v>11</v>
      </c>
      <c r="D74" s="2">
        <v>4</v>
      </c>
      <c r="E74" s="2">
        <v>961.97</v>
      </c>
    </row>
    <row r="75" spans="1:5" ht="15.75" customHeight="1" x14ac:dyDescent="0.25">
      <c r="A75" s="2">
        <v>74</v>
      </c>
      <c r="B75" s="2">
        <v>41</v>
      </c>
      <c r="C75" s="2">
        <v>89</v>
      </c>
      <c r="D75" s="2">
        <v>8</v>
      </c>
      <c r="E75" s="2">
        <v>722.91</v>
      </c>
    </row>
    <row r="76" spans="1:5" ht="15.75" customHeight="1" x14ac:dyDescent="0.25">
      <c r="A76" s="2">
        <v>75</v>
      </c>
      <c r="B76" s="2">
        <v>53</v>
      </c>
      <c r="C76" s="2">
        <v>69</v>
      </c>
      <c r="D76" s="2">
        <v>6</v>
      </c>
      <c r="E76" s="2">
        <v>925.49</v>
      </c>
    </row>
    <row r="77" spans="1:5" ht="15.75" customHeight="1" x14ac:dyDescent="0.25">
      <c r="A77" s="2">
        <v>76</v>
      </c>
      <c r="B77" s="2">
        <v>30</v>
      </c>
      <c r="C77" s="2">
        <v>33</v>
      </c>
      <c r="D77" s="2">
        <v>4</v>
      </c>
      <c r="E77" s="2">
        <v>214.78</v>
      </c>
    </row>
    <row r="78" spans="1:5" ht="15.75" customHeight="1" x14ac:dyDescent="0.25">
      <c r="A78" s="2">
        <v>77</v>
      </c>
      <c r="B78" s="2">
        <v>78</v>
      </c>
      <c r="C78" s="2">
        <v>96</v>
      </c>
      <c r="D78" s="2">
        <v>6</v>
      </c>
      <c r="E78" s="2">
        <v>485.15</v>
      </c>
    </row>
    <row r="79" spans="1:5" ht="15.75" customHeight="1" x14ac:dyDescent="0.25">
      <c r="A79" s="2">
        <v>78</v>
      </c>
      <c r="B79" s="2">
        <v>13</v>
      </c>
      <c r="C79" s="2">
        <v>73</v>
      </c>
      <c r="D79" s="2">
        <v>6</v>
      </c>
      <c r="E79" s="2">
        <v>467.54</v>
      </c>
    </row>
    <row r="80" spans="1:5" ht="15.75" customHeight="1" x14ac:dyDescent="0.25">
      <c r="A80" s="2">
        <v>79</v>
      </c>
      <c r="B80" s="2">
        <v>41</v>
      </c>
      <c r="C80" s="2">
        <v>8</v>
      </c>
      <c r="D80" s="2">
        <v>1</v>
      </c>
      <c r="E80" s="2">
        <v>321.16000000000003</v>
      </c>
    </row>
    <row r="81" spans="1:5" ht="15.75" customHeight="1" x14ac:dyDescent="0.25">
      <c r="A81" s="2">
        <v>80</v>
      </c>
      <c r="B81" s="2">
        <v>67</v>
      </c>
      <c r="C81" s="2">
        <v>28</v>
      </c>
      <c r="D81" s="2">
        <v>9</v>
      </c>
      <c r="E81" s="2">
        <v>987.58</v>
      </c>
    </row>
    <row r="82" spans="1:5" ht="15.75" customHeight="1" x14ac:dyDescent="0.25">
      <c r="A82" s="2">
        <v>81</v>
      </c>
      <c r="B82" s="2">
        <v>83</v>
      </c>
      <c r="C82" s="2">
        <v>19</v>
      </c>
      <c r="D82" s="2">
        <v>9</v>
      </c>
      <c r="E82" s="2">
        <v>960.71</v>
      </c>
    </row>
    <row r="83" spans="1:5" ht="15.75" customHeight="1" x14ac:dyDescent="0.25">
      <c r="A83" s="2">
        <v>82</v>
      </c>
      <c r="B83" s="2">
        <v>52</v>
      </c>
      <c r="C83" s="2">
        <v>65</v>
      </c>
      <c r="D83" s="2">
        <v>4</v>
      </c>
      <c r="E83" s="2">
        <v>862.49</v>
      </c>
    </row>
    <row r="84" spans="1:5" ht="15.75" customHeight="1" x14ac:dyDescent="0.25">
      <c r="A84" s="2">
        <v>83</v>
      </c>
      <c r="B84" s="2">
        <v>8</v>
      </c>
      <c r="C84" s="2">
        <v>19</v>
      </c>
      <c r="D84" s="2">
        <v>7</v>
      </c>
      <c r="E84" s="2">
        <v>398</v>
      </c>
    </row>
    <row r="85" spans="1:5" ht="15.75" customHeight="1" x14ac:dyDescent="0.25">
      <c r="A85" s="2">
        <v>84</v>
      </c>
      <c r="B85" s="2">
        <v>92</v>
      </c>
      <c r="C85" s="2">
        <v>26</v>
      </c>
      <c r="D85" s="2">
        <v>1</v>
      </c>
      <c r="E85" s="2">
        <v>192.86</v>
      </c>
    </row>
    <row r="86" spans="1:5" ht="15.75" customHeight="1" x14ac:dyDescent="0.25">
      <c r="A86" s="2">
        <v>85</v>
      </c>
      <c r="B86" s="2">
        <v>78</v>
      </c>
      <c r="C86" s="2">
        <v>64</v>
      </c>
      <c r="D86" s="2">
        <v>7</v>
      </c>
      <c r="E86" s="2">
        <v>90.54</v>
      </c>
    </row>
    <row r="87" spans="1:5" ht="15.75" customHeight="1" x14ac:dyDescent="0.25">
      <c r="A87" s="2">
        <v>86</v>
      </c>
      <c r="B87" s="2">
        <v>79</v>
      </c>
      <c r="C87" s="2">
        <v>76</v>
      </c>
      <c r="D87" s="2">
        <v>5</v>
      </c>
      <c r="E87" s="2">
        <v>885.15</v>
      </c>
    </row>
    <row r="88" spans="1:5" ht="15.75" customHeight="1" x14ac:dyDescent="0.25">
      <c r="A88" s="2">
        <v>87</v>
      </c>
      <c r="B88" s="2">
        <v>53</v>
      </c>
      <c r="C88" s="2">
        <v>53</v>
      </c>
      <c r="D88" s="2">
        <v>6</v>
      </c>
      <c r="E88" s="2">
        <v>804.43</v>
      </c>
    </row>
    <row r="89" spans="1:5" ht="15.75" customHeight="1" x14ac:dyDescent="0.25">
      <c r="A89" s="2">
        <v>88</v>
      </c>
      <c r="B89" s="2">
        <v>41</v>
      </c>
      <c r="C89" s="2">
        <v>2</v>
      </c>
      <c r="D89" s="2">
        <v>2</v>
      </c>
      <c r="E89" s="2">
        <v>904.04</v>
      </c>
    </row>
    <row r="90" spans="1:5" ht="15.75" customHeight="1" x14ac:dyDescent="0.25">
      <c r="A90" s="2">
        <v>89</v>
      </c>
      <c r="B90" s="2">
        <v>40</v>
      </c>
      <c r="C90" s="2">
        <v>98</v>
      </c>
      <c r="D90" s="2">
        <v>1</v>
      </c>
      <c r="E90" s="2">
        <v>207.11</v>
      </c>
    </row>
    <row r="91" spans="1:5" ht="15.75" customHeight="1" x14ac:dyDescent="0.25">
      <c r="A91" s="2">
        <v>90</v>
      </c>
      <c r="B91" s="2">
        <v>31</v>
      </c>
      <c r="C91" s="2">
        <v>40</v>
      </c>
      <c r="D91" s="2">
        <v>8</v>
      </c>
      <c r="E91" s="2">
        <v>670.84</v>
      </c>
    </row>
    <row r="92" spans="1:5" ht="15.75" customHeight="1" x14ac:dyDescent="0.25">
      <c r="A92" s="2">
        <v>91</v>
      </c>
      <c r="B92" s="2">
        <v>46</v>
      </c>
      <c r="C92" s="2">
        <v>99</v>
      </c>
      <c r="D92" s="2">
        <v>2</v>
      </c>
      <c r="E92" s="2">
        <v>572.11</v>
      </c>
    </row>
    <row r="93" spans="1:5" ht="15.75" customHeight="1" x14ac:dyDescent="0.25">
      <c r="A93" s="2">
        <v>92</v>
      </c>
      <c r="B93" s="2">
        <v>62</v>
      </c>
      <c r="C93" s="2">
        <v>64</v>
      </c>
      <c r="D93" s="2">
        <v>5</v>
      </c>
      <c r="E93" s="2">
        <v>19.82</v>
      </c>
    </row>
    <row r="94" spans="1:5" ht="15.75" customHeight="1" x14ac:dyDescent="0.25">
      <c r="A94" s="2">
        <v>93</v>
      </c>
      <c r="B94" s="2">
        <v>21</v>
      </c>
      <c r="C94" s="2">
        <v>20</v>
      </c>
      <c r="D94" s="2">
        <v>4</v>
      </c>
      <c r="E94" s="2">
        <v>216.19</v>
      </c>
    </row>
    <row r="95" spans="1:5" ht="15.75" customHeight="1" x14ac:dyDescent="0.25">
      <c r="A95" s="2">
        <v>94</v>
      </c>
      <c r="B95" s="2">
        <v>40</v>
      </c>
      <c r="C95" s="2">
        <v>79</v>
      </c>
      <c r="D95" s="2">
        <v>7</v>
      </c>
      <c r="E95" s="2">
        <v>315.62</v>
      </c>
    </row>
    <row r="96" spans="1:5" ht="15.75" customHeight="1" x14ac:dyDescent="0.25">
      <c r="A96" s="2">
        <v>95</v>
      </c>
      <c r="B96" s="2">
        <v>43</v>
      </c>
      <c r="C96" s="2">
        <v>42</v>
      </c>
      <c r="D96" s="2">
        <v>3</v>
      </c>
      <c r="E96" s="2">
        <v>66.58</v>
      </c>
    </row>
    <row r="97" spans="1:5" ht="15.75" customHeight="1" x14ac:dyDescent="0.25">
      <c r="A97" s="2">
        <v>96</v>
      </c>
      <c r="B97" s="2">
        <v>97</v>
      </c>
      <c r="C97" s="2">
        <v>86</v>
      </c>
      <c r="D97" s="2">
        <v>7</v>
      </c>
      <c r="E97" s="2">
        <v>798.5</v>
      </c>
    </row>
    <row r="98" spans="1:5" ht="15.75" customHeight="1" x14ac:dyDescent="0.25">
      <c r="A98" s="2">
        <v>97</v>
      </c>
      <c r="B98" s="2">
        <v>91</v>
      </c>
      <c r="C98" s="2">
        <v>39</v>
      </c>
      <c r="D98" s="2">
        <v>5</v>
      </c>
      <c r="E98" s="2">
        <v>152.54</v>
      </c>
    </row>
    <row r="99" spans="1:5" ht="15.75" customHeight="1" x14ac:dyDescent="0.25">
      <c r="A99" s="2">
        <v>98</v>
      </c>
      <c r="B99" s="2">
        <v>62</v>
      </c>
      <c r="C99" s="2">
        <v>100</v>
      </c>
      <c r="D99" s="2">
        <v>2</v>
      </c>
      <c r="E99" s="2">
        <v>659.83</v>
      </c>
    </row>
    <row r="100" spans="1:5" ht="15.75" customHeight="1" x14ac:dyDescent="0.25">
      <c r="A100" s="2">
        <v>99</v>
      </c>
      <c r="B100" s="2">
        <v>42</v>
      </c>
      <c r="C100" s="2">
        <v>35</v>
      </c>
      <c r="D100" s="2">
        <v>6</v>
      </c>
      <c r="E100" s="2">
        <v>865.04</v>
      </c>
    </row>
    <row r="101" spans="1:5" ht="15.75" customHeight="1" x14ac:dyDescent="0.25">
      <c r="A101" s="2">
        <v>100</v>
      </c>
      <c r="B101" s="2">
        <v>94</v>
      </c>
      <c r="C101" s="2">
        <v>38</v>
      </c>
      <c r="D101" s="2">
        <v>3</v>
      </c>
      <c r="E101" s="2">
        <v>599.99</v>
      </c>
    </row>
    <row r="102" spans="1:5" ht="15.75" customHeight="1" x14ac:dyDescent="0.25"/>
    <row r="103" spans="1:5" ht="15.75" customHeight="1" x14ac:dyDescent="0.25"/>
    <row r="104" spans="1:5" ht="15.75" customHeight="1" x14ac:dyDescent="0.25"/>
    <row r="105" spans="1:5" ht="15.75" customHeight="1" x14ac:dyDescent="0.25"/>
    <row r="106" spans="1:5" ht="15.75" customHeight="1" x14ac:dyDescent="0.25"/>
    <row r="107" spans="1:5" ht="15.75" customHeight="1" x14ac:dyDescent="0.25"/>
    <row r="108" spans="1:5" ht="15.75" customHeight="1" x14ac:dyDescent="0.25"/>
    <row r="109" spans="1:5" ht="15.75" customHeight="1" x14ac:dyDescent="0.25"/>
    <row r="110" spans="1:5" ht="15.75" customHeight="1" x14ac:dyDescent="0.25"/>
    <row r="111" spans="1:5" ht="15.75" customHeight="1" x14ac:dyDescent="0.25"/>
    <row r="112" spans="1:5"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J95" sqref="J94:J95"/>
    </sheetView>
  </sheetViews>
  <sheetFormatPr defaultColWidth="14.42578125" defaultRowHeight="15" customHeight="1" x14ac:dyDescent="0.25"/>
  <cols>
    <col min="1" max="1" width="13.140625" bestFit="1" customWidth="1"/>
    <col min="2" max="2" width="16.5703125" bestFit="1" customWidth="1"/>
    <col min="3" max="3" width="15.42578125" style="12" bestFit="1" customWidth="1"/>
    <col min="4" max="4" width="10" style="14" bestFit="1" customWidth="1"/>
    <col min="5" max="5" width="11.42578125" style="14" bestFit="1" customWidth="1"/>
    <col min="6" max="6" width="11.5703125" style="14" bestFit="1" customWidth="1"/>
    <col min="7" max="7" width="9.5703125" style="14" bestFit="1" customWidth="1"/>
    <col min="8" max="8" width="17.7109375" bestFit="1" customWidth="1"/>
    <col min="9" max="30" width="8.7109375" customWidth="1"/>
  </cols>
  <sheetData>
    <row r="1" spans="1:8" x14ac:dyDescent="0.25">
      <c r="A1" s="15" t="s">
        <v>13</v>
      </c>
      <c r="B1" s="15" t="s">
        <v>5</v>
      </c>
      <c r="C1" s="16" t="s">
        <v>14</v>
      </c>
      <c r="D1" s="17" t="s">
        <v>227</v>
      </c>
      <c r="E1" s="17" t="s">
        <v>228</v>
      </c>
      <c r="F1" s="17" t="s">
        <v>229</v>
      </c>
      <c r="G1" s="17" t="s">
        <v>230</v>
      </c>
      <c r="H1" s="15" t="s">
        <v>15</v>
      </c>
    </row>
    <row r="2" spans="1:8" x14ac:dyDescent="0.25">
      <c r="A2" s="2">
        <v>1</v>
      </c>
      <c r="B2" s="2">
        <v>43</v>
      </c>
      <c r="C2" s="11">
        <v>44927</v>
      </c>
      <c r="D2" s="13">
        <v>0</v>
      </c>
      <c r="E2" s="13" t="str">
        <f>TEXT(C2,"dddd")</f>
        <v>Sunday</v>
      </c>
      <c r="F2" s="13" t="str">
        <f>TEXT(C2,"mmmm")</f>
        <v>January</v>
      </c>
      <c r="G2" s="13" t="str">
        <f>TEXT(C2,"yyyy")</f>
        <v>2023</v>
      </c>
      <c r="H2" s="2">
        <v>189.82</v>
      </c>
    </row>
    <row r="3" spans="1:8" x14ac:dyDescent="0.25">
      <c r="A3" s="2">
        <v>2</v>
      </c>
      <c r="B3" s="2">
        <v>23</v>
      </c>
      <c r="C3" s="11">
        <v>44928</v>
      </c>
      <c r="D3" s="13">
        <v>0</v>
      </c>
      <c r="E3" s="13" t="str">
        <f t="shared" ref="E3:E66" si="0">TEXT(C3,"dddd")</f>
        <v>Monday</v>
      </c>
      <c r="F3" s="13" t="str">
        <f t="shared" ref="F3:F66" si="1">TEXT(C3,"mmmm")</f>
        <v>January</v>
      </c>
      <c r="G3" s="13" t="str">
        <f t="shared" ref="G3:G66" si="2">TEXT(C3,"yyyy")</f>
        <v>2023</v>
      </c>
      <c r="H3" s="2">
        <v>1502.44</v>
      </c>
    </row>
    <row r="4" spans="1:8" x14ac:dyDescent="0.25">
      <c r="A4" s="2">
        <v>3</v>
      </c>
      <c r="B4" s="2">
        <v>89</v>
      </c>
      <c r="C4" s="11">
        <v>44929</v>
      </c>
      <c r="D4" s="13">
        <v>0</v>
      </c>
      <c r="E4" s="13" t="str">
        <f t="shared" si="0"/>
        <v>Tuesday</v>
      </c>
      <c r="F4" s="13" t="str">
        <f t="shared" si="1"/>
        <v>January</v>
      </c>
      <c r="G4" s="13" t="str">
        <f t="shared" si="2"/>
        <v>2023</v>
      </c>
      <c r="H4" s="2">
        <v>922.41</v>
      </c>
    </row>
    <row r="5" spans="1:8" x14ac:dyDescent="0.25">
      <c r="A5" s="2">
        <v>4</v>
      </c>
      <c r="B5" s="2">
        <v>16</v>
      </c>
      <c r="C5" s="11">
        <v>44930</v>
      </c>
      <c r="D5" s="13">
        <v>0</v>
      </c>
      <c r="E5" s="13" t="str">
        <f t="shared" si="0"/>
        <v>Wednesday</v>
      </c>
      <c r="F5" s="13" t="str">
        <f t="shared" si="1"/>
        <v>January</v>
      </c>
      <c r="G5" s="13" t="str">
        <f t="shared" si="2"/>
        <v>2023</v>
      </c>
      <c r="H5" s="2">
        <v>1596.18</v>
      </c>
    </row>
    <row r="6" spans="1:8" x14ac:dyDescent="0.25">
      <c r="A6" s="2">
        <v>5</v>
      </c>
      <c r="B6" s="2">
        <v>83</v>
      </c>
      <c r="C6" s="11">
        <v>44931</v>
      </c>
      <c r="D6" s="13">
        <v>0</v>
      </c>
      <c r="E6" s="13" t="str">
        <f t="shared" si="0"/>
        <v>Thursday</v>
      </c>
      <c r="F6" s="13" t="str">
        <f t="shared" si="1"/>
        <v>January</v>
      </c>
      <c r="G6" s="13" t="str">
        <f t="shared" si="2"/>
        <v>2023</v>
      </c>
      <c r="H6" s="2">
        <v>746.89</v>
      </c>
    </row>
    <row r="7" spans="1:8" x14ac:dyDescent="0.25">
      <c r="A7" s="2">
        <v>6</v>
      </c>
      <c r="B7" s="2">
        <v>43</v>
      </c>
      <c r="C7" s="11">
        <v>44932</v>
      </c>
      <c r="D7" s="13">
        <v>0</v>
      </c>
      <c r="E7" s="13" t="str">
        <f t="shared" si="0"/>
        <v>Friday</v>
      </c>
      <c r="F7" s="13" t="str">
        <f t="shared" si="1"/>
        <v>January</v>
      </c>
      <c r="G7" s="13" t="str">
        <f t="shared" si="2"/>
        <v>2023</v>
      </c>
      <c r="H7" s="2">
        <v>745.43</v>
      </c>
    </row>
    <row r="8" spans="1:8" x14ac:dyDescent="0.25">
      <c r="A8" s="2">
        <v>7</v>
      </c>
      <c r="B8" s="2">
        <v>83</v>
      </c>
      <c r="C8" s="11">
        <v>44933</v>
      </c>
      <c r="D8" s="13">
        <v>0</v>
      </c>
      <c r="E8" s="13" t="str">
        <f t="shared" si="0"/>
        <v>Saturday</v>
      </c>
      <c r="F8" s="13" t="str">
        <f t="shared" si="1"/>
        <v>January</v>
      </c>
      <c r="G8" s="13" t="str">
        <f t="shared" si="2"/>
        <v>2023</v>
      </c>
      <c r="H8" s="2">
        <v>259.16000000000003</v>
      </c>
    </row>
    <row r="9" spans="1:8" x14ac:dyDescent="0.25">
      <c r="A9" s="2">
        <v>8</v>
      </c>
      <c r="B9" s="2">
        <v>3</v>
      </c>
      <c r="C9" s="11">
        <v>44934</v>
      </c>
      <c r="D9" s="13">
        <v>0</v>
      </c>
      <c r="E9" s="13" t="str">
        <f t="shared" si="0"/>
        <v>Sunday</v>
      </c>
      <c r="F9" s="13" t="str">
        <f t="shared" si="1"/>
        <v>January</v>
      </c>
      <c r="G9" s="13" t="str">
        <f t="shared" si="2"/>
        <v>2023</v>
      </c>
      <c r="H9" s="2">
        <v>1493.98</v>
      </c>
    </row>
    <row r="10" spans="1:8" x14ac:dyDescent="0.25">
      <c r="A10" s="2">
        <v>9</v>
      </c>
      <c r="B10" s="2">
        <v>1</v>
      </c>
      <c r="C10" s="11">
        <v>44935</v>
      </c>
      <c r="D10" s="13">
        <v>0</v>
      </c>
      <c r="E10" s="13" t="str">
        <f t="shared" si="0"/>
        <v>Monday</v>
      </c>
      <c r="F10" s="13" t="str">
        <f t="shared" si="1"/>
        <v>January</v>
      </c>
      <c r="G10" s="13" t="str">
        <f t="shared" si="2"/>
        <v>2023</v>
      </c>
      <c r="H10" s="2">
        <v>1261.0999999999999</v>
      </c>
    </row>
    <row r="11" spans="1:8" x14ac:dyDescent="0.25">
      <c r="A11" s="2">
        <v>10</v>
      </c>
      <c r="B11" s="2">
        <v>3</v>
      </c>
      <c r="C11" s="11">
        <v>44936</v>
      </c>
      <c r="D11" s="13">
        <v>0</v>
      </c>
      <c r="E11" s="13" t="str">
        <f t="shared" si="0"/>
        <v>Tuesday</v>
      </c>
      <c r="F11" s="13" t="str">
        <f t="shared" si="1"/>
        <v>January</v>
      </c>
      <c r="G11" s="13" t="str">
        <f t="shared" si="2"/>
        <v>2023</v>
      </c>
      <c r="H11" s="2">
        <v>383.74</v>
      </c>
    </row>
    <row r="12" spans="1:8" x14ac:dyDescent="0.25">
      <c r="A12" s="2">
        <v>11</v>
      </c>
      <c r="B12" s="2">
        <v>48</v>
      </c>
      <c r="C12" s="11">
        <v>44937</v>
      </c>
      <c r="D12" s="13">
        <v>0</v>
      </c>
      <c r="E12" s="13" t="str">
        <f t="shared" si="0"/>
        <v>Wednesday</v>
      </c>
      <c r="F12" s="13" t="str">
        <f t="shared" si="1"/>
        <v>January</v>
      </c>
      <c r="G12" s="13" t="str">
        <f t="shared" si="2"/>
        <v>2023</v>
      </c>
      <c r="H12" s="2">
        <v>541.16999999999996</v>
      </c>
    </row>
    <row r="13" spans="1:8" x14ac:dyDescent="0.25">
      <c r="A13" s="2">
        <v>12</v>
      </c>
      <c r="B13" s="2">
        <v>58</v>
      </c>
      <c r="C13" s="11">
        <v>44938</v>
      </c>
      <c r="D13" s="13">
        <v>0</v>
      </c>
      <c r="E13" s="13" t="str">
        <f t="shared" si="0"/>
        <v>Thursday</v>
      </c>
      <c r="F13" s="13" t="str">
        <f t="shared" si="1"/>
        <v>January</v>
      </c>
      <c r="G13" s="13" t="str">
        <f t="shared" si="2"/>
        <v>2023</v>
      </c>
      <c r="H13" s="2">
        <v>535.69000000000005</v>
      </c>
    </row>
    <row r="14" spans="1:8" x14ac:dyDescent="0.25">
      <c r="A14" s="2">
        <v>13</v>
      </c>
      <c r="B14" s="2">
        <v>61</v>
      </c>
      <c r="C14" s="11">
        <v>44939</v>
      </c>
      <c r="D14" s="13">
        <v>0</v>
      </c>
      <c r="E14" s="13" t="str">
        <f t="shared" si="0"/>
        <v>Friday</v>
      </c>
      <c r="F14" s="13" t="str">
        <f t="shared" si="1"/>
        <v>January</v>
      </c>
      <c r="G14" s="13" t="str">
        <f t="shared" si="2"/>
        <v>2023</v>
      </c>
      <c r="H14" s="2">
        <v>1344.33</v>
      </c>
    </row>
    <row r="15" spans="1:8" x14ac:dyDescent="0.25">
      <c r="A15" s="2">
        <v>14</v>
      </c>
      <c r="B15" s="2">
        <v>15</v>
      </c>
      <c r="C15" s="11">
        <v>44940</v>
      </c>
      <c r="D15" s="13">
        <v>0</v>
      </c>
      <c r="E15" s="13" t="str">
        <f t="shared" si="0"/>
        <v>Saturday</v>
      </c>
      <c r="F15" s="13" t="str">
        <f t="shared" si="1"/>
        <v>January</v>
      </c>
      <c r="G15" s="13" t="str">
        <f t="shared" si="2"/>
        <v>2023</v>
      </c>
      <c r="H15" s="2">
        <v>1363.97</v>
      </c>
    </row>
    <row r="16" spans="1:8" x14ac:dyDescent="0.25">
      <c r="A16" s="2">
        <v>15</v>
      </c>
      <c r="B16" s="2">
        <v>43</v>
      </c>
      <c r="C16" s="11">
        <v>44941</v>
      </c>
      <c r="D16" s="13">
        <v>0</v>
      </c>
      <c r="E16" s="13" t="str">
        <f t="shared" si="0"/>
        <v>Sunday</v>
      </c>
      <c r="F16" s="13" t="str">
        <f t="shared" si="1"/>
        <v>January</v>
      </c>
      <c r="G16" s="13" t="str">
        <f t="shared" si="2"/>
        <v>2023</v>
      </c>
      <c r="H16" s="2">
        <v>1116.9100000000001</v>
      </c>
    </row>
    <row r="17" spans="1:8" x14ac:dyDescent="0.25">
      <c r="A17" s="2">
        <v>16</v>
      </c>
      <c r="B17" s="2">
        <v>37</v>
      </c>
      <c r="C17" s="11">
        <v>44942</v>
      </c>
      <c r="D17" s="13">
        <v>0</v>
      </c>
      <c r="E17" s="13" t="str">
        <f t="shared" si="0"/>
        <v>Monday</v>
      </c>
      <c r="F17" s="13" t="str">
        <f t="shared" si="1"/>
        <v>January</v>
      </c>
      <c r="G17" s="13" t="str">
        <f t="shared" si="2"/>
        <v>2023</v>
      </c>
      <c r="H17" s="2">
        <v>1316.84</v>
      </c>
    </row>
    <row r="18" spans="1:8" x14ac:dyDescent="0.25">
      <c r="A18" s="2">
        <v>17</v>
      </c>
      <c r="B18" s="2">
        <v>23</v>
      </c>
      <c r="C18" s="11">
        <v>44943</v>
      </c>
      <c r="D18" s="13">
        <v>0</v>
      </c>
      <c r="E18" s="13" t="str">
        <f t="shared" si="0"/>
        <v>Tuesday</v>
      </c>
      <c r="F18" s="13" t="str">
        <f t="shared" si="1"/>
        <v>January</v>
      </c>
      <c r="G18" s="13" t="str">
        <f t="shared" si="2"/>
        <v>2023</v>
      </c>
      <c r="H18" s="2">
        <v>753.48</v>
      </c>
    </row>
    <row r="19" spans="1:8" x14ac:dyDescent="0.25">
      <c r="A19" s="2">
        <v>18</v>
      </c>
      <c r="B19" s="2">
        <v>86</v>
      </c>
      <c r="C19" s="11">
        <v>44944</v>
      </c>
      <c r="D19" s="13">
        <v>0</v>
      </c>
      <c r="E19" s="13" t="str">
        <f t="shared" si="0"/>
        <v>Wednesday</v>
      </c>
      <c r="F19" s="13" t="str">
        <f t="shared" si="1"/>
        <v>January</v>
      </c>
      <c r="G19" s="13" t="str">
        <f t="shared" si="2"/>
        <v>2023</v>
      </c>
      <c r="H19" s="2">
        <v>1247.6199999999999</v>
      </c>
    </row>
    <row r="20" spans="1:8" x14ac:dyDescent="0.25">
      <c r="A20" s="2">
        <v>19</v>
      </c>
      <c r="B20" s="2">
        <v>41</v>
      </c>
      <c r="C20" s="11">
        <v>44945</v>
      </c>
      <c r="D20" s="13">
        <v>0</v>
      </c>
      <c r="E20" s="13" t="str">
        <f t="shared" si="0"/>
        <v>Thursday</v>
      </c>
      <c r="F20" s="13" t="str">
        <f t="shared" si="1"/>
        <v>January</v>
      </c>
      <c r="G20" s="13" t="str">
        <f t="shared" si="2"/>
        <v>2023</v>
      </c>
      <c r="H20" s="2">
        <v>1140.6300000000001</v>
      </c>
    </row>
    <row r="21" spans="1:8" ht="15.75" customHeight="1" x14ac:dyDescent="0.25">
      <c r="A21" s="2">
        <v>20</v>
      </c>
      <c r="B21" s="2">
        <v>3</v>
      </c>
      <c r="C21" s="11">
        <v>44946</v>
      </c>
      <c r="D21" s="13">
        <v>0</v>
      </c>
      <c r="E21" s="13" t="str">
        <f t="shared" si="0"/>
        <v>Friday</v>
      </c>
      <c r="F21" s="13" t="str">
        <f t="shared" si="1"/>
        <v>January</v>
      </c>
      <c r="G21" s="13" t="str">
        <f t="shared" si="2"/>
        <v>2023</v>
      </c>
      <c r="H21" s="2">
        <v>1570.77</v>
      </c>
    </row>
    <row r="22" spans="1:8" ht="15.75" customHeight="1" x14ac:dyDescent="0.25">
      <c r="A22" s="2">
        <v>21</v>
      </c>
      <c r="B22" s="2">
        <v>23</v>
      </c>
      <c r="C22" s="11">
        <v>44947</v>
      </c>
      <c r="D22" s="13">
        <v>0</v>
      </c>
      <c r="E22" s="13" t="str">
        <f t="shared" si="0"/>
        <v>Saturday</v>
      </c>
      <c r="F22" s="13" t="str">
        <f t="shared" si="1"/>
        <v>January</v>
      </c>
      <c r="G22" s="13" t="str">
        <f t="shared" si="2"/>
        <v>2023</v>
      </c>
      <c r="H22" s="2">
        <v>1053.43</v>
      </c>
    </row>
    <row r="23" spans="1:8" ht="15.75" customHeight="1" x14ac:dyDescent="0.25">
      <c r="A23" s="2">
        <v>22</v>
      </c>
      <c r="B23" s="2">
        <v>64</v>
      </c>
      <c r="C23" s="11">
        <v>44948</v>
      </c>
      <c r="D23" s="13">
        <v>0</v>
      </c>
      <c r="E23" s="13" t="str">
        <f t="shared" si="0"/>
        <v>Sunday</v>
      </c>
      <c r="F23" s="13" t="str">
        <f t="shared" si="1"/>
        <v>January</v>
      </c>
      <c r="G23" s="13" t="str">
        <f t="shared" si="2"/>
        <v>2023</v>
      </c>
      <c r="H23" s="2">
        <v>375.93</v>
      </c>
    </row>
    <row r="24" spans="1:8" ht="15.75" customHeight="1" x14ac:dyDescent="0.25">
      <c r="A24" s="2">
        <v>23</v>
      </c>
      <c r="B24" s="2">
        <v>19</v>
      </c>
      <c r="C24" s="11">
        <v>44949</v>
      </c>
      <c r="D24" s="13">
        <v>0</v>
      </c>
      <c r="E24" s="13" t="str">
        <f t="shared" si="0"/>
        <v>Monday</v>
      </c>
      <c r="F24" s="13" t="str">
        <f t="shared" si="1"/>
        <v>January</v>
      </c>
      <c r="G24" s="13" t="str">
        <f t="shared" si="2"/>
        <v>2023</v>
      </c>
      <c r="H24" s="2">
        <v>1588.75</v>
      </c>
    </row>
    <row r="25" spans="1:8" ht="15.75" customHeight="1" x14ac:dyDescent="0.25">
      <c r="A25" s="2">
        <v>24</v>
      </c>
      <c r="B25" s="2">
        <v>79</v>
      </c>
      <c r="C25" s="11">
        <v>44950</v>
      </c>
      <c r="D25" s="13">
        <v>0</v>
      </c>
      <c r="E25" s="13" t="str">
        <f t="shared" si="0"/>
        <v>Tuesday</v>
      </c>
      <c r="F25" s="13" t="str">
        <f t="shared" si="1"/>
        <v>January</v>
      </c>
      <c r="G25" s="13" t="str">
        <f t="shared" si="2"/>
        <v>2023</v>
      </c>
      <c r="H25" s="2">
        <v>1656.57</v>
      </c>
    </row>
    <row r="26" spans="1:8" ht="15.75" customHeight="1" x14ac:dyDescent="0.25">
      <c r="A26" s="2">
        <v>25</v>
      </c>
      <c r="B26" s="2">
        <v>65</v>
      </c>
      <c r="C26" s="11">
        <v>44951</v>
      </c>
      <c r="D26" s="13">
        <v>0</v>
      </c>
      <c r="E26" s="13" t="str">
        <f t="shared" si="0"/>
        <v>Wednesday</v>
      </c>
      <c r="F26" s="13" t="str">
        <f t="shared" si="1"/>
        <v>January</v>
      </c>
      <c r="G26" s="13" t="str">
        <f t="shared" si="2"/>
        <v>2023</v>
      </c>
      <c r="H26" s="2">
        <v>742.28</v>
      </c>
    </row>
    <row r="27" spans="1:8" ht="15.75" customHeight="1" x14ac:dyDescent="0.25">
      <c r="A27" s="2">
        <v>26</v>
      </c>
      <c r="B27" s="2">
        <v>98</v>
      </c>
      <c r="C27" s="11">
        <v>44952</v>
      </c>
      <c r="D27" s="13">
        <v>0</v>
      </c>
      <c r="E27" s="13" t="str">
        <f t="shared" si="0"/>
        <v>Thursday</v>
      </c>
      <c r="F27" s="13" t="str">
        <f t="shared" si="1"/>
        <v>January</v>
      </c>
      <c r="G27" s="13" t="str">
        <f t="shared" si="2"/>
        <v>2023</v>
      </c>
      <c r="H27" s="2">
        <v>25.44</v>
      </c>
    </row>
    <row r="28" spans="1:8" ht="15.75" customHeight="1" x14ac:dyDescent="0.25">
      <c r="A28" s="2">
        <v>27</v>
      </c>
      <c r="B28" s="2">
        <v>50</v>
      </c>
      <c r="C28" s="11">
        <v>44953</v>
      </c>
      <c r="D28" s="13">
        <v>0</v>
      </c>
      <c r="E28" s="13" t="str">
        <f t="shared" si="0"/>
        <v>Friday</v>
      </c>
      <c r="F28" s="13" t="str">
        <f t="shared" si="1"/>
        <v>January</v>
      </c>
      <c r="G28" s="13" t="str">
        <f t="shared" si="2"/>
        <v>2023</v>
      </c>
      <c r="H28" s="2">
        <v>1585.99</v>
      </c>
    </row>
    <row r="29" spans="1:8" ht="15.75" customHeight="1" x14ac:dyDescent="0.25">
      <c r="A29" s="2">
        <v>28</v>
      </c>
      <c r="B29" s="2">
        <v>70</v>
      </c>
      <c r="C29" s="11">
        <v>44954</v>
      </c>
      <c r="D29" s="13">
        <v>0</v>
      </c>
      <c r="E29" s="13" t="str">
        <f t="shared" si="0"/>
        <v>Saturday</v>
      </c>
      <c r="F29" s="13" t="str">
        <f t="shared" si="1"/>
        <v>January</v>
      </c>
      <c r="G29" s="13" t="str">
        <f t="shared" si="2"/>
        <v>2023</v>
      </c>
      <c r="H29" s="2">
        <v>879.49</v>
      </c>
    </row>
    <row r="30" spans="1:8" ht="15.75" customHeight="1" x14ac:dyDescent="0.25">
      <c r="A30" s="2">
        <v>29</v>
      </c>
      <c r="B30" s="2">
        <v>91</v>
      </c>
      <c r="C30" s="11">
        <v>44955</v>
      </c>
      <c r="D30" s="13">
        <v>0</v>
      </c>
      <c r="E30" s="13" t="str">
        <f t="shared" si="0"/>
        <v>Sunday</v>
      </c>
      <c r="F30" s="13" t="str">
        <f t="shared" si="1"/>
        <v>January</v>
      </c>
      <c r="G30" s="13" t="str">
        <f t="shared" si="2"/>
        <v>2023</v>
      </c>
      <c r="H30" s="2">
        <v>1831.17</v>
      </c>
    </row>
    <row r="31" spans="1:8" ht="15.75" customHeight="1" x14ac:dyDescent="0.25">
      <c r="A31" s="2">
        <v>30</v>
      </c>
      <c r="B31" s="2">
        <v>45</v>
      </c>
      <c r="C31" s="11">
        <v>44956</v>
      </c>
      <c r="D31" s="13">
        <v>0</v>
      </c>
      <c r="E31" s="13" t="str">
        <f t="shared" si="0"/>
        <v>Monday</v>
      </c>
      <c r="F31" s="13" t="str">
        <f t="shared" si="1"/>
        <v>January</v>
      </c>
      <c r="G31" s="13" t="str">
        <f t="shared" si="2"/>
        <v>2023</v>
      </c>
      <c r="H31" s="2">
        <v>1420.97</v>
      </c>
    </row>
    <row r="32" spans="1:8" ht="15.75" customHeight="1" x14ac:dyDescent="0.25">
      <c r="A32" s="2">
        <v>31</v>
      </c>
      <c r="B32" s="2">
        <v>77</v>
      </c>
      <c r="C32" s="11">
        <v>44957</v>
      </c>
      <c r="D32" s="13">
        <v>0</v>
      </c>
      <c r="E32" s="13" t="str">
        <f t="shared" si="0"/>
        <v>Tuesday</v>
      </c>
      <c r="F32" s="13" t="str">
        <f t="shared" si="1"/>
        <v>January</v>
      </c>
      <c r="G32" s="13" t="str">
        <f t="shared" si="2"/>
        <v>2023</v>
      </c>
      <c r="H32" s="2">
        <v>652.36</v>
      </c>
    </row>
    <row r="33" spans="1:8" ht="15.75" customHeight="1" x14ac:dyDescent="0.25">
      <c r="A33" s="2">
        <v>32</v>
      </c>
      <c r="B33" s="2">
        <v>48</v>
      </c>
      <c r="C33" s="11">
        <v>44958</v>
      </c>
      <c r="D33" s="13">
        <v>0</v>
      </c>
      <c r="E33" s="13" t="str">
        <f t="shared" si="0"/>
        <v>Wednesday</v>
      </c>
      <c r="F33" s="13" t="str">
        <f t="shared" si="1"/>
        <v>February</v>
      </c>
      <c r="G33" s="13" t="str">
        <f t="shared" si="2"/>
        <v>2023</v>
      </c>
      <c r="H33" s="2">
        <v>1809.09</v>
      </c>
    </row>
    <row r="34" spans="1:8" ht="15.75" customHeight="1" x14ac:dyDescent="0.25">
      <c r="A34" s="2">
        <v>33</v>
      </c>
      <c r="B34" s="2">
        <v>82</v>
      </c>
      <c r="C34" s="11">
        <v>44959</v>
      </c>
      <c r="D34" s="13">
        <v>0</v>
      </c>
      <c r="E34" s="13" t="str">
        <f t="shared" si="0"/>
        <v>Thursday</v>
      </c>
      <c r="F34" s="13" t="str">
        <f t="shared" si="1"/>
        <v>February</v>
      </c>
      <c r="G34" s="13" t="str">
        <f t="shared" si="2"/>
        <v>2023</v>
      </c>
      <c r="H34" s="2">
        <v>680.17</v>
      </c>
    </row>
    <row r="35" spans="1:8" ht="15.75" customHeight="1" x14ac:dyDescent="0.25">
      <c r="A35" s="2">
        <v>34</v>
      </c>
      <c r="B35" s="2">
        <v>63</v>
      </c>
      <c r="C35" s="11">
        <v>44960</v>
      </c>
      <c r="D35" s="13">
        <v>0</v>
      </c>
      <c r="E35" s="13" t="str">
        <f t="shared" si="0"/>
        <v>Friday</v>
      </c>
      <c r="F35" s="13" t="str">
        <f t="shared" si="1"/>
        <v>February</v>
      </c>
      <c r="G35" s="13" t="str">
        <f t="shared" si="2"/>
        <v>2023</v>
      </c>
      <c r="H35" s="2">
        <v>1904.83</v>
      </c>
    </row>
    <row r="36" spans="1:8" ht="15.75" customHeight="1" x14ac:dyDescent="0.25">
      <c r="A36" s="2">
        <v>35</v>
      </c>
      <c r="B36" s="2">
        <v>66</v>
      </c>
      <c r="C36" s="11">
        <v>44961</v>
      </c>
      <c r="D36" s="13">
        <v>0</v>
      </c>
      <c r="E36" s="13" t="str">
        <f t="shared" si="0"/>
        <v>Saturday</v>
      </c>
      <c r="F36" s="13" t="str">
        <f t="shared" si="1"/>
        <v>February</v>
      </c>
      <c r="G36" s="13" t="str">
        <f t="shared" si="2"/>
        <v>2023</v>
      </c>
      <c r="H36" s="2">
        <v>225.25</v>
      </c>
    </row>
    <row r="37" spans="1:8" ht="15.75" customHeight="1" x14ac:dyDescent="0.25">
      <c r="A37" s="2">
        <v>36</v>
      </c>
      <c r="B37" s="2">
        <v>59</v>
      </c>
      <c r="C37" s="11">
        <v>44962</v>
      </c>
      <c r="D37" s="13">
        <v>0</v>
      </c>
      <c r="E37" s="13" t="str">
        <f t="shared" si="0"/>
        <v>Sunday</v>
      </c>
      <c r="F37" s="13" t="str">
        <f t="shared" si="1"/>
        <v>February</v>
      </c>
      <c r="G37" s="13" t="str">
        <f t="shared" si="2"/>
        <v>2023</v>
      </c>
      <c r="H37" s="2">
        <v>1618.18</v>
      </c>
    </row>
    <row r="38" spans="1:8" ht="15.75" customHeight="1" x14ac:dyDescent="0.25">
      <c r="A38" s="2">
        <v>37</v>
      </c>
      <c r="B38" s="2">
        <v>71</v>
      </c>
      <c r="C38" s="11">
        <v>44963</v>
      </c>
      <c r="D38" s="13">
        <v>0</v>
      </c>
      <c r="E38" s="13" t="str">
        <f t="shared" si="0"/>
        <v>Monday</v>
      </c>
      <c r="F38" s="13" t="str">
        <f t="shared" si="1"/>
        <v>February</v>
      </c>
      <c r="G38" s="13" t="str">
        <f t="shared" si="2"/>
        <v>2023</v>
      </c>
      <c r="H38" s="2">
        <v>1207.5899999999999</v>
      </c>
    </row>
    <row r="39" spans="1:8" ht="15.75" customHeight="1" x14ac:dyDescent="0.25">
      <c r="A39" s="2">
        <v>38</v>
      </c>
      <c r="B39" s="2">
        <v>41</v>
      </c>
      <c r="C39" s="11">
        <v>44964</v>
      </c>
      <c r="D39" s="13">
        <v>0</v>
      </c>
      <c r="E39" s="13" t="str">
        <f t="shared" si="0"/>
        <v>Tuesday</v>
      </c>
      <c r="F39" s="13" t="str">
        <f t="shared" si="1"/>
        <v>February</v>
      </c>
      <c r="G39" s="13" t="str">
        <f t="shared" si="2"/>
        <v>2023</v>
      </c>
      <c r="H39" s="2">
        <v>1095.9000000000001</v>
      </c>
    </row>
    <row r="40" spans="1:8" ht="15.75" customHeight="1" x14ac:dyDescent="0.25">
      <c r="A40" s="2">
        <v>39</v>
      </c>
      <c r="B40" s="2">
        <v>86</v>
      </c>
      <c r="C40" s="11">
        <v>44965</v>
      </c>
      <c r="D40" s="13">
        <v>0</v>
      </c>
      <c r="E40" s="13" t="str">
        <f t="shared" si="0"/>
        <v>Wednesday</v>
      </c>
      <c r="F40" s="13" t="str">
        <f t="shared" si="1"/>
        <v>February</v>
      </c>
      <c r="G40" s="13" t="str">
        <f t="shared" si="2"/>
        <v>2023</v>
      </c>
      <c r="H40" s="2">
        <v>687.45</v>
      </c>
    </row>
    <row r="41" spans="1:8" ht="15.75" customHeight="1" x14ac:dyDescent="0.25">
      <c r="A41" s="2">
        <v>40</v>
      </c>
      <c r="B41" s="2">
        <v>77</v>
      </c>
      <c r="C41" s="11">
        <v>44966</v>
      </c>
      <c r="D41" s="13">
        <v>0</v>
      </c>
      <c r="E41" s="13" t="str">
        <f t="shared" si="0"/>
        <v>Thursday</v>
      </c>
      <c r="F41" s="13" t="str">
        <f t="shared" si="1"/>
        <v>February</v>
      </c>
      <c r="G41" s="13" t="str">
        <f t="shared" si="2"/>
        <v>2023</v>
      </c>
      <c r="H41" s="2">
        <v>1793.96</v>
      </c>
    </row>
    <row r="42" spans="1:8" ht="15.75" customHeight="1" x14ac:dyDescent="0.25">
      <c r="A42" s="2">
        <v>41</v>
      </c>
      <c r="B42" s="2">
        <v>65</v>
      </c>
      <c r="C42" s="11">
        <v>44967</v>
      </c>
      <c r="D42" s="13">
        <v>0</v>
      </c>
      <c r="E42" s="13" t="str">
        <f t="shared" si="0"/>
        <v>Friday</v>
      </c>
      <c r="F42" s="13" t="str">
        <f t="shared" si="1"/>
        <v>February</v>
      </c>
      <c r="G42" s="13" t="str">
        <f t="shared" si="2"/>
        <v>2023</v>
      </c>
      <c r="H42" s="2">
        <v>1012.3</v>
      </c>
    </row>
    <row r="43" spans="1:8" ht="15.75" customHeight="1" x14ac:dyDescent="0.25">
      <c r="A43" s="2">
        <v>42</v>
      </c>
      <c r="B43" s="2">
        <v>4</v>
      </c>
      <c r="C43" s="11">
        <v>44968</v>
      </c>
      <c r="D43" s="13">
        <v>0</v>
      </c>
      <c r="E43" s="13" t="str">
        <f t="shared" si="0"/>
        <v>Saturday</v>
      </c>
      <c r="F43" s="13" t="str">
        <f t="shared" si="1"/>
        <v>February</v>
      </c>
      <c r="G43" s="13" t="str">
        <f t="shared" si="2"/>
        <v>2023</v>
      </c>
      <c r="H43" s="2">
        <v>555.1</v>
      </c>
    </row>
    <row r="44" spans="1:8" ht="15.75" customHeight="1" x14ac:dyDescent="0.25">
      <c r="A44" s="2">
        <v>43</v>
      </c>
      <c r="B44" s="2">
        <v>86</v>
      </c>
      <c r="C44" s="11">
        <v>44969</v>
      </c>
      <c r="D44" s="13">
        <v>0</v>
      </c>
      <c r="E44" s="13" t="str">
        <f t="shared" si="0"/>
        <v>Sunday</v>
      </c>
      <c r="F44" s="13" t="str">
        <f t="shared" si="1"/>
        <v>February</v>
      </c>
      <c r="G44" s="13" t="str">
        <f t="shared" si="2"/>
        <v>2023</v>
      </c>
      <c r="H44" s="2">
        <v>1489.5</v>
      </c>
    </row>
    <row r="45" spans="1:8" ht="15.75" customHeight="1" x14ac:dyDescent="0.25">
      <c r="A45" s="2">
        <v>44</v>
      </c>
      <c r="B45" s="2">
        <v>18</v>
      </c>
      <c r="C45" s="11">
        <v>44970</v>
      </c>
      <c r="D45" s="13">
        <v>0</v>
      </c>
      <c r="E45" s="13" t="str">
        <f t="shared" si="0"/>
        <v>Monday</v>
      </c>
      <c r="F45" s="13" t="str">
        <f t="shared" si="1"/>
        <v>February</v>
      </c>
      <c r="G45" s="13" t="str">
        <f t="shared" si="2"/>
        <v>2023</v>
      </c>
      <c r="H45" s="2">
        <v>1202.6099999999999</v>
      </c>
    </row>
    <row r="46" spans="1:8" ht="15.75" customHeight="1" x14ac:dyDescent="0.25">
      <c r="A46" s="2">
        <v>45</v>
      </c>
      <c r="B46" s="2">
        <v>63</v>
      </c>
      <c r="C46" s="11">
        <v>44971</v>
      </c>
      <c r="D46" s="13">
        <v>0</v>
      </c>
      <c r="E46" s="13" t="str">
        <f t="shared" si="0"/>
        <v>Tuesday</v>
      </c>
      <c r="F46" s="13" t="str">
        <f t="shared" si="1"/>
        <v>February</v>
      </c>
      <c r="G46" s="13" t="str">
        <f t="shared" si="2"/>
        <v>2023</v>
      </c>
      <c r="H46" s="2">
        <v>129.9</v>
      </c>
    </row>
    <row r="47" spans="1:8" ht="15.75" customHeight="1" x14ac:dyDescent="0.25">
      <c r="A47" s="2">
        <v>46</v>
      </c>
      <c r="B47" s="2">
        <v>92</v>
      </c>
      <c r="C47" s="11">
        <v>44972</v>
      </c>
      <c r="D47" s="13">
        <v>0</v>
      </c>
      <c r="E47" s="13" t="str">
        <f t="shared" si="0"/>
        <v>Wednesday</v>
      </c>
      <c r="F47" s="13" t="str">
        <f t="shared" si="1"/>
        <v>February</v>
      </c>
      <c r="G47" s="13" t="str">
        <f t="shared" si="2"/>
        <v>2023</v>
      </c>
      <c r="H47" s="2">
        <v>1483.48</v>
      </c>
    </row>
    <row r="48" spans="1:8" ht="15.75" customHeight="1" x14ac:dyDescent="0.25">
      <c r="A48" s="2">
        <v>47</v>
      </c>
      <c r="B48" s="2">
        <v>3</v>
      </c>
      <c r="C48" s="11">
        <v>44973</v>
      </c>
      <c r="D48" s="13">
        <v>0</v>
      </c>
      <c r="E48" s="13" t="str">
        <f t="shared" si="0"/>
        <v>Thursday</v>
      </c>
      <c r="F48" s="13" t="str">
        <f t="shared" si="1"/>
        <v>February</v>
      </c>
      <c r="G48" s="13" t="str">
        <f t="shared" si="2"/>
        <v>2023</v>
      </c>
      <c r="H48" s="2">
        <v>1101.98</v>
      </c>
    </row>
    <row r="49" spans="1:8" ht="15.75" customHeight="1" x14ac:dyDescent="0.25">
      <c r="A49" s="2">
        <v>48</v>
      </c>
      <c r="B49" s="2">
        <v>23</v>
      </c>
      <c r="C49" s="11">
        <v>44974</v>
      </c>
      <c r="D49" s="13">
        <v>0</v>
      </c>
      <c r="E49" s="13" t="str">
        <f t="shared" si="0"/>
        <v>Friday</v>
      </c>
      <c r="F49" s="13" t="str">
        <f t="shared" si="1"/>
        <v>February</v>
      </c>
      <c r="G49" s="13" t="str">
        <f t="shared" si="2"/>
        <v>2023</v>
      </c>
      <c r="H49" s="2">
        <v>1158.26</v>
      </c>
    </row>
    <row r="50" spans="1:8" ht="15.75" customHeight="1" x14ac:dyDescent="0.25">
      <c r="A50" s="2">
        <v>49</v>
      </c>
      <c r="B50" s="2">
        <v>49</v>
      </c>
      <c r="C50" s="11">
        <v>44975</v>
      </c>
      <c r="D50" s="13">
        <v>0</v>
      </c>
      <c r="E50" s="13" t="str">
        <f t="shared" si="0"/>
        <v>Saturday</v>
      </c>
      <c r="F50" s="13" t="str">
        <f t="shared" si="1"/>
        <v>February</v>
      </c>
      <c r="G50" s="13" t="str">
        <f t="shared" si="2"/>
        <v>2023</v>
      </c>
      <c r="H50" s="2">
        <v>1625.14</v>
      </c>
    </row>
    <row r="51" spans="1:8" ht="15.75" customHeight="1" x14ac:dyDescent="0.25">
      <c r="A51" s="2">
        <v>50</v>
      </c>
      <c r="B51" s="2">
        <v>47</v>
      </c>
      <c r="C51" s="11">
        <v>44976</v>
      </c>
      <c r="D51" s="13">
        <v>0</v>
      </c>
      <c r="E51" s="13" t="str">
        <f t="shared" si="0"/>
        <v>Sunday</v>
      </c>
      <c r="F51" s="13" t="str">
        <f t="shared" si="1"/>
        <v>February</v>
      </c>
      <c r="G51" s="13" t="str">
        <f t="shared" si="2"/>
        <v>2023</v>
      </c>
      <c r="H51" s="2">
        <v>325.44</v>
      </c>
    </row>
    <row r="52" spans="1:8" ht="15.75" customHeight="1" x14ac:dyDescent="0.25">
      <c r="A52" s="2">
        <v>51</v>
      </c>
      <c r="B52" s="2">
        <v>97</v>
      </c>
      <c r="C52" s="11">
        <v>44977</v>
      </c>
      <c r="D52" s="13">
        <v>0</v>
      </c>
      <c r="E52" s="13" t="str">
        <f t="shared" si="0"/>
        <v>Monday</v>
      </c>
      <c r="F52" s="13" t="str">
        <f t="shared" si="1"/>
        <v>February</v>
      </c>
      <c r="G52" s="13" t="str">
        <f t="shared" si="2"/>
        <v>2023</v>
      </c>
      <c r="H52" s="2">
        <v>905.84</v>
      </c>
    </row>
    <row r="53" spans="1:8" ht="15.75" customHeight="1" x14ac:dyDescent="0.25">
      <c r="A53" s="2">
        <v>52</v>
      </c>
      <c r="B53" s="2">
        <v>16</v>
      </c>
      <c r="C53" s="11">
        <v>44978</v>
      </c>
      <c r="D53" s="13">
        <v>0</v>
      </c>
      <c r="E53" s="13" t="str">
        <f t="shared" si="0"/>
        <v>Tuesday</v>
      </c>
      <c r="F53" s="13" t="str">
        <f t="shared" si="1"/>
        <v>February</v>
      </c>
      <c r="G53" s="13" t="str">
        <f t="shared" si="2"/>
        <v>2023</v>
      </c>
      <c r="H53" s="2">
        <v>336.05</v>
      </c>
    </row>
    <row r="54" spans="1:8" ht="15.75" customHeight="1" x14ac:dyDescent="0.25">
      <c r="A54" s="2">
        <v>53</v>
      </c>
      <c r="B54" s="2">
        <v>73</v>
      </c>
      <c r="C54" s="11">
        <v>44979</v>
      </c>
      <c r="D54" s="13">
        <v>0</v>
      </c>
      <c r="E54" s="13" t="str">
        <f t="shared" si="0"/>
        <v>Wednesday</v>
      </c>
      <c r="F54" s="13" t="str">
        <f t="shared" si="1"/>
        <v>February</v>
      </c>
      <c r="G54" s="13" t="str">
        <f t="shared" si="2"/>
        <v>2023</v>
      </c>
      <c r="H54" s="2">
        <v>1989.1</v>
      </c>
    </row>
    <row r="55" spans="1:8" ht="15.75" customHeight="1" x14ac:dyDescent="0.25">
      <c r="A55" s="2">
        <v>54</v>
      </c>
      <c r="B55" s="2">
        <v>12</v>
      </c>
      <c r="C55" s="11">
        <v>44980</v>
      </c>
      <c r="D55" s="13">
        <v>0</v>
      </c>
      <c r="E55" s="13" t="str">
        <f t="shared" si="0"/>
        <v>Thursday</v>
      </c>
      <c r="F55" s="13" t="str">
        <f t="shared" si="1"/>
        <v>February</v>
      </c>
      <c r="G55" s="13" t="str">
        <f t="shared" si="2"/>
        <v>2023</v>
      </c>
      <c r="H55" s="2">
        <v>1905.2</v>
      </c>
    </row>
    <row r="56" spans="1:8" ht="15.75" customHeight="1" x14ac:dyDescent="0.25">
      <c r="A56" s="2">
        <v>55</v>
      </c>
      <c r="B56" s="2">
        <v>43</v>
      </c>
      <c r="C56" s="11">
        <v>44981</v>
      </c>
      <c r="D56" s="13">
        <v>0</v>
      </c>
      <c r="E56" s="13" t="str">
        <f t="shared" si="0"/>
        <v>Friday</v>
      </c>
      <c r="F56" s="13" t="str">
        <f t="shared" si="1"/>
        <v>February</v>
      </c>
      <c r="G56" s="13" t="str">
        <f t="shared" si="2"/>
        <v>2023</v>
      </c>
      <c r="H56" s="2">
        <v>999.07</v>
      </c>
    </row>
    <row r="57" spans="1:8" ht="15.75" customHeight="1" x14ac:dyDescent="0.25">
      <c r="A57" s="2">
        <v>56</v>
      </c>
      <c r="B57" s="2">
        <v>7</v>
      </c>
      <c r="C57" s="11">
        <v>44982</v>
      </c>
      <c r="D57" s="13">
        <v>0</v>
      </c>
      <c r="E57" s="13" t="str">
        <f t="shared" si="0"/>
        <v>Saturday</v>
      </c>
      <c r="F57" s="13" t="str">
        <f t="shared" si="1"/>
        <v>February</v>
      </c>
      <c r="G57" s="13" t="str">
        <f t="shared" si="2"/>
        <v>2023</v>
      </c>
      <c r="H57" s="2">
        <v>1220.97</v>
      </c>
    </row>
    <row r="58" spans="1:8" ht="15.75" customHeight="1" x14ac:dyDescent="0.25">
      <c r="A58" s="2">
        <v>57</v>
      </c>
      <c r="B58" s="2">
        <v>29</v>
      </c>
      <c r="C58" s="11">
        <v>44983</v>
      </c>
      <c r="D58" s="13">
        <v>0</v>
      </c>
      <c r="E58" s="13" t="str">
        <f t="shared" si="0"/>
        <v>Sunday</v>
      </c>
      <c r="F58" s="13" t="str">
        <f t="shared" si="1"/>
        <v>February</v>
      </c>
      <c r="G58" s="13" t="str">
        <f t="shared" si="2"/>
        <v>2023</v>
      </c>
      <c r="H58" s="2">
        <v>733.58</v>
      </c>
    </row>
    <row r="59" spans="1:8" ht="15.75" customHeight="1" x14ac:dyDescent="0.25">
      <c r="A59" s="2">
        <v>58</v>
      </c>
      <c r="B59" s="2">
        <v>63</v>
      </c>
      <c r="C59" s="11">
        <v>44984</v>
      </c>
      <c r="D59" s="13">
        <v>0</v>
      </c>
      <c r="E59" s="13" t="str">
        <f t="shared" si="0"/>
        <v>Monday</v>
      </c>
      <c r="F59" s="13" t="str">
        <f t="shared" si="1"/>
        <v>February</v>
      </c>
      <c r="G59" s="13" t="str">
        <f t="shared" si="2"/>
        <v>2023</v>
      </c>
      <c r="H59" s="2">
        <v>1168.56</v>
      </c>
    </row>
    <row r="60" spans="1:8" ht="15.75" customHeight="1" x14ac:dyDescent="0.25">
      <c r="A60" s="2">
        <v>59</v>
      </c>
      <c r="B60" s="2">
        <v>68</v>
      </c>
      <c r="C60" s="11">
        <v>44985</v>
      </c>
      <c r="D60" s="13">
        <v>0</v>
      </c>
      <c r="E60" s="13" t="str">
        <f t="shared" si="0"/>
        <v>Tuesday</v>
      </c>
      <c r="F60" s="13" t="str">
        <f t="shared" si="1"/>
        <v>February</v>
      </c>
      <c r="G60" s="13" t="str">
        <f t="shared" si="2"/>
        <v>2023</v>
      </c>
      <c r="H60" s="2">
        <v>1604.87</v>
      </c>
    </row>
    <row r="61" spans="1:8" ht="15.75" customHeight="1" x14ac:dyDescent="0.25">
      <c r="A61" s="2">
        <v>60</v>
      </c>
      <c r="B61" s="2">
        <v>5</v>
      </c>
      <c r="C61" s="11">
        <v>44986</v>
      </c>
      <c r="D61" s="13">
        <v>0</v>
      </c>
      <c r="E61" s="13" t="str">
        <f t="shared" si="0"/>
        <v>Wednesday</v>
      </c>
      <c r="F61" s="13" t="str">
        <f t="shared" si="1"/>
        <v>March</v>
      </c>
      <c r="G61" s="13" t="str">
        <f t="shared" si="2"/>
        <v>2023</v>
      </c>
      <c r="H61" s="2">
        <v>764.29</v>
      </c>
    </row>
    <row r="62" spans="1:8" ht="15.75" customHeight="1" x14ac:dyDescent="0.25">
      <c r="A62" s="2">
        <v>61</v>
      </c>
      <c r="B62" s="2">
        <v>18</v>
      </c>
      <c r="C62" s="11">
        <v>44987</v>
      </c>
      <c r="D62" s="13">
        <v>0</v>
      </c>
      <c r="E62" s="13" t="str">
        <f t="shared" si="0"/>
        <v>Thursday</v>
      </c>
      <c r="F62" s="13" t="str">
        <f t="shared" si="1"/>
        <v>March</v>
      </c>
      <c r="G62" s="13" t="str">
        <f t="shared" si="2"/>
        <v>2023</v>
      </c>
      <c r="H62" s="2">
        <v>1594.54</v>
      </c>
    </row>
    <row r="63" spans="1:8" ht="15.75" customHeight="1" x14ac:dyDescent="0.25">
      <c r="A63" s="2">
        <v>62</v>
      </c>
      <c r="B63" s="2">
        <v>62</v>
      </c>
      <c r="C63" s="11">
        <v>44988</v>
      </c>
      <c r="D63" s="13">
        <v>0</v>
      </c>
      <c r="E63" s="13" t="str">
        <f t="shared" si="0"/>
        <v>Friday</v>
      </c>
      <c r="F63" s="13" t="str">
        <f t="shared" si="1"/>
        <v>March</v>
      </c>
      <c r="G63" s="13" t="str">
        <f t="shared" si="2"/>
        <v>2023</v>
      </c>
      <c r="H63" s="2">
        <v>154.13999999999999</v>
      </c>
    </row>
    <row r="64" spans="1:8" ht="15.75" customHeight="1" x14ac:dyDescent="0.25">
      <c r="A64" s="2">
        <v>63</v>
      </c>
      <c r="B64" s="2">
        <v>38</v>
      </c>
      <c r="C64" s="11">
        <v>44989</v>
      </c>
      <c r="D64" s="13">
        <v>0</v>
      </c>
      <c r="E64" s="13" t="str">
        <f t="shared" si="0"/>
        <v>Saturday</v>
      </c>
      <c r="F64" s="13" t="str">
        <f t="shared" si="1"/>
        <v>March</v>
      </c>
      <c r="G64" s="13" t="str">
        <f t="shared" si="2"/>
        <v>2023</v>
      </c>
      <c r="H64" s="2">
        <v>826.49</v>
      </c>
    </row>
    <row r="65" spans="1:8" ht="15.75" customHeight="1" x14ac:dyDescent="0.25">
      <c r="A65" s="2">
        <v>64</v>
      </c>
      <c r="B65" s="2">
        <v>93</v>
      </c>
      <c r="C65" s="11">
        <v>44990</v>
      </c>
      <c r="D65" s="13">
        <v>0</v>
      </c>
      <c r="E65" s="13" t="str">
        <f t="shared" si="0"/>
        <v>Sunday</v>
      </c>
      <c r="F65" s="13" t="str">
        <f t="shared" si="1"/>
        <v>March</v>
      </c>
      <c r="G65" s="13" t="str">
        <f t="shared" si="2"/>
        <v>2023</v>
      </c>
      <c r="H65" s="2">
        <v>571.65</v>
      </c>
    </row>
    <row r="66" spans="1:8" ht="15.75" customHeight="1" x14ac:dyDescent="0.25">
      <c r="A66" s="2">
        <v>65</v>
      </c>
      <c r="B66" s="2">
        <v>27</v>
      </c>
      <c r="C66" s="11">
        <v>44991</v>
      </c>
      <c r="D66" s="13">
        <v>0</v>
      </c>
      <c r="E66" s="13" t="str">
        <f t="shared" si="0"/>
        <v>Monday</v>
      </c>
      <c r="F66" s="13" t="str">
        <f t="shared" si="1"/>
        <v>March</v>
      </c>
      <c r="G66" s="13" t="str">
        <f t="shared" si="2"/>
        <v>2023</v>
      </c>
      <c r="H66" s="2">
        <v>554.99</v>
      </c>
    </row>
    <row r="67" spans="1:8" ht="15.75" customHeight="1" x14ac:dyDescent="0.25">
      <c r="A67" s="2">
        <v>66</v>
      </c>
      <c r="B67" s="2">
        <v>29</v>
      </c>
      <c r="C67" s="11">
        <v>44992</v>
      </c>
      <c r="D67" s="13">
        <v>0</v>
      </c>
      <c r="E67" s="13" t="str">
        <f t="shared" ref="E67:E101" si="3">TEXT(C67,"dddd")</f>
        <v>Tuesday</v>
      </c>
      <c r="F67" s="13" t="str">
        <f t="shared" ref="F67:F101" si="4">TEXT(C67,"mmmm")</f>
        <v>March</v>
      </c>
      <c r="G67" s="13" t="str">
        <f t="shared" ref="G67:G101" si="5">TEXT(C67,"yyyy")</f>
        <v>2023</v>
      </c>
      <c r="H67" s="2">
        <v>1817.14</v>
      </c>
    </row>
    <row r="68" spans="1:8" ht="15.75" customHeight="1" x14ac:dyDescent="0.25">
      <c r="A68" s="2">
        <v>67</v>
      </c>
      <c r="B68" s="2">
        <v>85</v>
      </c>
      <c r="C68" s="11">
        <v>44993</v>
      </c>
      <c r="D68" s="13">
        <v>0</v>
      </c>
      <c r="E68" s="13" t="str">
        <f t="shared" si="3"/>
        <v>Wednesday</v>
      </c>
      <c r="F68" s="13" t="str">
        <f t="shared" si="4"/>
        <v>March</v>
      </c>
      <c r="G68" s="13" t="str">
        <f t="shared" si="5"/>
        <v>2023</v>
      </c>
      <c r="H68" s="2">
        <v>1661.65</v>
      </c>
    </row>
    <row r="69" spans="1:8" ht="15.75" customHeight="1" x14ac:dyDescent="0.25">
      <c r="A69" s="2">
        <v>68</v>
      </c>
      <c r="B69" s="2">
        <v>21</v>
      </c>
      <c r="C69" s="11">
        <v>44994</v>
      </c>
      <c r="D69" s="13">
        <v>0</v>
      </c>
      <c r="E69" s="13" t="str">
        <f t="shared" si="3"/>
        <v>Thursday</v>
      </c>
      <c r="F69" s="13" t="str">
        <f t="shared" si="4"/>
        <v>March</v>
      </c>
      <c r="G69" s="13" t="str">
        <f t="shared" si="5"/>
        <v>2023</v>
      </c>
      <c r="H69" s="2">
        <v>464.8</v>
      </c>
    </row>
    <row r="70" spans="1:8" ht="15.75" customHeight="1" x14ac:dyDescent="0.25">
      <c r="A70" s="2">
        <v>69</v>
      </c>
      <c r="B70" s="2">
        <v>8</v>
      </c>
      <c r="C70" s="11">
        <v>44995</v>
      </c>
      <c r="D70" s="13">
        <v>0</v>
      </c>
      <c r="E70" s="13" t="str">
        <f t="shared" si="3"/>
        <v>Friday</v>
      </c>
      <c r="F70" s="13" t="str">
        <f t="shared" si="4"/>
        <v>March</v>
      </c>
      <c r="G70" s="13" t="str">
        <f t="shared" si="5"/>
        <v>2023</v>
      </c>
      <c r="H70" s="2">
        <v>1223.42</v>
      </c>
    </row>
    <row r="71" spans="1:8" ht="15.75" customHeight="1" x14ac:dyDescent="0.25">
      <c r="A71" s="2">
        <v>70</v>
      </c>
      <c r="B71" s="2">
        <v>52</v>
      </c>
      <c r="C71" s="11">
        <v>44996</v>
      </c>
      <c r="D71" s="13">
        <v>0</v>
      </c>
      <c r="E71" s="13" t="str">
        <f t="shared" si="3"/>
        <v>Saturday</v>
      </c>
      <c r="F71" s="13" t="str">
        <f t="shared" si="4"/>
        <v>March</v>
      </c>
      <c r="G71" s="13" t="str">
        <f t="shared" si="5"/>
        <v>2023</v>
      </c>
      <c r="H71" s="2">
        <v>1390.81</v>
      </c>
    </row>
    <row r="72" spans="1:8" ht="15.75" customHeight="1" x14ac:dyDescent="0.25">
      <c r="A72" s="2">
        <v>71</v>
      </c>
      <c r="B72" s="2">
        <v>87</v>
      </c>
      <c r="C72" s="11">
        <v>44997</v>
      </c>
      <c r="D72" s="13">
        <v>0</v>
      </c>
      <c r="E72" s="13" t="str">
        <f t="shared" si="3"/>
        <v>Sunday</v>
      </c>
      <c r="F72" s="13" t="str">
        <f t="shared" si="4"/>
        <v>March</v>
      </c>
      <c r="G72" s="13" t="str">
        <f t="shared" si="5"/>
        <v>2023</v>
      </c>
      <c r="H72" s="2">
        <v>1316.08</v>
      </c>
    </row>
    <row r="73" spans="1:8" ht="15.75" customHeight="1" x14ac:dyDescent="0.25">
      <c r="A73" s="2">
        <v>72</v>
      </c>
      <c r="B73" s="2">
        <v>47</v>
      </c>
      <c r="C73" s="11">
        <v>44998</v>
      </c>
      <c r="D73" s="13">
        <v>0</v>
      </c>
      <c r="E73" s="13" t="str">
        <f t="shared" si="3"/>
        <v>Monday</v>
      </c>
      <c r="F73" s="13" t="str">
        <f t="shared" si="4"/>
        <v>March</v>
      </c>
      <c r="G73" s="13" t="str">
        <f t="shared" si="5"/>
        <v>2023</v>
      </c>
      <c r="H73" s="2">
        <v>447.21</v>
      </c>
    </row>
    <row r="74" spans="1:8" ht="15.75" customHeight="1" x14ac:dyDescent="0.25">
      <c r="A74" s="2">
        <v>73</v>
      </c>
      <c r="B74" s="2">
        <v>69</v>
      </c>
      <c r="C74" s="11">
        <v>44999</v>
      </c>
      <c r="D74" s="13">
        <v>0</v>
      </c>
      <c r="E74" s="13" t="str">
        <f t="shared" si="3"/>
        <v>Tuesday</v>
      </c>
      <c r="F74" s="13" t="str">
        <f t="shared" si="4"/>
        <v>March</v>
      </c>
      <c r="G74" s="13" t="str">
        <f t="shared" si="5"/>
        <v>2023</v>
      </c>
      <c r="H74" s="2">
        <v>75</v>
      </c>
    </row>
    <row r="75" spans="1:8" ht="15.75" customHeight="1" x14ac:dyDescent="0.25">
      <c r="A75" s="2">
        <v>74</v>
      </c>
      <c r="B75" s="2">
        <v>20</v>
      </c>
      <c r="C75" s="11">
        <v>45000</v>
      </c>
      <c r="D75" s="13">
        <v>0</v>
      </c>
      <c r="E75" s="13" t="str">
        <f t="shared" si="3"/>
        <v>Wednesday</v>
      </c>
      <c r="F75" s="13" t="str">
        <f t="shared" si="4"/>
        <v>March</v>
      </c>
      <c r="G75" s="13" t="str">
        <f t="shared" si="5"/>
        <v>2023</v>
      </c>
      <c r="H75" s="2">
        <v>1435.22</v>
      </c>
    </row>
    <row r="76" spans="1:8" ht="15.75" customHeight="1" x14ac:dyDescent="0.25">
      <c r="A76" s="2">
        <v>75</v>
      </c>
      <c r="B76" s="2">
        <v>73</v>
      </c>
      <c r="C76" s="11">
        <v>45001</v>
      </c>
      <c r="D76" s="13">
        <v>0</v>
      </c>
      <c r="E76" s="13" t="str">
        <f t="shared" si="3"/>
        <v>Thursday</v>
      </c>
      <c r="F76" s="13" t="str">
        <f t="shared" si="4"/>
        <v>March</v>
      </c>
      <c r="G76" s="13" t="str">
        <f t="shared" si="5"/>
        <v>2023</v>
      </c>
      <c r="H76" s="2">
        <v>1601.56</v>
      </c>
    </row>
    <row r="77" spans="1:8" ht="15.75" customHeight="1" x14ac:dyDescent="0.25">
      <c r="A77" s="2">
        <v>76</v>
      </c>
      <c r="B77" s="2">
        <v>16</v>
      </c>
      <c r="C77" s="11">
        <v>45002</v>
      </c>
      <c r="D77" s="13">
        <v>0</v>
      </c>
      <c r="E77" s="13" t="str">
        <f t="shared" si="3"/>
        <v>Friday</v>
      </c>
      <c r="F77" s="13" t="str">
        <f t="shared" si="4"/>
        <v>March</v>
      </c>
      <c r="G77" s="13" t="str">
        <f t="shared" si="5"/>
        <v>2023</v>
      </c>
      <c r="H77" s="2">
        <v>377.25</v>
      </c>
    </row>
    <row r="78" spans="1:8" ht="15.75" customHeight="1" x14ac:dyDescent="0.25">
      <c r="A78" s="2">
        <v>77</v>
      </c>
      <c r="B78" s="2">
        <v>75</v>
      </c>
      <c r="C78" s="11">
        <v>45003</v>
      </c>
      <c r="D78" s="13">
        <v>0</v>
      </c>
      <c r="E78" s="13" t="str">
        <f t="shared" si="3"/>
        <v>Saturday</v>
      </c>
      <c r="F78" s="13" t="str">
        <f t="shared" si="4"/>
        <v>March</v>
      </c>
      <c r="G78" s="13" t="str">
        <f t="shared" si="5"/>
        <v>2023</v>
      </c>
      <c r="H78" s="2">
        <v>387.8</v>
      </c>
    </row>
    <row r="79" spans="1:8" ht="15.75" customHeight="1" x14ac:dyDescent="0.25">
      <c r="A79" s="2">
        <v>78</v>
      </c>
      <c r="B79" s="2">
        <v>7</v>
      </c>
      <c r="C79" s="11">
        <v>45004</v>
      </c>
      <c r="D79" s="13">
        <v>0</v>
      </c>
      <c r="E79" s="13" t="str">
        <f t="shared" si="3"/>
        <v>Sunday</v>
      </c>
      <c r="F79" s="13" t="str">
        <f t="shared" si="4"/>
        <v>March</v>
      </c>
      <c r="G79" s="13" t="str">
        <f t="shared" si="5"/>
        <v>2023</v>
      </c>
      <c r="H79" s="2">
        <v>297.26</v>
      </c>
    </row>
    <row r="80" spans="1:8" ht="15.75" customHeight="1" x14ac:dyDescent="0.25">
      <c r="A80" s="2">
        <v>79</v>
      </c>
      <c r="B80" s="2">
        <v>67</v>
      </c>
      <c r="C80" s="11">
        <v>45005</v>
      </c>
      <c r="D80" s="13">
        <v>0</v>
      </c>
      <c r="E80" s="13" t="str">
        <f t="shared" si="3"/>
        <v>Monday</v>
      </c>
      <c r="F80" s="13" t="str">
        <f t="shared" si="4"/>
        <v>March</v>
      </c>
      <c r="G80" s="13" t="str">
        <f t="shared" si="5"/>
        <v>2023</v>
      </c>
      <c r="H80" s="2">
        <v>1928.64</v>
      </c>
    </row>
    <row r="81" spans="1:8" ht="15.75" customHeight="1" x14ac:dyDescent="0.25">
      <c r="A81" s="2">
        <v>80</v>
      </c>
      <c r="B81" s="2">
        <v>65</v>
      </c>
      <c r="C81" s="11">
        <v>45006</v>
      </c>
      <c r="D81" s="13">
        <v>0</v>
      </c>
      <c r="E81" s="13" t="str">
        <f t="shared" si="3"/>
        <v>Tuesday</v>
      </c>
      <c r="F81" s="13" t="str">
        <f t="shared" si="4"/>
        <v>March</v>
      </c>
      <c r="G81" s="13" t="str">
        <f t="shared" si="5"/>
        <v>2023</v>
      </c>
      <c r="H81" s="2">
        <v>33.159999999999997</v>
      </c>
    </row>
    <row r="82" spans="1:8" ht="15.75" customHeight="1" x14ac:dyDescent="0.25">
      <c r="A82" s="2">
        <v>81</v>
      </c>
      <c r="B82" s="2">
        <v>90</v>
      </c>
      <c r="C82" s="11">
        <v>45007</v>
      </c>
      <c r="D82" s="13">
        <v>0</v>
      </c>
      <c r="E82" s="13" t="str">
        <f t="shared" si="3"/>
        <v>Wednesday</v>
      </c>
      <c r="F82" s="13" t="str">
        <f t="shared" si="4"/>
        <v>March</v>
      </c>
      <c r="G82" s="13" t="str">
        <f t="shared" si="5"/>
        <v>2023</v>
      </c>
      <c r="H82" s="2">
        <v>578.98</v>
      </c>
    </row>
    <row r="83" spans="1:8" ht="15.75" customHeight="1" x14ac:dyDescent="0.25">
      <c r="A83" s="2">
        <v>82</v>
      </c>
      <c r="B83" s="2">
        <v>96</v>
      </c>
      <c r="C83" s="11">
        <v>45008</v>
      </c>
      <c r="D83" s="13">
        <v>0</v>
      </c>
      <c r="E83" s="13" t="str">
        <f t="shared" si="3"/>
        <v>Thursday</v>
      </c>
      <c r="F83" s="13" t="str">
        <f t="shared" si="4"/>
        <v>March</v>
      </c>
      <c r="G83" s="13" t="str">
        <f t="shared" si="5"/>
        <v>2023</v>
      </c>
      <c r="H83" s="2">
        <v>1057.1300000000001</v>
      </c>
    </row>
    <row r="84" spans="1:8" ht="15.75" customHeight="1" x14ac:dyDescent="0.25">
      <c r="A84" s="2">
        <v>83</v>
      </c>
      <c r="B84" s="2">
        <v>61</v>
      </c>
      <c r="C84" s="11">
        <v>45009</v>
      </c>
      <c r="D84" s="13">
        <v>0</v>
      </c>
      <c r="E84" s="13" t="str">
        <f t="shared" si="3"/>
        <v>Friday</v>
      </c>
      <c r="F84" s="13" t="str">
        <f t="shared" si="4"/>
        <v>March</v>
      </c>
      <c r="G84" s="13" t="str">
        <f t="shared" si="5"/>
        <v>2023</v>
      </c>
      <c r="H84" s="2">
        <v>885.3</v>
      </c>
    </row>
    <row r="85" spans="1:8" ht="15.75" customHeight="1" x14ac:dyDescent="0.25">
      <c r="A85" s="2">
        <v>84</v>
      </c>
      <c r="B85" s="2">
        <v>11</v>
      </c>
      <c r="C85" s="11">
        <v>45010</v>
      </c>
      <c r="D85" s="13">
        <v>0</v>
      </c>
      <c r="E85" s="13" t="str">
        <f t="shared" si="3"/>
        <v>Saturday</v>
      </c>
      <c r="F85" s="13" t="str">
        <f t="shared" si="4"/>
        <v>March</v>
      </c>
      <c r="G85" s="13" t="str">
        <f t="shared" si="5"/>
        <v>2023</v>
      </c>
      <c r="H85" s="2">
        <v>1050.28</v>
      </c>
    </row>
    <row r="86" spans="1:8" ht="15.75" customHeight="1" x14ac:dyDescent="0.25">
      <c r="A86" s="2">
        <v>85</v>
      </c>
      <c r="B86" s="2">
        <v>24</v>
      </c>
      <c r="C86" s="11">
        <v>45011</v>
      </c>
      <c r="D86" s="13">
        <v>0</v>
      </c>
      <c r="E86" s="13" t="str">
        <f t="shared" si="3"/>
        <v>Sunday</v>
      </c>
      <c r="F86" s="13" t="str">
        <f t="shared" si="4"/>
        <v>March</v>
      </c>
      <c r="G86" s="13" t="str">
        <f t="shared" si="5"/>
        <v>2023</v>
      </c>
      <c r="H86" s="2">
        <v>88.22</v>
      </c>
    </row>
    <row r="87" spans="1:8" ht="15.75" customHeight="1" x14ac:dyDescent="0.25">
      <c r="A87" s="2">
        <v>86</v>
      </c>
      <c r="B87" s="2">
        <v>62</v>
      </c>
      <c r="C87" s="11">
        <v>45012</v>
      </c>
      <c r="D87" s="13">
        <v>0</v>
      </c>
      <c r="E87" s="13" t="str">
        <f t="shared" si="3"/>
        <v>Monday</v>
      </c>
      <c r="F87" s="13" t="str">
        <f t="shared" si="4"/>
        <v>March</v>
      </c>
      <c r="G87" s="13" t="str">
        <f t="shared" si="5"/>
        <v>2023</v>
      </c>
      <c r="H87" s="2">
        <v>719.6</v>
      </c>
    </row>
    <row r="88" spans="1:8" ht="15.75" customHeight="1" x14ac:dyDescent="0.25">
      <c r="A88" s="2">
        <v>87</v>
      </c>
      <c r="B88" s="2">
        <v>86</v>
      </c>
      <c r="C88" s="11">
        <v>45013</v>
      </c>
      <c r="D88" s="13">
        <v>0</v>
      </c>
      <c r="E88" s="13" t="str">
        <f t="shared" si="3"/>
        <v>Tuesday</v>
      </c>
      <c r="F88" s="13" t="str">
        <f t="shared" si="4"/>
        <v>March</v>
      </c>
      <c r="G88" s="13" t="str">
        <f t="shared" si="5"/>
        <v>2023</v>
      </c>
      <c r="H88" s="2">
        <v>1744.63</v>
      </c>
    </row>
    <row r="89" spans="1:8" ht="15.75" customHeight="1" x14ac:dyDescent="0.25">
      <c r="A89" s="2">
        <v>88</v>
      </c>
      <c r="B89" s="2">
        <v>48</v>
      </c>
      <c r="C89" s="11">
        <v>45014</v>
      </c>
      <c r="D89" s="13">
        <v>0</v>
      </c>
      <c r="E89" s="13" t="str">
        <f t="shared" si="3"/>
        <v>Wednesday</v>
      </c>
      <c r="F89" s="13" t="str">
        <f t="shared" si="4"/>
        <v>March</v>
      </c>
      <c r="G89" s="13" t="str">
        <f t="shared" si="5"/>
        <v>2023</v>
      </c>
      <c r="H89" s="2">
        <v>1453.53</v>
      </c>
    </row>
    <row r="90" spans="1:8" ht="15.75" customHeight="1" x14ac:dyDescent="0.25">
      <c r="A90" s="2">
        <v>89</v>
      </c>
      <c r="B90" s="2">
        <v>57</v>
      </c>
      <c r="C90" s="11">
        <v>45015</v>
      </c>
      <c r="D90" s="13">
        <v>0</v>
      </c>
      <c r="E90" s="13" t="str">
        <f t="shared" si="3"/>
        <v>Thursday</v>
      </c>
      <c r="F90" s="13" t="str">
        <f t="shared" si="4"/>
        <v>March</v>
      </c>
      <c r="G90" s="13" t="str">
        <f t="shared" si="5"/>
        <v>2023</v>
      </c>
      <c r="H90" s="2">
        <v>810.52</v>
      </c>
    </row>
    <row r="91" spans="1:8" ht="15.75" customHeight="1" x14ac:dyDescent="0.25">
      <c r="A91" s="2">
        <v>90</v>
      </c>
      <c r="B91" s="2">
        <v>91</v>
      </c>
      <c r="C91" s="11">
        <v>45016</v>
      </c>
      <c r="D91" s="13">
        <v>0</v>
      </c>
      <c r="E91" s="13" t="str">
        <f t="shared" si="3"/>
        <v>Friday</v>
      </c>
      <c r="F91" s="13" t="str">
        <f t="shared" si="4"/>
        <v>March</v>
      </c>
      <c r="G91" s="13" t="str">
        <f t="shared" si="5"/>
        <v>2023</v>
      </c>
      <c r="H91" s="2">
        <v>1539.19</v>
      </c>
    </row>
    <row r="92" spans="1:8" ht="15.75" customHeight="1" x14ac:dyDescent="0.25">
      <c r="A92" s="2">
        <v>91</v>
      </c>
      <c r="B92" s="2">
        <v>37</v>
      </c>
      <c r="C92" s="11">
        <v>45017</v>
      </c>
      <c r="D92" s="13">
        <v>0</v>
      </c>
      <c r="E92" s="13" t="str">
        <f t="shared" si="3"/>
        <v>Saturday</v>
      </c>
      <c r="F92" s="13" t="str">
        <f t="shared" si="4"/>
        <v>April</v>
      </c>
      <c r="G92" s="13" t="str">
        <f t="shared" si="5"/>
        <v>2023</v>
      </c>
      <c r="H92" s="2">
        <v>451.06</v>
      </c>
    </row>
    <row r="93" spans="1:8" ht="15.75" customHeight="1" x14ac:dyDescent="0.25">
      <c r="A93" s="2">
        <v>92</v>
      </c>
      <c r="B93" s="2">
        <v>16</v>
      </c>
      <c r="C93" s="11">
        <v>45018</v>
      </c>
      <c r="D93" s="13">
        <v>0</v>
      </c>
      <c r="E93" s="13" t="str">
        <f t="shared" si="3"/>
        <v>Sunday</v>
      </c>
      <c r="F93" s="13" t="str">
        <f t="shared" si="4"/>
        <v>April</v>
      </c>
      <c r="G93" s="13" t="str">
        <f t="shared" si="5"/>
        <v>2023</v>
      </c>
      <c r="H93" s="2">
        <v>1356.87</v>
      </c>
    </row>
    <row r="94" spans="1:8" ht="15.75" customHeight="1" x14ac:dyDescent="0.25">
      <c r="A94" s="2">
        <v>93</v>
      </c>
      <c r="B94" s="2">
        <v>67</v>
      </c>
      <c r="C94" s="11">
        <v>45019</v>
      </c>
      <c r="D94" s="13">
        <v>0</v>
      </c>
      <c r="E94" s="13" t="str">
        <f t="shared" si="3"/>
        <v>Monday</v>
      </c>
      <c r="F94" s="13" t="str">
        <f t="shared" si="4"/>
        <v>April</v>
      </c>
      <c r="G94" s="13" t="str">
        <f t="shared" si="5"/>
        <v>2023</v>
      </c>
      <c r="H94" s="2">
        <v>1629.28</v>
      </c>
    </row>
    <row r="95" spans="1:8" ht="15.75" customHeight="1" x14ac:dyDescent="0.25">
      <c r="A95" s="2">
        <v>94</v>
      </c>
      <c r="B95" s="2">
        <v>55</v>
      </c>
      <c r="C95" s="11">
        <v>45020</v>
      </c>
      <c r="D95" s="13">
        <v>0</v>
      </c>
      <c r="E95" s="13" t="str">
        <f t="shared" si="3"/>
        <v>Tuesday</v>
      </c>
      <c r="F95" s="13" t="str">
        <f t="shared" si="4"/>
        <v>April</v>
      </c>
      <c r="G95" s="13" t="str">
        <f t="shared" si="5"/>
        <v>2023</v>
      </c>
      <c r="H95" s="2">
        <v>1933.65</v>
      </c>
    </row>
    <row r="96" spans="1:8" ht="15.75" customHeight="1" x14ac:dyDescent="0.25">
      <c r="A96" s="2">
        <v>95</v>
      </c>
      <c r="B96" s="2">
        <v>92</v>
      </c>
      <c r="C96" s="11">
        <v>45021</v>
      </c>
      <c r="D96" s="13">
        <v>0</v>
      </c>
      <c r="E96" s="13" t="str">
        <f t="shared" si="3"/>
        <v>Wednesday</v>
      </c>
      <c r="F96" s="13" t="str">
        <f t="shared" si="4"/>
        <v>April</v>
      </c>
      <c r="G96" s="13" t="str">
        <f t="shared" si="5"/>
        <v>2023</v>
      </c>
      <c r="H96" s="2">
        <v>676.07</v>
      </c>
    </row>
    <row r="97" spans="1:8" ht="15.75" customHeight="1" x14ac:dyDescent="0.25">
      <c r="A97" s="2">
        <v>96</v>
      </c>
      <c r="B97" s="2">
        <v>3</v>
      </c>
      <c r="C97" s="11">
        <v>45022</v>
      </c>
      <c r="D97" s="13">
        <v>0</v>
      </c>
      <c r="E97" s="13" t="str">
        <f t="shared" si="3"/>
        <v>Thursday</v>
      </c>
      <c r="F97" s="13" t="str">
        <f t="shared" si="4"/>
        <v>April</v>
      </c>
      <c r="G97" s="13" t="str">
        <f t="shared" si="5"/>
        <v>2023</v>
      </c>
      <c r="H97" s="2">
        <v>1858.17</v>
      </c>
    </row>
    <row r="98" spans="1:8" ht="15.75" customHeight="1" x14ac:dyDescent="0.25">
      <c r="A98" s="2">
        <v>97</v>
      </c>
      <c r="B98" s="2">
        <v>31</v>
      </c>
      <c r="C98" s="11">
        <v>45023</v>
      </c>
      <c r="D98" s="13">
        <v>0</v>
      </c>
      <c r="E98" s="13" t="str">
        <f t="shared" si="3"/>
        <v>Friday</v>
      </c>
      <c r="F98" s="13" t="str">
        <f t="shared" si="4"/>
        <v>April</v>
      </c>
      <c r="G98" s="13" t="str">
        <f t="shared" si="5"/>
        <v>2023</v>
      </c>
      <c r="H98" s="2">
        <v>211.15</v>
      </c>
    </row>
    <row r="99" spans="1:8" ht="15.75" customHeight="1" x14ac:dyDescent="0.25">
      <c r="A99" s="2">
        <v>98</v>
      </c>
      <c r="B99" s="2">
        <v>69</v>
      </c>
      <c r="C99" s="11">
        <v>45024</v>
      </c>
      <c r="D99" s="13">
        <v>0</v>
      </c>
      <c r="E99" s="13" t="str">
        <f t="shared" si="3"/>
        <v>Saturday</v>
      </c>
      <c r="F99" s="13" t="str">
        <f t="shared" si="4"/>
        <v>April</v>
      </c>
      <c r="G99" s="13" t="str">
        <f t="shared" si="5"/>
        <v>2023</v>
      </c>
      <c r="H99" s="2">
        <v>849.71</v>
      </c>
    </row>
    <row r="100" spans="1:8" ht="15.75" customHeight="1" x14ac:dyDescent="0.25">
      <c r="A100" s="2">
        <v>99</v>
      </c>
      <c r="B100" s="2">
        <v>59</v>
      </c>
      <c r="C100" s="11">
        <v>45025</v>
      </c>
      <c r="D100" s="13">
        <v>0</v>
      </c>
      <c r="E100" s="13" t="str">
        <f t="shared" si="3"/>
        <v>Sunday</v>
      </c>
      <c r="F100" s="13" t="str">
        <f t="shared" si="4"/>
        <v>April</v>
      </c>
      <c r="G100" s="13" t="str">
        <f t="shared" si="5"/>
        <v>2023</v>
      </c>
      <c r="H100" s="2">
        <v>921.08</v>
      </c>
    </row>
    <row r="101" spans="1:8" ht="15.75" customHeight="1" x14ac:dyDescent="0.25">
      <c r="A101" s="2">
        <v>100</v>
      </c>
      <c r="B101" s="2">
        <v>84</v>
      </c>
      <c r="C101" s="11">
        <v>45026</v>
      </c>
      <c r="D101" s="13">
        <v>0</v>
      </c>
      <c r="E101" s="13" t="str">
        <f t="shared" si="3"/>
        <v>Monday</v>
      </c>
      <c r="F101" s="13" t="str">
        <f t="shared" si="4"/>
        <v>April</v>
      </c>
      <c r="G101" s="13" t="str">
        <f t="shared" si="5"/>
        <v>2023</v>
      </c>
      <c r="H101" s="2">
        <v>1786.26</v>
      </c>
    </row>
    <row r="102" spans="1:8" ht="15.75" customHeight="1" x14ac:dyDescent="0.25"/>
    <row r="103" spans="1:8" ht="15.75" customHeight="1" x14ac:dyDescent="0.25"/>
    <row r="104" spans="1:8" ht="15.75" customHeight="1" x14ac:dyDescent="0.25"/>
    <row r="105" spans="1:8" ht="15.75" customHeight="1" x14ac:dyDescent="0.25"/>
    <row r="106" spans="1:8" ht="15.75" customHeight="1" x14ac:dyDescent="0.25"/>
    <row r="107" spans="1:8" ht="15.75" customHeight="1" x14ac:dyDescent="0.25"/>
    <row r="108" spans="1:8" ht="15.75" customHeight="1" x14ac:dyDescent="0.25"/>
    <row r="109" spans="1:8" ht="15.75" customHeight="1" x14ac:dyDescent="0.25"/>
    <row r="110" spans="1:8" ht="15.75" customHeight="1" x14ac:dyDescent="0.25"/>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1" sqref="C11"/>
    </sheetView>
  </sheetViews>
  <sheetFormatPr defaultColWidth="14.42578125" defaultRowHeight="15" customHeight="1" x14ac:dyDescent="0.25"/>
  <cols>
    <col min="1" max="1" width="15.140625" bestFit="1" customWidth="1"/>
    <col min="2" max="2" width="54.85546875" customWidth="1"/>
    <col min="3" max="3" width="16.5703125" bestFit="1" customWidth="1"/>
    <col min="4" max="4" width="10" bestFit="1" customWidth="1"/>
    <col min="5" max="26" width="8.7109375" customWidth="1"/>
  </cols>
  <sheetData>
    <row r="1" spans="1:4" x14ac:dyDescent="0.25">
      <c r="A1" s="1" t="s">
        <v>0</v>
      </c>
      <c r="B1" s="5" t="s">
        <v>118</v>
      </c>
      <c r="C1" s="5" t="s">
        <v>19</v>
      </c>
      <c r="D1" s="1" t="s">
        <v>1</v>
      </c>
    </row>
    <row r="2" spans="1:4" x14ac:dyDescent="0.25">
      <c r="A2" s="2">
        <v>1</v>
      </c>
      <c r="B2" s="8" t="s">
        <v>117</v>
      </c>
      <c r="C2" s="4" t="s">
        <v>4</v>
      </c>
      <c r="D2" s="2">
        <v>695.98</v>
      </c>
    </row>
    <row r="3" spans="1:4" x14ac:dyDescent="0.25">
      <c r="A3" s="2">
        <v>2</v>
      </c>
      <c r="B3" s="8" t="s">
        <v>45</v>
      </c>
      <c r="C3" s="4" t="s">
        <v>4</v>
      </c>
      <c r="D3" s="2">
        <v>540.17999999999995</v>
      </c>
    </row>
    <row r="4" spans="1:4" x14ac:dyDescent="0.25">
      <c r="A4" s="2">
        <v>3</v>
      </c>
      <c r="B4" s="8" t="s">
        <v>46</v>
      </c>
      <c r="C4" s="4" t="s">
        <v>4</v>
      </c>
      <c r="D4" s="2">
        <v>457.07</v>
      </c>
    </row>
    <row r="5" spans="1:4" x14ac:dyDescent="0.25">
      <c r="A5" s="2">
        <v>4</v>
      </c>
      <c r="B5" s="8" t="s">
        <v>47</v>
      </c>
      <c r="C5" s="4" t="s">
        <v>2</v>
      </c>
      <c r="D5" s="2">
        <v>747.96</v>
      </c>
    </row>
    <row r="6" spans="1:4" x14ac:dyDescent="0.25">
      <c r="A6" s="2">
        <v>5</v>
      </c>
      <c r="B6" s="8" t="s">
        <v>48</v>
      </c>
      <c r="C6" s="4" t="s">
        <v>2</v>
      </c>
      <c r="D6" s="2">
        <v>352.89</v>
      </c>
    </row>
    <row r="7" spans="1:4" x14ac:dyDescent="0.25">
      <c r="A7" s="2">
        <v>6</v>
      </c>
      <c r="B7" s="8" t="s">
        <v>49</v>
      </c>
      <c r="C7" s="4" t="s">
        <v>3</v>
      </c>
      <c r="D7" s="2">
        <v>908.41</v>
      </c>
    </row>
    <row r="8" spans="1:4" x14ac:dyDescent="0.25">
      <c r="A8" s="2">
        <v>7</v>
      </c>
      <c r="B8" s="8" t="s">
        <v>50</v>
      </c>
      <c r="C8" s="4" t="s">
        <v>3</v>
      </c>
      <c r="D8" s="2">
        <v>801.94</v>
      </c>
    </row>
    <row r="9" spans="1:4" x14ac:dyDescent="0.25">
      <c r="A9" s="2">
        <v>8</v>
      </c>
      <c r="B9" s="8" t="s">
        <v>51</v>
      </c>
      <c r="C9" s="4" t="s">
        <v>4</v>
      </c>
      <c r="D9" s="2">
        <v>530.14</v>
      </c>
    </row>
    <row r="10" spans="1:4" x14ac:dyDescent="0.25">
      <c r="A10" s="2">
        <v>9</v>
      </c>
      <c r="B10" s="8" t="s">
        <v>52</v>
      </c>
      <c r="C10" s="4" t="s">
        <v>4</v>
      </c>
      <c r="D10" s="2">
        <v>122.03</v>
      </c>
    </row>
    <row r="11" spans="1:4" x14ac:dyDescent="0.25">
      <c r="A11" s="2">
        <v>10</v>
      </c>
      <c r="B11" s="8" t="s">
        <v>53</v>
      </c>
      <c r="C11" s="4" t="s">
        <v>4</v>
      </c>
      <c r="D11" s="2">
        <v>884.99</v>
      </c>
    </row>
    <row r="12" spans="1:4" x14ac:dyDescent="0.25">
      <c r="A12" s="2">
        <v>11</v>
      </c>
      <c r="B12" s="8" t="s">
        <v>119</v>
      </c>
      <c r="C12" s="4" t="s">
        <v>4</v>
      </c>
      <c r="D12" s="2">
        <v>651.47</v>
      </c>
    </row>
    <row r="13" spans="1:4" x14ac:dyDescent="0.25">
      <c r="A13" s="2">
        <v>12</v>
      </c>
      <c r="B13" s="8" t="s">
        <v>54</v>
      </c>
      <c r="C13" s="4" t="s">
        <v>4</v>
      </c>
      <c r="D13" s="2">
        <v>535.22</v>
      </c>
    </row>
    <row r="14" spans="1:4" x14ac:dyDescent="0.25">
      <c r="A14" s="2">
        <v>13</v>
      </c>
      <c r="B14" s="8" t="s">
        <v>55</v>
      </c>
      <c r="C14" s="4" t="s">
        <v>3</v>
      </c>
      <c r="D14" s="2">
        <v>390.02</v>
      </c>
    </row>
    <row r="15" spans="1:4" x14ac:dyDescent="0.25">
      <c r="A15" s="2">
        <v>14</v>
      </c>
      <c r="B15" s="8" t="s">
        <v>56</v>
      </c>
      <c r="C15" s="4" t="s">
        <v>4</v>
      </c>
      <c r="D15" s="2">
        <v>959.9</v>
      </c>
    </row>
    <row r="16" spans="1:4" x14ac:dyDescent="0.25">
      <c r="A16" s="2">
        <v>15</v>
      </c>
      <c r="B16" s="8" t="s">
        <v>57</v>
      </c>
      <c r="C16" s="4" t="s">
        <v>4</v>
      </c>
      <c r="D16" s="2">
        <v>118.89</v>
      </c>
    </row>
    <row r="17" spans="1:4" x14ac:dyDescent="0.25">
      <c r="A17" s="2">
        <v>16</v>
      </c>
      <c r="B17" s="8" t="s">
        <v>58</v>
      </c>
      <c r="C17" s="4" t="s">
        <v>4</v>
      </c>
      <c r="D17" s="2">
        <v>890.75</v>
      </c>
    </row>
    <row r="18" spans="1:4" x14ac:dyDescent="0.25">
      <c r="A18" s="2">
        <v>17</v>
      </c>
      <c r="B18" s="8" t="s">
        <v>59</v>
      </c>
      <c r="C18" s="4" t="s">
        <v>2</v>
      </c>
      <c r="D18" s="2">
        <v>307.14999999999998</v>
      </c>
    </row>
    <row r="19" spans="1:4" x14ac:dyDescent="0.25">
      <c r="A19" s="2">
        <v>18</v>
      </c>
      <c r="B19" s="8" t="s">
        <v>120</v>
      </c>
      <c r="C19" s="4" t="s">
        <v>4</v>
      </c>
      <c r="D19" s="2">
        <v>651.97</v>
      </c>
    </row>
    <row r="20" spans="1:4" x14ac:dyDescent="0.25">
      <c r="A20" s="2">
        <v>19</v>
      </c>
      <c r="B20" s="8" t="s">
        <v>60</v>
      </c>
      <c r="C20" s="4" t="s">
        <v>3</v>
      </c>
      <c r="D20" s="2">
        <v>766.1</v>
      </c>
    </row>
    <row r="21" spans="1:4" ht="15.75" customHeight="1" x14ac:dyDescent="0.25">
      <c r="A21" s="2">
        <v>20</v>
      </c>
      <c r="B21" s="8" t="s">
        <v>61</v>
      </c>
      <c r="C21" s="4" t="s">
        <v>4</v>
      </c>
      <c r="D21" s="2">
        <v>872.47</v>
      </c>
    </row>
    <row r="22" spans="1:4" ht="15.75" customHeight="1" x14ac:dyDescent="0.25">
      <c r="A22" s="2">
        <v>21</v>
      </c>
      <c r="B22" s="8" t="s">
        <v>62</v>
      </c>
      <c r="C22" s="4" t="s">
        <v>3</v>
      </c>
      <c r="D22" s="2">
        <v>972.57</v>
      </c>
    </row>
    <row r="23" spans="1:4" ht="15.75" customHeight="1" x14ac:dyDescent="0.25">
      <c r="A23" s="2">
        <v>22</v>
      </c>
      <c r="B23" s="8" t="s">
        <v>63</v>
      </c>
      <c r="C23" s="4" t="s">
        <v>2</v>
      </c>
      <c r="D23" s="2">
        <v>616.87</v>
      </c>
    </row>
    <row r="24" spans="1:4" ht="15.75" customHeight="1" x14ac:dyDescent="0.25">
      <c r="A24" s="2">
        <v>23</v>
      </c>
      <c r="B24" s="8" t="s">
        <v>64</v>
      </c>
      <c r="C24" s="4" t="s">
        <v>4</v>
      </c>
      <c r="D24" s="2">
        <v>595.86</v>
      </c>
    </row>
    <row r="25" spans="1:4" ht="15.75" customHeight="1" x14ac:dyDescent="0.25">
      <c r="A25" s="2">
        <v>24</v>
      </c>
      <c r="B25" s="8" t="s">
        <v>65</v>
      </c>
      <c r="C25" s="4" t="s">
        <v>2</v>
      </c>
      <c r="D25" s="2">
        <v>270.07</v>
      </c>
    </row>
    <row r="26" spans="1:4" ht="15.75" customHeight="1" x14ac:dyDescent="0.25">
      <c r="A26" s="2">
        <v>25</v>
      </c>
      <c r="B26" s="8" t="s">
        <v>66</v>
      </c>
      <c r="C26" s="4" t="s">
        <v>4</v>
      </c>
      <c r="D26" s="2">
        <v>231.28</v>
      </c>
    </row>
    <row r="27" spans="1:4" ht="15.75" customHeight="1" x14ac:dyDescent="0.25">
      <c r="A27" s="2">
        <v>26</v>
      </c>
      <c r="B27" s="8" t="s">
        <v>67</v>
      </c>
      <c r="C27" s="4" t="s">
        <v>2</v>
      </c>
      <c r="D27" s="2">
        <v>735.03</v>
      </c>
    </row>
    <row r="28" spans="1:4" ht="15.75" customHeight="1" x14ac:dyDescent="0.25">
      <c r="A28" s="2">
        <v>27</v>
      </c>
      <c r="B28" s="8" t="s">
        <v>121</v>
      </c>
      <c r="C28" s="4" t="s">
        <v>4</v>
      </c>
      <c r="D28" s="2">
        <v>706.08</v>
      </c>
    </row>
    <row r="29" spans="1:4" ht="15.75" customHeight="1" x14ac:dyDescent="0.25">
      <c r="A29" s="2">
        <v>28</v>
      </c>
      <c r="B29" s="8" t="s">
        <v>68</v>
      </c>
      <c r="C29" s="4" t="s">
        <v>2</v>
      </c>
      <c r="D29" s="2">
        <v>391.59</v>
      </c>
    </row>
    <row r="30" spans="1:4" ht="15.75" customHeight="1" x14ac:dyDescent="0.25">
      <c r="A30" s="2">
        <v>29</v>
      </c>
      <c r="B30" s="8" t="s">
        <v>69</v>
      </c>
      <c r="C30" s="4" t="s">
        <v>4</v>
      </c>
      <c r="D30" s="2">
        <v>172.64</v>
      </c>
    </row>
    <row r="31" spans="1:4" ht="15.75" customHeight="1" x14ac:dyDescent="0.25">
      <c r="A31" s="2">
        <v>30</v>
      </c>
      <c r="B31" s="8" t="s">
        <v>70</v>
      </c>
      <c r="C31" s="4" t="s">
        <v>3</v>
      </c>
      <c r="D31" s="2">
        <v>879.31</v>
      </c>
    </row>
    <row r="32" spans="1:4" ht="15.75" customHeight="1" x14ac:dyDescent="0.25">
      <c r="A32" s="2">
        <v>31</v>
      </c>
      <c r="B32" s="8" t="s">
        <v>71</v>
      </c>
      <c r="C32" s="4" t="s">
        <v>3</v>
      </c>
      <c r="D32" s="2">
        <v>537.09</v>
      </c>
    </row>
    <row r="33" spans="1:4" ht="15.75" customHeight="1" x14ac:dyDescent="0.25">
      <c r="A33" s="2">
        <v>32</v>
      </c>
      <c r="B33" s="8" t="s">
        <v>72</v>
      </c>
      <c r="C33" s="4" t="s">
        <v>4</v>
      </c>
      <c r="D33" s="2">
        <v>331.57</v>
      </c>
    </row>
    <row r="34" spans="1:4" ht="15.75" customHeight="1" x14ac:dyDescent="0.25">
      <c r="A34" s="2">
        <v>33</v>
      </c>
      <c r="B34" s="8" t="s">
        <v>73</v>
      </c>
      <c r="C34" s="4" t="s">
        <v>4</v>
      </c>
      <c r="D34" s="2">
        <v>644.4</v>
      </c>
    </row>
    <row r="35" spans="1:4" ht="15.75" customHeight="1" x14ac:dyDescent="0.25">
      <c r="A35" s="2">
        <v>34</v>
      </c>
      <c r="B35" s="8" t="s">
        <v>74</v>
      </c>
      <c r="C35" s="4" t="s">
        <v>4</v>
      </c>
      <c r="D35" s="2">
        <v>726.36</v>
      </c>
    </row>
    <row r="36" spans="1:4" ht="15.75" customHeight="1" x14ac:dyDescent="0.25">
      <c r="A36" s="2">
        <v>35</v>
      </c>
      <c r="B36" s="8" t="s">
        <v>75</v>
      </c>
      <c r="C36" s="4" t="s">
        <v>3</v>
      </c>
      <c r="D36" s="2">
        <v>860.37</v>
      </c>
    </row>
    <row r="37" spans="1:4" ht="15.75" customHeight="1" x14ac:dyDescent="0.25">
      <c r="A37" s="2">
        <v>36</v>
      </c>
      <c r="B37" s="8" t="s">
        <v>76</v>
      </c>
      <c r="C37" s="4" t="s">
        <v>3</v>
      </c>
      <c r="D37" s="2">
        <v>22.27</v>
      </c>
    </row>
    <row r="38" spans="1:4" ht="15.75" customHeight="1" x14ac:dyDescent="0.25">
      <c r="A38" s="2">
        <v>37</v>
      </c>
      <c r="B38" s="8" t="s">
        <v>77</v>
      </c>
      <c r="C38" s="4" t="s">
        <v>4</v>
      </c>
      <c r="D38" s="2">
        <v>752.55</v>
      </c>
    </row>
    <row r="39" spans="1:4" ht="15.75" customHeight="1" x14ac:dyDescent="0.25">
      <c r="A39" s="2">
        <v>38</v>
      </c>
      <c r="B39" s="8" t="s">
        <v>78</v>
      </c>
      <c r="C39" s="4" t="s">
        <v>3</v>
      </c>
      <c r="D39" s="2">
        <v>545.08000000000004</v>
      </c>
    </row>
    <row r="40" spans="1:4" ht="15.75" customHeight="1" x14ac:dyDescent="0.25">
      <c r="A40" s="2">
        <v>39</v>
      </c>
      <c r="B40" s="8" t="s">
        <v>79</v>
      </c>
      <c r="C40" s="4" t="s">
        <v>2</v>
      </c>
      <c r="D40" s="2">
        <v>890.43</v>
      </c>
    </row>
    <row r="41" spans="1:4" ht="15.75" customHeight="1" x14ac:dyDescent="0.25">
      <c r="A41" s="2">
        <v>40</v>
      </c>
      <c r="B41" s="8" t="s">
        <v>80</v>
      </c>
      <c r="C41" s="4" t="s">
        <v>4</v>
      </c>
      <c r="D41" s="2">
        <v>966.83</v>
      </c>
    </row>
    <row r="42" spans="1:4" ht="15.75" customHeight="1" x14ac:dyDescent="0.25">
      <c r="A42" s="2">
        <v>41</v>
      </c>
      <c r="B42" s="8" t="s">
        <v>81</v>
      </c>
      <c r="C42" s="4" t="s">
        <v>3</v>
      </c>
      <c r="D42" s="2">
        <v>948.45</v>
      </c>
    </row>
    <row r="43" spans="1:4" ht="15.75" customHeight="1" x14ac:dyDescent="0.25">
      <c r="A43" s="2">
        <v>42</v>
      </c>
      <c r="B43" s="8" t="s">
        <v>82</v>
      </c>
      <c r="C43" s="4" t="s">
        <v>4</v>
      </c>
      <c r="D43" s="2">
        <v>819.79</v>
      </c>
    </row>
    <row r="44" spans="1:4" ht="15.75" customHeight="1" x14ac:dyDescent="0.25">
      <c r="A44" s="2">
        <v>43</v>
      </c>
      <c r="B44" s="8" t="s">
        <v>122</v>
      </c>
      <c r="C44" s="4" t="s">
        <v>4</v>
      </c>
      <c r="D44" s="2">
        <v>401.06</v>
      </c>
    </row>
    <row r="45" spans="1:4" ht="15.75" customHeight="1" x14ac:dyDescent="0.25">
      <c r="A45" s="2">
        <v>44</v>
      </c>
      <c r="B45" s="8" t="s">
        <v>83</v>
      </c>
      <c r="C45" s="4" t="s">
        <v>4</v>
      </c>
      <c r="D45" s="2">
        <v>471.21</v>
      </c>
    </row>
    <row r="46" spans="1:4" ht="15.75" customHeight="1" x14ac:dyDescent="0.25">
      <c r="A46" s="2">
        <v>45</v>
      </c>
      <c r="B46" s="8" t="s">
        <v>84</v>
      </c>
      <c r="C46" s="4" t="s">
        <v>3</v>
      </c>
      <c r="D46" s="2">
        <v>533.98</v>
      </c>
    </row>
    <row r="47" spans="1:4" ht="15.75" customHeight="1" x14ac:dyDescent="0.25">
      <c r="A47" s="2">
        <v>46</v>
      </c>
      <c r="B47" s="8" t="s">
        <v>85</v>
      </c>
      <c r="C47" s="4" t="s">
        <v>4</v>
      </c>
      <c r="D47" s="2">
        <v>60.11</v>
      </c>
    </row>
    <row r="48" spans="1:4" ht="15.75" customHeight="1" x14ac:dyDescent="0.25">
      <c r="A48" s="2">
        <v>47</v>
      </c>
      <c r="B48" s="8" t="s">
        <v>86</v>
      </c>
      <c r="C48" s="4" t="s">
        <v>4</v>
      </c>
      <c r="D48" s="2">
        <v>32.97</v>
      </c>
    </row>
    <row r="49" spans="1:4" ht="15.75" customHeight="1" x14ac:dyDescent="0.25">
      <c r="A49" s="2">
        <v>48</v>
      </c>
      <c r="B49" s="8" t="s">
        <v>87</v>
      </c>
      <c r="C49" s="4" t="s">
        <v>3</v>
      </c>
      <c r="D49" s="2">
        <v>447.8</v>
      </c>
    </row>
    <row r="50" spans="1:4" ht="15.75" customHeight="1" x14ac:dyDescent="0.25">
      <c r="A50" s="2">
        <v>49</v>
      </c>
      <c r="B50" s="8" t="s">
        <v>88</v>
      </c>
      <c r="C50" s="4" t="s">
        <v>4</v>
      </c>
      <c r="D50" s="2">
        <v>230.34</v>
      </c>
    </row>
    <row r="51" spans="1:4" ht="15.75" customHeight="1" x14ac:dyDescent="0.25">
      <c r="A51" s="2">
        <v>50</v>
      </c>
      <c r="B51" s="8" t="s">
        <v>89</v>
      </c>
      <c r="C51" s="4" t="s">
        <v>4</v>
      </c>
      <c r="D51" s="2">
        <v>462.39</v>
      </c>
    </row>
    <row r="52" spans="1:4" ht="15.75" customHeight="1" x14ac:dyDescent="0.25">
      <c r="A52" s="2">
        <v>51</v>
      </c>
      <c r="B52" s="8" t="s">
        <v>90</v>
      </c>
      <c r="C52" s="4" t="s">
        <v>3</v>
      </c>
      <c r="D52" s="2">
        <v>286.2</v>
      </c>
    </row>
    <row r="53" spans="1:4" ht="15.75" customHeight="1" x14ac:dyDescent="0.25">
      <c r="A53" s="2">
        <v>52</v>
      </c>
      <c r="B53" s="8" t="s">
        <v>91</v>
      </c>
      <c r="C53" s="4" t="s">
        <v>2</v>
      </c>
      <c r="D53" s="2">
        <v>301.95</v>
      </c>
    </row>
    <row r="54" spans="1:4" ht="15.75" customHeight="1" x14ac:dyDescent="0.25">
      <c r="A54" s="2">
        <v>53</v>
      </c>
      <c r="B54" s="8" t="s">
        <v>92</v>
      </c>
      <c r="C54" s="4" t="s">
        <v>4</v>
      </c>
      <c r="D54" s="2">
        <v>515.09</v>
      </c>
    </row>
    <row r="55" spans="1:4" ht="15.75" customHeight="1" x14ac:dyDescent="0.25">
      <c r="A55" s="2">
        <v>54</v>
      </c>
      <c r="B55" s="8" t="s">
        <v>93</v>
      </c>
      <c r="C55" s="4" t="s">
        <v>4</v>
      </c>
      <c r="D55" s="2">
        <v>128.28</v>
      </c>
    </row>
    <row r="56" spans="1:4" ht="15.75" customHeight="1" x14ac:dyDescent="0.25">
      <c r="A56" s="2">
        <v>55</v>
      </c>
      <c r="B56" s="8" t="s">
        <v>94</v>
      </c>
      <c r="C56" s="4" t="s">
        <v>3</v>
      </c>
      <c r="D56" s="2">
        <v>308.70999999999998</v>
      </c>
    </row>
    <row r="57" spans="1:4" ht="15.75" customHeight="1" x14ac:dyDescent="0.25">
      <c r="A57" s="2">
        <v>56</v>
      </c>
      <c r="B57" s="8" t="s">
        <v>95</v>
      </c>
      <c r="C57" s="4" t="s">
        <v>2</v>
      </c>
      <c r="D57" s="2">
        <v>793.83</v>
      </c>
    </row>
    <row r="58" spans="1:4" ht="15.75" customHeight="1" x14ac:dyDescent="0.25">
      <c r="A58" s="2">
        <v>57</v>
      </c>
      <c r="B58" s="8" t="s">
        <v>96</v>
      </c>
      <c r="C58" s="4" t="s">
        <v>2</v>
      </c>
      <c r="D58" s="2">
        <v>887.61</v>
      </c>
    </row>
    <row r="59" spans="1:4" ht="15.75" customHeight="1" x14ac:dyDescent="0.25">
      <c r="A59" s="2">
        <v>58</v>
      </c>
      <c r="B59" s="8" t="s">
        <v>97</v>
      </c>
      <c r="C59" s="4" t="s">
        <v>2</v>
      </c>
      <c r="D59" s="2">
        <v>330.13</v>
      </c>
    </row>
    <row r="60" spans="1:4" ht="15.75" customHeight="1" x14ac:dyDescent="0.25">
      <c r="A60" s="2">
        <v>59</v>
      </c>
      <c r="B60" s="8" t="s">
        <v>98</v>
      </c>
      <c r="C60" s="4" t="s">
        <v>4</v>
      </c>
      <c r="D60" s="2">
        <v>102.92</v>
      </c>
    </row>
    <row r="61" spans="1:4" ht="15.75" customHeight="1" x14ac:dyDescent="0.25">
      <c r="A61" s="2">
        <v>60</v>
      </c>
      <c r="B61" s="8" t="s">
        <v>99</v>
      </c>
      <c r="C61" s="4" t="s">
        <v>4</v>
      </c>
      <c r="D61" s="2">
        <v>281.2</v>
      </c>
    </row>
    <row r="62" spans="1:4" ht="15.75" customHeight="1" x14ac:dyDescent="0.25">
      <c r="A62" s="2">
        <v>61</v>
      </c>
      <c r="B62" s="8" t="s">
        <v>100</v>
      </c>
      <c r="C62" s="4" t="s">
        <v>4</v>
      </c>
      <c r="D62" s="2">
        <v>379.09</v>
      </c>
    </row>
    <row r="63" spans="1:4" ht="15.75" customHeight="1" x14ac:dyDescent="0.25">
      <c r="A63" s="2">
        <v>62</v>
      </c>
      <c r="B63" s="8" t="s">
        <v>101</v>
      </c>
      <c r="C63" s="4" t="s">
        <v>3</v>
      </c>
      <c r="D63" s="2">
        <v>758.86</v>
      </c>
    </row>
    <row r="64" spans="1:4" ht="15.75" customHeight="1" x14ac:dyDescent="0.25">
      <c r="A64" s="2">
        <v>63</v>
      </c>
      <c r="B64" s="8" t="s">
        <v>102</v>
      </c>
      <c r="C64" s="4" t="s">
        <v>4</v>
      </c>
      <c r="D64" s="2">
        <v>362.22</v>
      </c>
    </row>
    <row r="65" spans="1:4" ht="15.75" customHeight="1" x14ac:dyDescent="0.25">
      <c r="A65" s="2">
        <v>64</v>
      </c>
      <c r="B65" s="8" t="s">
        <v>103</v>
      </c>
      <c r="C65" s="4" t="s">
        <v>3</v>
      </c>
      <c r="D65" s="2">
        <v>538.14</v>
      </c>
    </row>
    <row r="66" spans="1:4" ht="15.75" customHeight="1" x14ac:dyDescent="0.25">
      <c r="A66" s="2">
        <v>65</v>
      </c>
      <c r="B66" s="8" t="s">
        <v>104</v>
      </c>
      <c r="C66" s="4" t="s">
        <v>2</v>
      </c>
      <c r="D66" s="2">
        <v>48.4</v>
      </c>
    </row>
    <row r="67" spans="1:4" ht="15.75" customHeight="1" x14ac:dyDescent="0.25">
      <c r="A67" s="2">
        <v>66</v>
      </c>
      <c r="B67" s="8" t="s">
        <v>105</v>
      </c>
      <c r="C67" s="4" t="s">
        <v>3</v>
      </c>
      <c r="D67" s="2">
        <v>944.27</v>
      </c>
    </row>
    <row r="68" spans="1:4" ht="15.75" customHeight="1" x14ac:dyDescent="0.25">
      <c r="A68" s="2">
        <v>67</v>
      </c>
      <c r="B68" s="8" t="s">
        <v>106</v>
      </c>
      <c r="C68" s="4" t="s">
        <v>4</v>
      </c>
      <c r="D68" s="2">
        <v>41.71</v>
      </c>
    </row>
    <row r="69" spans="1:4" ht="15.75" customHeight="1" x14ac:dyDescent="0.25">
      <c r="A69" s="2">
        <v>68</v>
      </c>
      <c r="B69" s="8" t="s">
        <v>107</v>
      </c>
      <c r="C69" s="4" t="s">
        <v>3</v>
      </c>
      <c r="D69" s="2">
        <v>647.59</v>
      </c>
    </row>
    <row r="70" spans="1:4" ht="15.75" customHeight="1" x14ac:dyDescent="0.25">
      <c r="A70" s="2">
        <v>69</v>
      </c>
      <c r="B70" s="8" t="s">
        <v>108</v>
      </c>
      <c r="C70" s="4" t="s">
        <v>2</v>
      </c>
      <c r="D70" s="2">
        <v>575.21</v>
      </c>
    </row>
    <row r="71" spans="1:4" ht="15.75" customHeight="1" x14ac:dyDescent="0.25">
      <c r="A71" s="2">
        <v>70</v>
      </c>
      <c r="B71" s="8" t="s">
        <v>109</v>
      </c>
      <c r="C71" s="4" t="s">
        <v>4</v>
      </c>
      <c r="D71" s="2">
        <v>437.78</v>
      </c>
    </row>
    <row r="72" spans="1:4" ht="15.75" customHeight="1" x14ac:dyDescent="0.25">
      <c r="A72" s="2">
        <v>71</v>
      </c>
      <c r="B72" s="8" t="s">
        <v>110</v>
      </c>
      <c r="C72" s="4" t="s">
        <v>3</v>
      </c>
      <c r="D72" s="2">
        <v>375.25</v>
      </c>
    </row>
    <row r="73" spans="1:4" ht="15.75" customHeight="1" x14ac:dyDescent="0.25">
      <c r="A73" s="2">
        <v>72</v>
      </c>
      <c r="B73" s="8" t="s">
        <v>111</v>
      </c>
      <c r="C73" s="4" t="s">
        <v>4</v>
      </c>
      <c r="D73" s="2">
        <v>855.1</v>
      </c>
    </row>
    <row r="74" spans="1:4" ht="15.75" customHeight="1" x14ac:dyDescent="0.25">
      <c r="A74" s="2">
        <v>73</v>
      </c>
      <c r="B74" s="8" t="s">
        <v>112</v>
      </c>
      <c r="C74" s="4" t="s">
        <v>2</v>
      </c>
      <c r="D74" s="2">
        <v>227.28</v>
      </c>
    </row>
    <row r="75" spans="1:4" ht="15.75" customHeight="1" x14ac:dyDescent="0.25">
      <c r="A75" s="2">
        <v>74</v>
      </c>
      <c r="B75" s="8" t="s">
        <v>113</v>
      </c>
      <c r="C75" s="4" t="s">
        <v>3</v>
      </c>
      <c r="D75" s="2">
        <v>934.16</v>
      </c>
    </row>
    <row r="76" spans="1:4" ht="15.75" customHeight="1" x14ac:dyDescent="0.25">
      <c r="A76" s="2">
        <v>75</v>
      </c>
      <c r="B76" s="8" t="s">
        <v>20</v>
      </c>
      <c r="C76" s="4" t="s">
        <v>4</v>
      </c>
      <c r="D76" s="2">
        <v>735.01</v>
      </c>
    </row>
    <row r="77" spans="1:4" ht="15.75" customHeight="1" x14ac:dyDescent="0.25">
      <c r="A77" s="2">
        <v>76</v>
      </c>
      <c r="B77" s="8" t="s">
        <v>21</v>
      </c>
      <c r="C77" s="4" t="s">
        <v>4</v>
      </c>
      <c r="D77" s="2">
        <v>58.17</v>
      </c>
    </row>
    <row r="78" spans="1:4" ht="15.75" customHeight="1" x14ac:dyDescent="0.25">
      <c r="A78" s="2">
        <v>77</v>
      </c>
      <c r="B78" s="8" t="s">
        <v>22</v>
      </c>
      <c r="C78" s="4" t="s">
        <v>4</v>
      </c>
      <c r="D78" s="2">
        <v>200.61</v>
      </c>
    </row>
    <row r="79" spans="1:4" ht="15.75" customHeight="1" x14ac:dyDescent="0.25">
      <c r="A79" s="2">
        <v>78</v>
      </c>
      <c r="B79" s="8" t="s">
        <v>23</v>
      </c>
      <c r="C79" s="4" t="s">
        <v>4</v>
      </c>
      <c r="D79" s="2">
        <v>515.71</v>
      </c>
    </row>
    <row r="80" spans="1:4" ht="15.75" customHeight="1" x14ac:dyDescent="0.25">
      <c r="A80" s="2">
        <v>79</v>
      </c>
      <c r="B80" s="8" t="s">
        <v>24</v>
      </c>
      <c r="C80" s="4" t="s">
        <v>2</v>
      </c>
      <c r="D80" s="2">
        <v>521.59</v>
      </c>
    </row>
    <row r="81" spans="1:4" ht="15.75" customHeight="1" x14ac:dyDescent="0.25">
      <c r="A81" s="2">
        <v>80</v>
      </c>
      <c r="B81" s="8" t="s">
        <v>25</v>
      </c>
      <c r="C81" s="4" t="s">
        <v>4</v>
      </c>
      <c r="D81" s="2">
        <v>967.76</v>
      </c>
    </row>
    <row r="82" spans="1:4" ht="15.75" customHeight="1" x14ac:dyDescent="0.25">
      <c r="A82" s="2">
        <v>81</v>
      </c>
      <c r="B82" s="8" t="s">
        <v>26</v>
      </c>
      <c r="C82" s="4" t="s">
        <v>4</v>
      </c>
      <c r="D82" s="2">
        <v>714.96</v>
      </c>
    </row>
    <row r="83" spans="1:4" ht="15.75" customHeight="1" x14ac:dyDescent="0.25">
      <c r="A83" s="2">
        <v>82</v>
      </c>
      <c r="B83" s="8" t="s">
        <v>27</v>
      </c>
      <c r="C83" s="4" t="s">
        <v>2</v>
      </c>
      <c r="D83" s="2">
        <v>11.55</v>
      </c>
    </row>
    <row r="84" spans="1:4" ht="15.75" customHeight="1" x14ac:dyDescent="0.25">
      <c r="A84" s="2">
        <v>83</v>
      </c>
      <c r="B84" s="8" t="s">
        <v>28</v>
      </c>
      <c r="C84" s="4" t="s">
        <v>3</v>
      </c>
      <c r="D84" s="2">
        <v>782.88</v>
      </c>
    </row>
    <row r="85" spans="1:4" ht="15.75" customHeight="1" x14ac:dyDescent="0.25">
      <c r="A85" s="2">
        <v>84</v>
      </c>
      <c r="B85" s="8" t="s">
        <v>29</v>
      </c>
      <c r="C85" s="4" t="s">
        <v>2</v>
      </c>
      <c r="D85" s="2">
        <v>239.24</v>
      </c>
    </row>
    <row r="86" spans="1:4" ht="15.75" customHeight="1" x14ac:dyDescent="0.25">
      <c r="A86" s="2">
        <v>85</v>
      </c>
      <c r="B86" s="8" t="s">
        <v>30</v>
      </c>
      <c r="C86" s="4" t="s">
        <v>2</v>
      </c>
      <c r="D86" s="2">
        <v>612.41999999999996</v>
      </c>
    </row>
    <row r="87" spans="1:4" ht="15.75" customHeight="1" x14ac:dyDescent="0.25">
      <c r="A87" s="2">
        <v>86</v>
      </c>
      <c r="B87" s="8" t="s">
        <v>31</v>
      </c>
      <c r="C87" s="4" t="s">
        <v>2</v>
      </c>
      <c r="D87" s="2">
        <v>887.96</v>
      </c>
    </row>
    <row r="88" spans="1:4" ht="15.75" customHeight="1" x14ac:dyDescent="0.25">
      <c r="A88" s="2">
        <v>87</v>
      </c>
      <c r="B88" s="8" t="s">
        <v>32</v>
      </c>
      <c r="C88" s="4" t="s">
        <v>4</v>
      </c>
      <c r="D88" s="2">
        <v>276.95999999999998</v>
      </c>
    </row>
    <row r="89" spans="1:4" ht="15.75" customHeight="1" x14ac:dyDescent="0.25">
      <c r="A89" s="2">
        <v>88</v>
      </c>
      <c r="B89" s="8" t="s">
        <v>33</v>
      </c>
      <c r="C89" s="4" t="s">
        <v>4</v>
      </c>
      <c r="D89" s="2">
        <v>90.61</v>
      </c>
    </row>
    <row r="90" spans="1:4" ht="15.75" customHeight="1" x14ac:dyDescent="0.25">
      <c r="A90" s="2">
        <v>89</v>
      </c>
      <c r="B90" s="8" t="s">
        <v>34</v>
      </c>
      <c r="C90" s="4" t="s">
        <v>2</v>
      </c>
      <c r="D90" s="2">
        <v>886.06</v>
      </c>
    </row>
    <row r="91" spans="1:4" ht="15.75" customHeight="1" x14ac:dyDescent="0.25">
      <c r="A91" s="2">
        <v>90</v>
      </c>
      <c r="B91" s="8" t="s">
        <v>35</v>
      </c>
      <c r="C91" s="4" t="s">
        <v>3</v>
      </c>
      <c r="D91" s="2">
        <v>156.66999999999999</v>
      </c>
    </row>
    <row r="92" spans="1:4" ht="15.75" customHeight="1" x14ac:dyDescent="0.25">
      <c r="A92" s="2">
        <v>91</v>
      </c>
      <c r="B92" s="8" t="s">
        <v>36</v>
      </c>
      <c r="C92" s="4" t="s">
        <v>2</v>
      </c>
      <c r="D92" s="2">
        <v>614.57000000000005</v>
      </c>
    </row>
    <row r="93" spans="1:4" ht="15.75" customHeight="1" x14ac:dyDescent="0.25">
      <c r="A93" s="2">
        <v>92</v>
      </c>
      <c r="B93" s="8" t="s">
        <v>37</v>
      </c>
      <c r="C93" s="4" t="s">
        <v>4</v>
      </c>
      <c r="D93" s="2">
        <v>816.44</v>
      </c>
    </row>
    <row r="94" spans="1:4" ht="15.75" customHeight="1" x14ac:dyDescent="0.25">
      <c r="A94" s="2">
        <v>93</v>
      </c>
      <c r="B94" s="8" t="s">
        <v>38</v>
      </c>
      <c r="C94" s="4" t="s">
        <v>3</v>
      </c>
      <c r="D94" s="2">
        <v>592.80999999999995</v>
      </c>
    </row>
    <row r="95" spans="1:4" ht="15.75" customHeight="1" x14ac:dyDescent="0.25">
      <c r="A95" s="2">
        <v>94</v>
      </c>
      <c r="B95" s="8" t="s">
        <v>39</v>
      </c>
      <c r="C95" s="4" t="s">
        <v>4</v>
      </c>
      <c r="D95" s="2">
        <v>708.17</v>
      </c>
    </row>
    <row r="96" spans="1:4" ht="15.75" customHeight="1" x14ac:dyDescent="0.25">
      <c r="A96" s="2">
        <v>95</v>
      </c>
      <c r="B96" s="8" t="s">
        <v>40</v>
      </c>
      <c r="C96" s="4" t="s">
        <v>2</v>
      </c>
      <c r="D96" s="2">
        <v>696.76</v>
      </c>
    </row>
    <row r="97" spans="1:4" ht="15.75" customHeight="1" x14ac:dyDescent="0.25">
      <c r="A97" s="2">
        <v>96</v>
      </c>
      <c r="B97" s="8" t="s">
        <v>41</v>
      </c>
      <c r="C97" s="4" t="s">
        <v>4</v>
      </c>
      <c r="D97" s="2">
        <v>479.46</v>
      </c>
    </row>
    <row r="98" spans="1:4" ht="15.75" customHeight="1" x14ac:dyDescent="0.25">
      <c r="A98" s="2">
        <v>97</v>
      </c>
      <c r="B98" s="8" t="s">
        <v>42</v>
      </c>
      <c r="C98" s="4" t="s">
        <v>2</v>
      </c>
      <c r="D98" s="2">
        <v>135.97999999999999</v>
      </c>
    </row>
    <row r="99" spans="1:4" ht="15.75" customHeight="1" x14ac:dyDescent="0.25">
      <c r="A99" s="2">
        <v>98</v>
      </c>
      <c r="B99" s="8" t="s">
        <v>43</v>
      </c>
      <c r="C99" s="4" t="s">
        <v>4</v>
      </c>
      <c r="D99" s="2">
        <v>94.42</v>
      </c>
    </row>
    <row r="100" spans="1:4" ht="15.75" customHeight="1" x14ac:dyDescent="0.25">
      <c r="A100" s="2">
        <v>99</v>
      </c>
      <c r="B100" s="8" t="s">
        <v>44</v>
      </c>
      <c r="C100" s="4" t="s">
        <v>2</v>
      </c>
      <c r="D100" s="2">
        <v>444.73</v>
      </c>
    </row>
    <row r="101" spans="1:4" ht="15.75" customHeight="1" x14ac:dyDescent="0.25">
      <c r="A101" s="2">
        <v>100</v>
      </c>
      <c r="B101" s="8" t="s">
        <v>115</v>
      </c>
      <c r="C101" s="4" t="s">
        <v>3</v>
      </c>
      <c r="D101" s="2">
        <v>460.21</v>
      </c>
    </row>
    <row r="102" spans="1:4" ht="15.75" customHeight="1" x14ac:dyDescent="0.25"/>
    <row r="103" spans="1:4" ht="15.75" customHeight="1" x14ac:dyDescent="0.25"/>
    <row r="104" spans="1:4" ht="15.75" customHeight="1" x14ac:dyDescent="0.25"/>
    <row r="105" spans="1:4" ht="15.75" customHeight="1" x14ac:dyDescent="0.25"/>
    <row r="106" spans="1:4" ht="15.75" customHeight="1" x14ac:dyDescent="0.25"/>
    <row r="107" spans="1:4" ht="15.75" customHeight="1" x14ac:dyDescent="0.25"/>
    <row r="108" spans="1:4" ht="15.75" customHeight="1" x14ac:dyDescent="0.25"/>
    <row r="109" spans="1:4" ht="15.75" customHeight="1" x14ac:dyDescent="0.25"/>
    <row r="110" spans="1:4" ht="15.75" customHeight="1" x14ac:dyDescent="0.25"/>
    <row r="111" spans="1:4" ht="15.75" customHeight="1" x14ac:dyDescent="0.25"/>
    <row r="112" spans="1:4"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vt:lpstr>
      <vt:lpstr>dash board</vt:lpstr>
      <vt:lpstr>ct</vt:lpstr>
      <vt:lpstr>customers</vt:lpstr>
      <vt:lpstr>order_items</vt:lpstr>
      <vt:lpstr>orders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ogbolu</dc:creator>
  <cp:lastModifiedBy>Tukur Tata</cp:lastModifiedBy>
  <dcterms:created xsi:type="dcterms:W3CDTF">2024-07-05T16:43:53Z</dcterms:created>
  <dcterms:modified xsi:type="dcterms:W3CDTF">2024-07-24T21:15:50Z</dcterms:modified>
</cp:coreProperties>
</file>