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1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</externalReferences>
  <definedNames>
    <definedName name="_xlnm._FilterDatabase" localSheetId="4" hidden="1">'base de clientes'!$A$1:$B$1</definedName>
    <definedName name="_xlnm._FilterDatabase" localSheetId="6" hidden="1">'Libro de Consumidor'!$O$24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" i="13" l="1"/>
  <c r="R32" i="13"/>
  <c r="Q32" i="13"/>
  <c r="O39" i="13"/>
  <c r="U12" i="10" l="1"/>
  <c r="D9" i="6" l="1"/>
  <c r="U20" i="10"/>
  <c r="U3" i="10"/>
  <c r="U4" i="10"/>
  <c r="U5" i="10"/>
  <c r="U6" i="10"/>
  <c r="U7" i="10"/>
  <c r="U8" i="10"/>
  <c r="U9" i="10"/>
  <c r="U10" i="10"/>
  <c r="U11" i="10"/>
  <c r="U13" i="10"/>
  <c r="U14" i="10"/>
  <c r="U15" i="10"/>
  <c r="U16" i="10"/>
  <c r="U17" i="10"/>
  <c r="U18" i="10"/>
  <c r="U19" i="10"/>
  <c r="U21" i="10"/>
  <c r="U22" i="10"/>
  <c r="G2" i="11" l="1"/>
  <c r="G5" i="11"/>
  <c r="G4" i="11"/>
  <c r="G3" i="11"/>
  <c r="H3" i="14" l="1"/>
  <c r="I18" i="13" s="1"/>
  <c r="G3" i="14"/>
  <c r="G4" i="13"/>
  <c r="G9" i="13" s="1"/>
  <c r="I8" i="13"/>
  <c r="R5" i="12"/>
  <c r="P5" i="12"/>
  <c r="O5" i="12"/>
  <c r="K5" i="12"/>
  <c r="F14" i="13" s="1"/>
  <c r="F15" i="13" s="1"/>
  <c r="F18" i="13" s="1"/>
  <c r="H5" i="12"/>
  <c r="G14" i="13" s="1"/>
  <c r="G1" i="11" l="1"/>
  <c r="C637" i="11" l="1"/>
  <c r="B637" i="11"/>
  <c r="D637" i="11" l="1"/>
  <c r="D19" i="6"/>
  <c r="D19" i="5"/>
  <c r="R23" i="10" l="1"/>
  <c r="J4" i="13" s="1"/>
  <c r="J9" i="13" s="1"/>
  <c r="U23" i="10" l="1"/>
  <c r="O23" i="10"/>
  <c r="O24" i="10" s="1"/>
  <c r="O27" i="10" s="1"/>
  <c r="V23" i="10"/>
  <c r="U5" i="8"/>
  <c r="R5" i="8"/>
  <c r="Q5" i="8"/>
  <c r="H4" i="13" s="1"/>
  <c r="H9" i="13" s="1"/>
  <c r="P9" i="13" s="1"/>
  <c r="W5" i="8"/>
  <c r="G4" i="6"/>
  <c r="F4" i="6"/>
  <c r="I4" i="13" l="1"/>
  <c r="I5" i="13" s="1"/>
  <c r="I9" i="13" s="1"/>
  <c r="K9" i="13" s="1"/>
  <c r="O9" i="13" s="1"/>
  <c r="Q9" i="13" s="1"/>
  <c r="J4" i="6"/>
  <c r="D4" i="6" s="1"/>
  <c r="D11" i="5"/>
  <c r="D9" i="5"/>
  <c r="I14" i="13" l="1"/>
  <c r="I15" i="13" s="1"/>
  <c r="K13" i="13"/>
  <c r="K14" i="13" s="1"/>
  <c r="L14" i="13" s="1"/>
  <c r="G18" i="13" s="1"/>
  <c r="G19" i="13" s="1"/>
  <c r="L9" i="13"/>
  <c r="H18" i="13" l="1"/>
  <c r="J18" i="13" s="1"/>
  <c r="L16" i="13" s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<sst xmlns="http://schemas.openxmlformats.org/spreadsheetml/2006/main" count="1834" uniqueCount="1578">
  <si>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</si>
  <si>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</si>
  <si>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</si>
  <si>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</si>
  <si>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</si>
  <si>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</si>
  <si>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</si>
  <si>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</si>
  <si>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</si>
  <si>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</si>
  <si>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</si>
  <si>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</si>
  <si>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</si>
  <si>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</si>
  <si>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</si>
  <si>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</si>
  <si>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</si>
  <si>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</si>
  <si>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</si>
  <si>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</si>
  <si>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</si>
  <si>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</si>
  <si>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</si>
  <si>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</si>
  <si>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</si>
  <si>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</si>
  <si>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</si>
  <si>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</si>
  <si>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</si>
  <si>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</si>
  <si>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</si>
  <si>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</si>
  <si>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</si>
  <si>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</si>
  <si>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</si>
  <si>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</si>
  <si>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</si>
  <si>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</si>
  <si>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</si>
  <si>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</si>
  <si>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</si>
  <si>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</si>
  <si>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</si>
  <si>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</si>
  <si>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</si>
  <si>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</si>
  <si>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</si>
  <si>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</si>
  <si>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</si>
  <si>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</si>
  <si>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</si>
  <si>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</si>
  <si>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</si>
  <si>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</si>
  <si>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</si>
  <si>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</si>
  <si>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</si>
  <si>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</si>
  <si>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</si>
  <si>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</si>
  <si>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</si>
  <si>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</si>
  <si>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</si>
  <si>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</si>
  <si>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</si>
  <si>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</si>
  <si>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</si>
  <si>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</si>
  <si>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</si>
  <si>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</si>
  <si>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</si>
  <si>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</si>
  <si>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</si>
  <si>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</si>
  <si>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</si>
  <si>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</si>
  <si>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</si>
  <si>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</si>
  <si>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</si>
  <si>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</si>
  <si>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</si>
  <si>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</si>
  <si>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</si>
  <si>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</si>
  <si>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</si>
  <si>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</si>
  <si>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</si>
  <si>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</si>
  <si>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</si>
  <si>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</si>
  <si>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</si>
  <si>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</si>
  <si>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</si>
  <si>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</si>
  <si>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</si>
  <si>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</si>
  <si>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</si>
  <si>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</si>
  <si>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</si>
  <si>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</si>
  <si>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</si>
  <si>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</si>
  <si>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</si>
  <si>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</si>
  <si>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</si>
  <si>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</si>
  <si>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</si>
  <si>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</si>
  <si>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</si>
  <si>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</si>
  <si>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</si>
  <si>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</si>
  <si>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</si>
  <si>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</si>
  <si>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</si>
  <si>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</si>
  <si>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</si>
  <si>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</si>
  <si>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</si>
  <si>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</si>
  <si>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</si>
  <si>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</si>
  <si>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</si>
  <si>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</si>
  <si>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</si>
  <si>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</si>
  <si>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</si>
  <si>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</si>
  <si>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</si>
  <si>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</si>
  <si>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</si>
  <si>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</si>
  <si>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</si>
  <si>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</si>
  <si>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</si>
  <si>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</si>
  <si>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</si>
  <si>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</si>
  <si>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</si>
  <si>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</si>
  <si>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</si>
  <si>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</si>
  <si>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</si>
  <si>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</si>
  <si>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</si>
  <si>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</si>
  <si>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</si>
  <si>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</si>
  <si>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</si>
  <si>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</si>
  <si>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</si>
  <si>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</si>
  <si>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</si>
  <si>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</si>
  <si>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</si>
  <si>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</si>
  <si>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</si>
  <si>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</si>
  <si>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</si>
  <si>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</si>
  <si>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</si>
  <si>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</si>
  <si>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</si>
  <si>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</si>
  <si>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06142607780022</t>
  </si>
  <si>
    <t>ASFALTOS DE CENTROAMERICA S.A DE C.V.</t>
  </si>
  <si>
    <t>06141502131049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</si>
  <si>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</si>
  <si>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</si>
  <si>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</si>
  <si>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</si>
  <si>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</si>
  <si>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</si>
  <si>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</si>
  <si>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</si>
  <si>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</si>
  <si>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</si>
  <si>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</si>
  <si>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</si>
  <si>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</si>
  <si>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</si>
  <si>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</si>
  <si>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</si>
  <si>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</si>
  <si>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</si>
  <si>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</si>
  <si>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</si>
  <si>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</si>
  <si>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</si>
  <si>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</si>
  <si>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</si>
  <si>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</si>
  <si>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</si>
  <si>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</si>
  <si>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</si>
  <si>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</si>
  <si>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</si>
  <si>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</si>
  <si>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</si>
  <si>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</si>
  <si>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</si>
  <si>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</si>
  <si>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</si>
  <si>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</si>
  <si>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</si>
  <si>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</si>
  <si>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</si>
  <si>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</si>
  <si>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</si>
  <si>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</si>
  <si>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</si>
  <si>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</si>
  <si>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</si>
  <si>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</si>
  <si>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</si>
  <si>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</si>
  <si>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</si>
  <si>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</si>
  <si>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</si>
  <si>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</si>
  <si>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</si>
  <si>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</si>
  <si>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</si>
  <si>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</si>
  <si>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</si>
  <si>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</si>
  <si>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</si>
  <si>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</si>
  <si>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</si>
  <si>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</si>
  <si>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</si>
  <si>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</si>
  <si>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</si>
  <si>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</si>
  <si>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</si>
  <si>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</si>
  <si>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</si>
  <si>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</si>
  <si>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</si>
  <si>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</si>
  <si>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</si>
  <si>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</si>
  <si>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</si>
  <si>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</si>
  <si>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</si>
  <si>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</si>
  <si>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</si>
  <si>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</si>
  <si>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</si>
  <si>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</si>
  <si>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</si>
  <si>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</si>
  <si>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</si>
  <si>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</si>
  <si>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</si>
  <si>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</si>
  <si>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</si>
  <si>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</si>
  <si>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</si>
  <si>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</si>
  <si>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</si>
  <si>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</si>
  <si>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</si>
  <si>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</si>
  <si>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</si>
  <si>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</si>
  <si>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</si>
  <si>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</si>
  <si>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</si>
  <si>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</si>
  <si>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</si>
  <si>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</si>
  <si>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</si>
  <si>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</si>
  <si>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</si>
  <si>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</si>
  <si>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</si>
  <si>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</si>
  <si>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</si>
  <si>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</si>
  <si>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</si>
  <si>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</si>
  <si>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</si>
  <si>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</si>
  <si>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</si>
  <si>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</si>
  <si>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</si>
  <si>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</si>
  <si>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</si>
  <si>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</si>
  <si>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</si>
  <si>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</si>
  <si>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</si>
  <si>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</si>
  <si>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</si>
  <si>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</si>
  <si>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</si>
  <si>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</si>
  <si>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</si>
  <si>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</si>
  <si>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</si>
  <si>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</si>
  <si>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</si>
  <si>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</si>
  <si>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</si>
  <si>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</si>
  <si>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</si>
  <si>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</si>
  <si>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</si>
  <si>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</si>
  <si>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</si>
  <si>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</si>
  <si>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</si>
  <si>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</si>
  <si>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</si>
  <si>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</si>
  <si>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</si>
  <si>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</si>
  <si>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</si>
  <si>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</si>
  <si>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</si>
  <si>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</si>
  <si>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</si>
  <si>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</si>
  <si>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</si>
  <si>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</si>
  <si>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</si>
  <si>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</si>
  <si>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</si>
  <si>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</si>
  <si>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</si>
  <si>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</si>
  <si>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</si>
  <si>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</si>
  <si>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</si>
  <si>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</si>
  <si>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</si>
  <si>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</si>
  <si>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</si>
  <si>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</si>
  <si>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</si>
  <si>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</si>
  <si>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</si>
  <si>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</si>
  <si>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</si>
  <si>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</si>
  <si>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</si>
  <si>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</si>
  <si>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</si>
  <si>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</si>
  <si>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</si>
  <si>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</si>
  <si>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</si>
  <si>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</si>
  <si>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</si>
  <si>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</si>
  <si>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</si>
  <si>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</si>
  <si>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</si>
  <si>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</si>
  <si>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</si>
  <si>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</si>
  <si>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</si>
  <si>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</si>
  <si>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</si>
  <si>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</si>
  <si>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</si>
  <si>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</si>
  <si>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</si>
  <si>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</si>
  <si>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</si>
  <si>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</si>
  <si>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</si>
  <si>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</si>
  <si>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</si>
  <si>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</si>
  <si>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</si>
  <si>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</si>
  <si>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</si>
  <si>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05091606111014</t>
  </si>
  <si>
    <t>PULSEM DE C.V.</t>
  </si>
  <si>
    <t>05043110741013</t>
  </si>
  <si>
    <t>OSCAR HUMBERTO RIVAS INTERIANO</t>
  </si>
  <si>
    <t>06142008660025</t>
  </si>
  <si>
    <t>FRANCISCO JAVIER PORTILLO T</t>
  </si>
  <si>
    <t>06140607921022</t>
  </si>
  <si>
    <t>DISTRIBUIDORA JAR S.A DE C.V.</t>
  </si>
  <si>
    <t>06141403161033</t>
  </si>
  <si>
    <t>ECSA OPERADORA EL SALVADOR S.A DE C.V.</t>
  </si>
  <si>
    <t>06141411171030</t>
  </si>
  <si>
    <t>TEXAS GAS INTERNACIONAL, S.A DE C.V.</t>
  </si>
  <si>
    <t>12171906520017</t>
  </si>
  <si>
    <t>RAFAEL RENE CANALES PINAUD</t>
  </si>
  <si>
    <t>06141202620014</t>
  </si>
  <si>
    <t>SEGUROS E INVERSIONES S.A</t>
  </si>
  <si>
    <t>06142302770010</t>
  </si>
  <si>
    <t>ALPINA S.A DE C.V.</t>
  </si>
  <si>
    <t>10100107701012</t>
  </si>
  <si>
    <t>OMAR SAUL MERINO ROMERO</t>
  </si>
  <si>
    <t>06140212971020</t>
  </si>
  <si>
    <t>MANEJO INTEGRAL DE DESECHOS SOLIDOS SEM DE C.V.</t>
  </si>
  <si>
    <t>06142303911015</t>
  </si>
  <si>
    <t>TELEMOVIL EL SALVADOR S.A DE C.V.</t>
  </si>
  <si>
    <t>06142610981012</t>
  </si>
  <si>
    <t>CTE TELECOM PERSONAL S.A DE C.V.</t>
  </si>
  <si>
    <t>06142401941054</t>
  </si>
  <si>
    <t>MOLDTROK, S.A DE C.V.</t>
  </si>
  <si>
    <t>02101911710016</t>
  </si>
  <si>
    <t>ALMACENES VIDRI, S.A DE C.V.</t>
  </si>
  <si>
    <t>06142905111010</t>
  </si>
  <si>
    <t>GRUPO VALMIX S.A DE C.V.</t>
  </si>
  <si>
    <t>06143001780012</t>
  </si>
  <si>
    <t xml:space="preserve">LA CASA DEL REPUESTO S.A DE C.V. </t>
  </si>
  <si>
    <t>02102701001014</t>
  </si>
  <si>
    <t>UNILLANTAS S.A DE C.V.</t>
  </si>
  <si>
    <t>06141008661043</t>
  </si>
  <si>
    <t>DAVID CANAHUATI PINEDA</t>
  </si>
  <si>
    <t>06142805011034</t>
  </si>
  <si>
    <t>REPUESTOS IZALCO S.A DE C.V.</t>
  </si>
  <si>
    <t>06142410141010</t>
  </si>
  <si>
    <t xml:space="preserve">ACTIVIDADES PETROLERAS DE EL SALVADOR S.A DE C.V </t>
  </si>
  <si>
    <t>06140210081052</t>
  </si>
  <si>
    <t>FERRETERIA EPA S.A DE C.V.</t>
  </si>
  <si>
    <t>06140108580017</t>
  </si>
  <si>
    <t>FREUND S.A DE C.V.</t>
  </si>
  <si>
    <t>05111703630014</t>
  </si>
  <si>
    <t>JOSE RICARDO ANTONIO MOLINA</t>
  </si>
  <si>
    <t>06143107971090</t>
  </si>
  <si>
    <t>06141009650016</t>
  </si>
  <si>
    <t>06143101550016</t>
  </si>
  <si>
    <t>06141511720027</t>
  </si>
  <si>
    <t>02023112741019</t>
  </si>
  <si>
    <t>OLGA ELIZABETH RIVAS DE ORELLANA</t>
  </si>
  <si>
    <t>02040305560017</t>
  </si>
  <si>
    <t xml:space="preserve">RICARDO E.G SANTOS </t>
  </si>
  <si>
    <t>02071902091019</t>
  </si>
  <si>
    <t>EL INDIO S.A DE C.V</t>
  </si>
  <si>
    <t>02100108750017</t>
  </si>
  <si>
    <t xml:space="preserve">CARLOS EDUARDO MARTINEZ </t>
  </si>
  <si>
    <t>02101810771036</t>
  </si>
  <si>
    <t>JOSE OMAR CARPIO ALARCON</t>
  </si>
  <si>
    <t>02102309931011</t>
  </si>
  <si>
    <t xml:space="preserve">ELECTRO INDUSTRIALES EL PACIFICO S.A DE C.V </t>
  </si>
  <si>
    <t>02102908061017</t>
  </si>
  <si>
    <t xml:space="preserve">V &amp; G DE EL SALVADOR S.A DE C.V </t>
  </si>
  <si>
    <t>02133003651018</t>
  </si>
  <si>
    <t>JOSE ADAN MAGAÑA</t>
  </si>
  <si>
    <t>03020203061023</t>
  </si>
  <si>
    <t xml:space="preserve">ELEKTROLAZER S.A DE C.V </t>
  </si>
  <si>
    <t>03062109801018</t>
  </si>
  <si>
    <t>DOUGLAS ORLANDO TEPATA TEPATA</t>
  </si>
  <si>
    <t>03150309971011</t>
  </si>
  <si>
    <t>SO S.A DE C.V.</t>
  </si>
  <si>
    <t>03151608560012</t>
  </si>
  <si>
    <t xml:space="preserve">JORGE ALBERTO LUNA </t>
  </si>
  <si>
    <t>04072309650015</t>
  </si>
  <si>
    <t>ULISES RODRIGUEZ SOSA</t>
  </si>
  <si>
    <t>04161506530021</t>
  </si>
  <si>
    <t>NOELIA TEJADA DE REYES</t>
  </si>
  <si>
    <t>04312511630011</t>
  </si>
  <si>
    <t xml:space="preserve">MARIA LIDUVINA CARDOZA </t>
  </si>
  <si>
    <t>05030412821038</t>
  </si>
  <si>
    <t>JOSE GUILLERMO CRUZ PAREDES</t>
  </si>
  <si>
    <t>05032201151020</t>
  </si>
  <si>
    <t>ELECTRICOS OMEGA S.A DE C.V.</t>
  </si>
  <si>
    <t>05062912691016</t>
  </si>
  <si>
    <t xml:space="preserve">DAVID EVORA GUZMAN </t>
  </si>
  <si>
    <t>05081710540010</t>
  </si>
  <si>
    <t xml:space="preserve">MARCOS ANTONIO PORTILLO </t>
  </si>
  <si>
    <t>05090101650011</t>
  </si>
  <si>
    <t>ISRAEL ALVARADO</t>
  </si>
  <si>
    <t>05091510071011</t>
  </si>
  <si>
    <t>AGROFERRETERIA SAN RAFAEL</t>
  </si>
  <si>
    <t>05092604480012</t>
  </si>
  <si>
    <t>ROBERTO HERNANDEZ MENJIVAR</t>
  </si>
  <si>
    <t>05110610820011</t>
  </si>
  <si>
    <t>EL SURCO S.A DE C.V</t>
  </si>
  <si>
    <t>05111302771027</t>
  </si>
  <si>
    <t>JOSE RIGOBERTO CORDOBA BARRERA</t>
  </si>
  <si>
    <t>005703912</t>
  </si>
  <si>
    <t>05112105901012</t>
  </si>
  <si>
    <t xml:space="preserve">SUMER S.A DE C.V </t>
  </si>
  <si>
    <t>05112411991017</t>
  </si>
  <si>
    <t>REPUESTOS NOE S.A DE C.V.</t>
  </si>
  <si>
    <t>05120305630027</t>
  </si>
  <si>
    <t>TONY ALBERTO PEREZ</t>
  </si>
  <si>
    <t>06023010921017</t>
  </si>
  <si>
    <t>TALLERES SOLDATOR S.A DE C.V.</t>
  </si>
  <si>
    <t>06140101840022</t>
  </si>
  <si>
    <t>INDUPAL S.A DE C.V</t>
  </si>
  <si>
    <t>06140102001050</t>
  </si>
  <si>
    <t>COMPRES, S.A DE C.V.</t>
  </si>
  <si>
    <t>06140104620021</t>
  </si>
  <si>
    <t xml:space="preserve">TALLER DIDEA S.A DE C.V </t>
  </si>
  <si>
    <t>06140109770045</t>
  </si>
  <si>
    <t>AGDO, S.A</t>
  </si>
  <si>
    <t>06140205031020</t>
  </si>
  <si>
    <t>TESSA S.A DE C.V.</t>
  </si>
  <si>
    <t>06140207081033</t>
  </si>
  <si>
    <t>POWER SUPPLY S.A DE C.V</t>
  </si>
  <si>
    <t>06140209111053</t>
  </si>
  <si>
    <t>Vip Marketing, S.A de C.V.</t>
  </si>
  <si>
    <t>06140302870017</t>
  </si>
  <si>
    <t>ACEROS Y SALES SALVADOREÑOS S.A DE C.V.</t>
  </si>
  <si>
    <t>06140310061067</t>
  </si>
  <si>
    <t xml:space="preserve">PROVEEDORA ELECTRICA DE EL SALVADOR S.A DE CV. </t>
  </si>
  <si>
    <t>06140311171036</t>
  </si>
  <si>
    <t>SOLARTECH CENTROAMERICA S.A DE C.V</t>
  </si>
  <si>
    <t>06140311991017</t>
  </si>
  <si>
    <t>AGROQUIMICA INTERNACIONAL S.A DE C.V</t>
  </si>
  <si>
    <t>06140402001010</t>
  </si>
  <si>
    <t xml:space="preserve">STAR MAIL S.A DE C.V </t>
  </si>
  <si>
    <t>06140409670019</t>
  </si>
  <si>
    <t>STEINER S.A DE C.V</t>
  </si>
  <si>
    <t>06140410011032</t>
  </si>
  <si>
    <t>ACERO NOPA STEEL S.A DE C.V.</t>
  </si>
  <si>
    <t>06140509171066</t>
  </si>
  <si>
    <t xml:space="preserve">AQUASISTEMAS DE EL SALVADOR S.A DE C.V </t>
  </si>
  <si>
    <t>06140602031037</t>
  </si>
  <si>
    <t>FONDO DE ACTIVIDADES ESPECIALES</t>
  </si>
  <si>
    <t>06140607161028</t>
  </si>
  <si>
    <t>PROVEEDORA DE RODAMIENTOS S.A DE C.V.</t>
  </si>
  <si>
    <t>06140611750055</t>
  </si>
  <si>
    <t>TECNICA UNIVERSAL SALVADOREÑA S.A DE C.V</t>
  </si>
  <si>
    <t>06140705651014</t>
  </si>
  <si>
    <t xml:space="preserve">FELIX RAMIREZ ABREGO </t>
  </si>
  <si>
    <t>06140705901331</t>
  </si>
  <si>
    <t>WILLIAM JOSE GUEVARA</t>
  </si>
  <si>
    <t>06140706891011</t>
  </si>
  <si>
    <t>PROYECTOS DE METAL MECANICA S.A DE C.V.</t>
  </si>
  <si>
    <t>06140707061020</t>
  </si>
  <si>
    <t>CALDEGA S.A DE C.V.</t>
  </si>
  <si>
    <t>06140711071030</t>
  </si>
  <si>
    <t xml:space="preserve">OD EL SALVADOR LIMITADA DE C.V </t>
  </si>
  <si>
    <t>06140803111012</t>
  </si>
  <si>
    <t xml:space="preserve">CELASA INGENIERIAS Y EQUIPOS S.A DE C.V </t>
  </si>
  <si>
    <t>06140804161013</t>
  </si>
  <si>
    <t>GRUPO ROMEN S.A DE C.V.</t>
  </si>
  <si>
    <t>06140806720015</t>
  </si>
  <si>
    <t xml:space="preserve">BANCO CUSCATLAN S.A </t>
  </si>
  <si>
    <t>06140807141021</t>
  </si>
  <si>
    <t xml:space="preserve">SEGURIDAD E INVERSIONES S.A DE C.V </t>
  </si>
  <si>
    <t>06140807770026</t>
  </si>
  <si>
    <t>MAPRIMA S.A DE C.V.</t>
  </si>
  <si>
    <t>06140902091023</t>
  </si>
  <si>
    <t xml:space="preserve">DISTRIBUIDORA B &amp; P S.A DE C.V </t>
  </si>
  <si>
    <t>06140911041039</t>
  </si>
  <si>
    <t>IMPORTADORA DEL RIO S.A DE C.V</t>
  </si>
  <si>
    <t>06141007011010</t>
  </si>
  <si>
    <t xml:space="preserve">CHIA HO HSING S.A DE C.V </t>
  </si>
  <si>
    <t>06141008901028</t>
  </si>
  <si>
    <t>TRANPORTES PESADOS S.A DE C.V.</t>
  </si>
  <si>
    <t>06141106660010</t>
  </si>
  <si>
    <t>HENRIQUEZ S.A DE C.V.</t>
  </si>
  <si>
    <t>06141107870011</t>
  </si>
  <si>
    <t>COVI S.A DE C.V.</t>
  </si>
  <si>
    <t>06141108001032</t>
  </si>
  <si>
    <t>UNION COMERCIAL S.A DE C.V.</t>
  </si>
  <si>
    <t>06141211810023</t>
  </si>
  <si>
    <t>GRUPO SOLID S.A DE C.V</t>
  </si>
  <si>
    <t>06141301840030</t>
  </si>
  <si>
    <t xml:space="preserve">SOLVENTES E INTERMEDIOS INDUSTRIALES S.A DE C.V </t>
  </si>
  <si>
    <t>06141306680052</t>
  </si>
  <si>
    <t>ALEXANDER ANTONIO CORNEJO</t>
  </si>
  <si>
    <t>06141307760018</t>
  </si>
  <si>
    <t>REPRESENTACIONES DIVERSAS S.A DE C.V.</t>
  </si>
  <si>
    <t>06141311131065</t>
  </si>
  <si>
    <t>INVERSIONES ASIATICAS S.A DE C.V</t>
  </si>
  <si>
    <t>06141312850038</t>
  </si>
  <si>
    <t>IMPRESSA S.A DE C.V.</t>
  </si>
  <si>
    <t>06141402051099</t>
  </si>
  <si>
    <t xml:space="preserve">JEA S.A DE C.V. </t>
  </si>
  <si>
    <t>06141402370078</t>
  </si>
  <si>
    <t>CEPA S.A DE C.V</t>
  </si>
  <si>
    <t>06141402560013</t>
  </si>
  <si>
    <t>FERRETERIA LA PALMA S.A DE C.V.</t>
  </si>
  <si>
    <t>GRUPO FERRESAL Y JM CONSTRUCCIONES</t>
  </si>
  <si>
    <t>06141407001014</t>
  </si>
  <si>
    <t>INVERSIONES LEMUS S.A DE C.V.</t>
  </si>
  <si>
    <t>06141407830018</t>
  </si>
  <si>
    <t xml:space="preserve">LA CENTRAL DE SEGUROS Y FIANZAS S.A DE C.V </t>
  </si>
  <si>
    <t>06141408711090</t>
  </si>
  <si>
    <t>BENJAMIN ALFREDO ABARCA</t>
  </si>
  <si>
    <t>06141409121050</t>
  </si>
  <si>
    <t>CAMPOS ESCOBAR S.A DE C.V.</t>
  </si>
  <si>
    <t>06141412921024</t>
  </si>
  <si>
    <t xml:space="preserve">INVERSIONES VIDA S.A DE C.V </t>
  </si>
  <si>
    <t>06141501850054</t>
  </si>
  <si>
    <t xml:space="preserve">GALVANIS S.A DE C.V </t>
  </si>
  <si>
    <t>06141509891057</t>
  </si>
  <si>
    <t xml:space="preserve">F.ROLANDO CANIZALES </t>
  </si>
  <si>
    <t>06141601800012</t>
  </si>
  <si>
    <t>LA CASA DEL SOLDADOR S.A DE C.V.</t>
  </si>
  <si>
    <t>06141606691119</t>
  </si>
  <si>
    <t>CARLOS ROBERTO HERNANDEZ</t>
  </si>
  <si>
    <t>06141608021030</t>
  </si>
  <si>
    <t>GRIFERIA Y CERRADURAS INTERNACIONALES S.A DE C.V</t>
  </si>
  <si>
    <t>06141608111039</t>
  </si>
  <si>
    <t>GRUPO SANTA SOFIA, S.A DE C.V.</t>
  </si>
  <si>
    <t>06141611951013</t>
  </si>
  <si>
    <t>DISTRIBUIDORA DE ELECTRICIDAD DELSUR</t>
  </si>
  <si>
    <t>06141612991019</t>
  </si>
  <si>
    <t xml:space="preserve">DISTRIBUIDORA DE LUBRICANTES Y COMBUSTIBLES S.A DE C.V </t>
  </si>
  <si>
    <t>06141702061037</t>
  </si>
  <si>
    <t>TORCO INDUSTRIAL S.A DE C.V.</t>
  </si>
  <si>
    <t>06141703061090</t>
  </si>
  <si>
    <t xml:space="preserve">SUMINISTROS Y FERETERIA GENESIS S.A DE C.V. </t>
  </si>
  <si>
    <t>06141705790011</t>
  </si>
  <si>
    <t>INVERCALMA S.A DE C.V.</t>
  </si>
  <si>
    <t>06141807011060</t>
  </si>
  <si>
    <t>CORIASA S.A DE C.V.</t>
  </si>
  <si>
    <t>06141807051010</t>
  </si>
  <si>
    <t>FRIOAIRE S.A DE C.V.</t>
  </si>
  <si>
    <t>06141902730011</t>
  </si>
  <si>
    <t>PRODUCTOS AGROQUIMICOS DE CENTROAMERICA</t>
  </si>
  <si>
    <t>06142001101022</t>
  </si>
  <si>
    <t>DISTRIBUIDORA DE PROVEEDORES DE PETROLEOS</t>
  </si>
  <si>
    <t>06142006031022</t>
  </si>
  <si>
    <t>06142007911239</t>
  </si>
  <si>
    <t xml:space="preserve">ESTELA BEATRIZ ALAS </t>
  </si>
  <si>
    <t>06142009161075</t>
  </si>
  <si>
    <t>COMERCIAL E.C.A. S.A DE C.V.</t>
  </si>
  <si>
    <t>06142101111025</t>
  </si>
  <si>
    <t>RODAMIENTOS DE CENTROAMERICAS S.A DE C.V.</t>
  </si>
  <si>
    <t>06142201071012</t>
  </si>
  <si>
    <t>IMGRAL S.A DE C.V.</t>
  </si>
  <si>
    <t>06142202770023</t>
  </si>
  <si>
    <t>INFRA DE EL SALVADOR, S.A DE C.V.</t>
  </si>
  <si>
    <t>06142403770051</t>
  </si>
  <si>
    <t>ANA GLADYS CORDOBA</t>
  </si>
  <si>
    <t>06142506670028</t>
  </si>
  <si>
    <t xml:space="preserve">CORINA MARGARITA MENDEZ DE SOSA </t>
  </si>
  <si>
    <t>06142603981015</t>
  </si>
  <si>
    <t>CEMEX EL SALVADOR, S.A DE C.V.</t>
  </si>
  <si>
    <t>06142604071063</t>
  </si>
  <si>
    <t>INVERSIONES RAMIREZ QUINTANILLA S.A DE C.V.</t>
  </si>
  <si>
    <t>06142609701090</t>
  </si>
  <si>
    <t xml:space="preserve">SAMUEL ARMANDO DUBON </t>
  </si>
  <si>
    <t>06142609941015</t>
  </si>
  <si>
    <t xml:space="preserve">COMDISANPABLO S.A DE C.V </t>
  </si>
  <si>
    <t>06142610201025</t>
  </si>
  <si>
    <t>RODAMIENTOS Y REPUESTOS PARA MOTOCICLETA</t>
  </si>
  <si>
    <t>06142709061020</t>
  </si>
  <si>
    <t>SOLUCIONES Y HERRAMIENTAS S.A DE C.V.</t>
  </si>
  <si>
    <t>06142710780023</t>
  </si>
  <si>
    <t>QUIMICA INDUSTRIAL S.A DE C.V.</t>
  </si>
  <si>
    <t>06142711870044</t>
  </si>
  <si>
    <t>PROMOTORA COMERCIAL, S.A DE C.V.</t>
  </si>
  <si>
    <t>06142803171026</t>
  </si>
  <si>
    <t xml:space="preserve">COPPER GROUP S.A DE C.V </t>
  </si>
  <si>
    <t>06142807810010</t>
  </si>
  <si>
    <t>TRANVA S.A DE C.V.</t>
  </si>
  <si>
    <t>06142809061036</t>
  </si>
  <si>
    <t xml:space="preserve">DURECO DE EL SALVADOR S.A DE C.V </t>
  </si>
  <si>
    <t>06142809981046</t>
  </si>
  <si>
    <t>CORPORACION ACME  S.A DE C.V.</t>
  </si>
  <si>
    <t>06142810061058</t>
  </si>
  <si>
    <t xml:space="preserve">CELULOSA Y COLORANTES EL SALVADOR S.A DE C.V </t>
  </si>
  <si>
    <t>AMERICAN PETROLEUM DE EL SALVADOR S.A DE C.V.</t>
  </si>
  <si>
    <t>06143011931011</t>
  </si>
  <si>
    <t>DISTRIBUIDORA GRANADA S.A DE C.V</t>
  </si>
  <si>
    <t>06143012871071</t>
  </si>
  <si>
    <t>CORINA MARGARITA SOSA DE HERNANDEZ</t>
  </si>
  <si>
    <t>PEDREDA PROTERSA, S.A DE C.V.</t>
  </si>
  <si>
    <t>06143108061020</t>
  </si>
  <si>
    <t>PROVEEDORES DE INSUMOS DIVERSOS S.A DE C.V.</t>
  </si>
  <si>
    <t>06161109771010</t>
  </si>
  <si>
    <t xml:space="preserve">CLAUDIA BEATRIZ PERALTA </t>
  </si>
  <si>
    <t>07021712941025</t>
  </si>
  <si>
    <t>EMELY BEATRIZ AGUILAR MARTINEZ</t>
  </si>
  <si>
    <t>08150103801010</t>
  </si>
  <si>
    <t>JOSE ROBERTO PINEDA HERNANDEZ</t>
  </si>
  <si>
    <t>08210805530029</t>
  </si>
  <si>
    <t>MIGUEL NICOMEDES ANTONIO ABARCA BARRERA</t>
  </si>
  <si>
    <t>08211906711010</t>
  </si>
  <si>
    <t>VILLALTA ALVARENGA MARCO ANTONIO</t>
  </si>
  <si>
    <t>08212209761021</t>
  </si>
  <si>
    <t>OSCAR MAURICIO MENJIVAR</t>
  </si>
  <si>
    <t>09030806550024</t>
  </si>
  <si>
    <t>EFRAIN MEDARDO PEÑA</t>
  </si>
  <si>
    <t>09042007670016</t>
  </si>
  <si>
    <t>JOSE ELIAS CASTELLANOS ARTIGA</t>
  </si>
  <si>
    <t>10100911580029</t>
  </si>
  <si>
    <t xml:space="preserve">HUGO OSSIRIS AYALA </t>
  </si>
  <si>
    <t>12171609921018</t>
  </si>
  <si>
    <t>DISTRIBUIDORA PAREDES VELA S.A DE C.V.</t>
  </si>
  <si>
    <t>12172509901024</t>
  </si>
  <si>
    <t>REPUESTOS Y SERVICIOS AUTOMOTRICES, S.A DE C.V.</t>
  </si>
  <si>
    <t>13153101741036</t>
  </si>
  <si>
    <t>WILFREDO ANTONIO ARGUETA RAMOS</t>
  </si>
  <si>
    <t>14052604531015</t>
  </si>
  <si>
    <t>MARCOS REYES PALACIOS</t>
  </si>
  <si>
    <t>14152702711018</t>
  </si>
  <si>
    <t>OSMAR ANTONIO PORTILLO</t>
  </si>
  <si>
    <t>14182903801011</t>
  </si>
  <si>
    <t>CARLOS ERNESTO GUTIERREZ BENITEZ</t>
  </si>
  <si>
    <t>14082309500010</t>
  </si>
  <si>
    <t>LUIS ANTONIO BENITEZ HIDALGO</t>
  </si>
  <si>
    <t>06122308121011</t>
  </si>
  <si>
    <t>AUTOCONTROL S.A DE C.V.</t>
  </si>
  <si>
    <t>06140611870024</t>
  </si>
  <si>
    <t>MONOLIT DE EL SALVADOR S.A DE C.V.</t>
  </si>
  <si>
    <t>06142809931049</t>
  </si>
  <si>
    <t>GENERAL DE VEHICULOS S.A DE C.V.</t>
  </si>
  <si>
    <t>06141612021044</t>
  </si>
  <si>
    <t>LUIGEMI S.A DE C.V.</t>
  </si>
  <si>
    <t>02101809761019</t>
  </si>
  <si>
    <t>ALEJANDRO FRANCISCO MONTOYA GIRON</t>
  </si>
  <si>
    <t>06140207670045</t>
  </si>
  <si>
    <t>MARIO ALBERTO MIRANDA FONSECA</t>
  </si>
  <si>
    <t>06142904630160</t>
  </si>
  <si>
    <t>ASETCA</t>
  </si>
  <si>
    <t xml:space="preserve">SUPER REPUESTOS EL SALVADOR </t>
  </si>
  <si>
    <t>06141708001052</t>
  </si>
  <si>
    <t>SERTRACEN S.A DE C.V.</t>
  </si>
  <si>
    <t>06141205111012</t>
  </si>
  <si>
    <t>CORPORACION LEMUS S.A DE C.V.</t>
  </si>
  <si>
    <t>06140204810014</t>
  </si>
  <si>
    <t>MUNFRE S.A DE C.V.</t>
  </si>
  <si>
    <t>02102203191019</t>
  </si>
  <si>
    <t>REPUESTOS ALSAN S.A DE C.V.</t>
  </si>
  <si>
    <t>06140202111023</t>
  </si>
  <si>
    <t>REPUESTOS E IMPORTACIONES ACEITUNO</t>
  </si>
  <si>
    <t>LLANTAS Y ACCESORIOS S.A DE C.V.</t>
  </si>
  <si>
    <t>06141707870010</t>
  </si>
  <si>
    <t>MYERS DE EL SALVADOR S.A DE C.V.</t>
  </si>
  <si>
    <t>06010811680011</t>
  </si>
  <si>
    <t>JOSE MARIA SALINAS DERAS</t>
  </si>
  <si>
    <t>06140103031026</t>
  </si>
  <si>
    <t>CLUTCH EXPRESS S.A DE C.V.</t>
  </si>
  <si>
    <t>06142204860027</t>
  </si>
  <si>
    <t>MAURICIO NAPOLEON S.A DE C.V.</t>
  </si>
  <si>
    <t>06141702660013</t>
  </si>
  <si>
    <t>ALSI S.A DE C.V.</t>
  </si>
  <si>
    <t>06142307091063</t>
  </si>
  <si>
    <t>CENTROAMERICA COMERCIAL S.A DE C.V.</t>
  </si>
  <si>
    <t>06142209111080</t>
  </si>
  <si>
    <t>REFILL S.A DE C.V.</t>
  </si>
  <si>
    <t>11220301630016</t>
  </si>
  <si>
    <t>DINA DEL CARMEN SARAVIA DE ARGUETA</t>
  </si>
  <si>
    <t>06140304941160</t>
  </si>
  <si>
    <t>DANIEL ALBETO RUBIO CARCAMO</t>
  </si>
  <si>
    <t>06141901191039</t>
  </si>
  <si>
    <t>BODEGA DE COLORES SANTO S.A DE C.V.</t>
  </si>
  <si>
    <t>RAMIREZ VENTURA S.A DE C.V.</t>
  </si>
  <si>
    <t>05110205951057</t>
  </si>
  <si>
    <t>MELIZA ORTIZ PEDROZA</t>
  </si>
  <si>
    <t>10091907771010</t>
  </si>
  <si>
    <t>MIRIAN GAMEZ DE MENJIVAR</t>
  </si>
  <si>
    <t>05032807091015</t>
  </si>
  <si>
    <t>VARRELL S.A DE C.V.</t>
  </si>
  <si>
    <t>05021701781010</t>
  </si>
  <si>
    <t>RENE IVAN LOPEZ ALAS</t>
  </si>
  <si>
    <t>02102506011013</t>
  </si>
  <si>
    <t>SERVI REPUESTOS S.A DE C.V.</t>
  </si>
  <si>
    <t>06141709881013</t>
  </si>
  <si>
    <t>ABASTECEDORA INDUSTRIAL S.A DE C.V.</t>
  </si>
  <si>
    <t>96150710591021</t>
  </si>
  <si>
    <t>IVAN ANTONIO EUGARRIOS PEREZ</t>
  </si>
  <si>
    <t>06142212650014</t>
  </si>
  <si>
    <t>FASANI S.A DE C.V</t>
  </si>
  <si>
    <t>06143005051069</t>
  </si>
  <si>
    <t>PROAGROFE S.A DE C.V.</t>
  </si>
  <si>
    <t>06140101670050</t>
  </si>
  <si>
    <t>NELSON ANTONIO DOÑAN</t>
  </si>
  <si>
    <t>06142708101053</t>
  </si>
  <si>
    <t>GRUPO NSV S.A DE C.V.</t>
  </si>
  <si>
    <t>06142909951047</t>
  </si>
  <si>
    <t>FARLAB S.A DE C.V.</t>
  </si>
  <si>
    <t>10092504680019</t>
  </si>
  <si>
    <t>ALFREDO ANTONIO RODRIGUEZ DURAN</t>
  </si>
  <si>
    <t>06140510091041</t>
  </si>
  <si>
    <t>DISTRIBUIDORA MARANATHA S.A DE C.V.</t>
  </si>
  <si>
    <t>06142403071030</t>
  </si>
  <si>
    <t>VISOR S.A DE C.V.</t>
  </si>
  <si>
    <t>06142710761257</t>
  </si>
  <si>
    <t>SANDRA YANETH PEÑATE DE GUZMAN</t>
  </si>
  <si>
    <t>06141902091038</t>
  </si>
  <si>
    <t>PRODYLAB S.A DE C.V.</t>
  </si>
  <si>
    <t>14080506360015</t>
  </si>
  <si>
    <t>LUIS ALFREDO VENTURA ELVIR</t>
  </si>
  <si>
    <t>06143110181121</t>
  </si>
  <si>
    <t>COMPETROL S.A DE C.V.</t>
  </si>
  <si>
    <t>06143107620016</t>
  </si>
  <si>
    <t>REPUESTOS DIDEA S.A DE C.V.</t>
  </si>
  <si>
    <t>06191411771018</t>
  </si>
  <si>
    <t>WILLIAN ERNESTO BARRIENTOS</t>
  </si>
  <si>
    <t>06143008061057</t>
  </si>
  <si>
    <t>OCON S.A DE C.V.</t>
  </si>
  <si>
    <t>06141901001027</t>
  </si>
  <si>
    <t>SERVICIOS ESPECIALIZADOS S.A DE C.V.</t>
  </si>
  <si>
    <t>06142911101042</t>
  </si>
  <si>
    <t>INVERSIONES CAPITOL S.A DE C.V.</t>
  </si>
  <si>
    <t>06141709011035</t>
  </si>
  <si>
    <t>IMPORTADORA MANHATTAN S.A DE C.V.</t>
  </si>
  <si>
    <t>06142501101070</t>
  </si>
  <si>
    <t>SERVICIOS Y LOGISTICA DE CARGA WALNYS</t>
  </si>
  <si>
    <t>06141410901506</t>
  </si>
  <si>
    <t>ARTERIA ESTUDIO</t>
  </si>
  <si>
    <t>06141808941052</t>
  </si>
  <si>
    <t>CASA MUÑOZ S.A DE C.V.</t>
  </si>
  <si>
    <t>06140611800022</t>
  </si>
  <si>
    <t>LABORATORIOS SUIZOS S.A DE C.V.</t>
  </si>
  <si>
    <t>05112311161017</t>
  </si>
  <si>
    <t>PAMELA BEAUTY SUPPLY S.A DE C.V.</t>
  </si>
  <si>
    <t>06141603991030</t>
  </si>
  <si>
    <t>PRICEMART EL SALVADOR S.A DE C.V.</t>
  </si>
  <si>
    <t>06143107670019</t>
  </si>
  <si>
    <t>CASA AMA S.A DE C.V.</t>
  </si>
  <si>
    <t>06141408850049</t>
  </si>
  <si>
    <t>CORPORACION DE METALES S.A DE C.V.</t>
  </si>
  <si>
    <t>06140404001025</t>
  </si>
  <si>
    <t>SERVITEK S.A DE C.V.</t>
  </si>
  <si>
    <t>12171306680010</t>
  </si>
  <si>
    <t>GRUPO Q EL SALVADOR S.A DE C.V.</t>
  </si>
  <si>
    <t>05102905901015</t>
  </si>
  <si>
    <t>CRISTIAN ERICSON MONTERROSA GOMEZ</t>
  </si>
  <si>
    <t>06141104780023</t>
  </si>
  <si>
    <t>COPLASA S.A DE C.V.</t>
  </si>
  <si>
    <t>14070503650018</t>
  </si>
  <si>
    <t>CARLOS DANIS RAMIREZ VENTURA</t>
  </si>
  <si>
    <t>06141105951030</t>
  </si>
  <si>
    <t>SOLUCIONES S.A DE C.V.</t>
  </si>
  <si>
    <t>11180112320023</t>
  </si>
  <si>
    <t xml:space="preserve">MARTA HERMINIA MARTINEZ </t>
  </si>
  <si>
    <t>06142208921011</t>
  </si>
  <si>
    <t>IMPORT CARS S.A DE C.V.</t>
  </si>
  <si>
    <t>06141501590019</t>
  </si>
  <si>
    <t>LA IBERICA S.A DE C.V.</t>
  </si>
  <si>
    <t>06142603721196</t>
  </si>
  <si>
    <t>JOSE NEFTALI HERNANDEZ SANCHEZ</t>
  </si>
  <si>
    <t>06142407500017</t>
  </si>
  <si>
    <t>GUILLERMO E. MIGUEL B.</t>
  </si>
  <si>
    <t>06142312610117</t>
  </si>
  <si>
    <t>RODRIGO ANTONIO ARGUETA ECHEGOYEN</t>
  </si>
  <si>
    <t>06143108911074</t>
  </si>
  <si>
    <t>EDUARDO JAVIER ROCHAC FERRUFINO</t>
  </si>
  <si>
    <t>02102311620052</t>
  </si>
  <si>
    <t xml:space="preserve">ANGEL MAURICIO TRUJILLO </t>
  </si>
  <si>
    <t>06142803931012</t>
  </si>
  <si>
    <t>AUTOMATIZACION Y CONTROL INDUSTRIAL</t>
  </si>
  <si>
    <t>06082511590014</t>
  </si>
  <si>
    <t>CARLOS ERNESTO MEJIA RIVAS</t>
  </si>
  <si>
    <t>06141101690011</t>
  </si>
  <si>
    <t>CALLEJA S.A DE C.V.</t>
  </si>
  <si>
    <t>04330307590010</t>
  </si>
  <si>
    <t>MARIA ISABEL AVELAR</t>
  </si>
  <si>
    <t>06140701091041</t>
  </si>
  <si>
    <t>INVERSIONES ACEITUNO S.A DE C.V.</t>
  </si>
  <si>
    <t>06141106071025</t>
  </si>
  <si>
    <t>FARMACIAS EUROPEAS</t>
  </si>
  <si>
    <t xml:space="preserve">BANCO AGRICOLA, S.A </t>
  </si>
  <si>
    <t>06140910131034</t>
  </si>
  <si>
    <t>PRONEGOCIOS S.A DE C.V.</t>
  </si>
  <si>
    <t>06040302650016</t>
  </si>
  <si>
    <t>ULISES OLMEDO SANCHEZ</t>
  </si>
  <si>
    <t>06142904720020</t>
  </si>
  <si>
    <t>TIENDA MORENA S.A DE C.V.</t>
  </si>
  <si>
    <t>06142908171021</t>
  </si>
  <si>
    <t>JOPEGALAMB. S.A DE C.V.</t>
  </si>
  <si>
    <t>06141706141027</t>
  </si>
  <si>
    <t>GRUPO ENDO S.A DE C.V.</t>
  </si>
  <si>
    <t>06142011151036</t>
  </si>
  <si>
    <t>IMPORTACIONES LEON S.A DE C.V.</t>
  </si>
  <si>
    <t>06143005151012</t>
  </si>
  <si>
    <t>CONEXIONES DEL PACIFICO S.A DE C.V.</t>
  </si>
  <si>
    <t>06142908131038</t>
  </si>
  <si>
    <t>MEILUO TRADING S.A DE C.V.</t>
  </si>
  <si>
    <t>09061901771024</t>
  </si>
  <si>
    <t>MARTHA TORRES LOPEZ</t>
  </si>
  <si>
    <t>14152005551010</t>
  </si>
  <si>
    <t>FRANCISCO ANTONIO FLORES</t>
  </si>
  <si>
    <t>06140102021043</t>
  </si>
  <si>
    <t>INVERSIONES GIBRALTAR S.A DE C.V.</t>
  </si>
  <si>
    <t>06141310881010</t>
  </si>
  <si>
    <t>TRANSPORT S.A DE C.V.</t>
  </si>
  <si>
    <t>06140302981017</t>
  </si>
  <si>
    <t>SERVICIOS PROFESIONALES DE MAQUINARIA</t>
  </si>
  <si>
    <t>06141604071016</t>
  </si>
  <si>
    <t>CARS LAND S.A DE C.V.</t>
  </si>
  <si>
    <t>06140103750012</t>
  </si>
  <si>
    <t>ALMACENES DE REPUESTOS MONTERREY</t>
  </si>
  <si>
    <t>06141507131039</t>
  </si>
  <si>
    <t>AUTOZAMA S.A DE C.V.</t>
  </si>
  <si>
    <t>06140703530140</t>
  </si>
  <si>
    <t>H. BARON S.A DE C.V.</t>
  </si>
  <si>
    <t>06140106710037</t>
  </si>
  <si>
    <t>CENTRO DE RESORTES S.A DE C.V.</t>
  </si>
  <si>
    <t>14041507881018</t>
  </si>
  <si>
    <t>OSCAR ALEJANDRO ALVARENGA BONILLA</t>
  </si>
  <si>
    <t>06141501101073</t>
  </si>
  <si>
    <t>ROSA AUTOPARTS S.A DE C.V.</t>
  </si>
  <si>
    <t>06142101860018</t>
  </si>
  <si>
    <t>VILLAVAR S.A DE C.V.</t>
  </si>
  <si>
    <t>06140302851016</t>
  </si>
  <si>
    <t xml:space="preserve">ABREGO MULTISERVICIOS </t>
  </si>
  <si>
    <t>06141105101010</t>
  </si>
  <si>
    <t>CARGOMANIA S.A DE C.V.</t>
  </si>
  <si>
    <t>20217243259</t>
  </si>
  <si>
    <t>LATCO INTERNACIONAL INC</t>
  </si>
  <si>
    <t>OPERADORA DEL SUR S.A DE C.V.</t>
  </si>
  <si>
    <t>04310608891017</t>
  </si>
  <si>
    <t>SALVADOR ERNESTO GALAN</t>
  </si>
  <si>
    <t>05110606161016</t>
  </si>
  <si>
    <t>ZONA DIGITAL, S.A. DE C.V.</t>
  </si>
  <si>
    <t>05172512691017</t>
  </si>
  <si>
    <t>SUSY DEL CARMEN SOLORZANO DE FIGUERO</t>
  </si>
  <si>
    <t>06140307951051</t>
  </si>
  <si>
    <t>ROCELI CONSULTORES, S.A DE C.V.</t>
  </si>
  <si>
    <t>06140703091022</t>
  </si>
  <si>
    <t>GRUPO L&amp;J, S.A. DE C.V.</t>
  </si>
  <si>
    <t>06141310941110</t>
  </si>
  <si>
    <t>PLAZA MERLIOT</t>
  </si>
  <si>
    <t>06141311741092</t>
  </si>
  <si>
    <t>ROSA MIRIAM GONZALEZ DE ROMERO</t>
  </si>
  <si>
    <t>06141911121047</t>
  </si>
  <si>
    <t>ALFARN, S.A. DE C.V.</t>
  </si>
  <si>
    <t>06142011101020</t>
  </si>
  <si>
    <t>TECNOMOVIL</t>
  </si>
  <si>
    <t>06142012121033</t>
  </si>
  <si>
    <t>INVERSIONES ULTRAMAR</t>
  </si>
  <si>
    <t>06140810151020</t>
  </si>
  <si>
    <t>ISHOP EL SALVADOR S.A DE C.V.</t>
  </si>
  <si>
    <t>06142812111010</t>
  </si>
  <si>
    <t>PUBLIMAX PROMOS S.A DE C.V.</t>
  </si>
  <si>
    <t>06141502201020</t>
  </si>
  <si>
    <t>J Y A S.A DE C.V.</t>
  </si>
  <si>
    <t>06142611141050</t>
  </si>
  <si>
    <t>GRUPO CENTRA S.A DE C.V.</t>
  </si>
  <si>
    <t>08130203001010</t>
  </si>
  <si>
    <t>INTCOMEX S.A DE C.V.</t>
  </si>
  <si>
    <t>05020712861028</t>
  </si>
  <si>
    <t>GARDENIA FLOR DE MARIA LOPEZ</t>
  </si>
  <si>
    <t>06141204840017</t>
  </si>
  <si>
    <t>RECINOS SCHONBORN S.A DE C.V.</t>
  </si>
  <si>
    <t>06140106700019</t>
  </si>
  <si>
    <t>F.A. DALTON Y CO</t>
  </si>
  <si>
    <t>03152712881017</t>
  </si>
  <si>
    <t>ALSEDI S.A DE C.V.</t>
  </si>
  <si>
    <t>06142102971044</t>
  </si>
  <si>
    <t>COMPAÑÍA TELECOMUNICACIONES DE LE SALVADOR</t>
  </si>
  <si>
    <t>06143010031041</t>
  </si>
  <si>
    <t>HOSPITAL DE LA PIEL S.A DE C.V.</t>
  </si>
  <si>
    <t>06140104680029</t>
  </si>
  <si>
    <t>SERVICIO AGRICOLA SALVADOREÑO S.A DE C.V</t>
  </si>
  <si>
    <t>03151705191025</t>
  </si>
  <si>
    <t>SUMINISTROS ELECTRICOS Y TECNOENERGIA S.A DE C.V.</t>
  </si>
  <si>
    <t>06140301081039</t>
  </si>
  <si>
    <t>LA CASA DE LAS BATERIAS S.A DE C.V.</t>
  </si>
  <si>
    <t>06140106131048</t>
  </si>
  <si>
    <t>ATCASAL DE EL SALVADOR</t>
  </si>
  <si>
    <t>08191209580014</t>
  </si>
  <si>
    <t>TRINIDAD HERNANDEZ MOLINA</t>
  </si>
  <si>
    <t>07021404520020</t>
  </si>
  <si>
    <t>NELSON EDY MEJIA OSORIO</t>
  </si>
  <si>
    <t>07162602711019</t>
  </si>
  <si>
    <t>FREDY GUILLERMO CACERES RAFAELANO</t>
  </si>
  <si>
    <t>06140107690022</t>
  </si>
  <si>
    <t>CASA RIVAS S.A DE C.V.</t>
  </si>
  <si>
    <t>05111408191011</t>
  </si>
  <si>
    <t>REPUESTOS CASTILLO S.A DE C.V.</t>
  </si>
  <si>
    <t>05112011121013</t>
  </si>
  <si>
    <t>CENTRO DE DIAGNOSTICO Y EMISIONES DE EL SALVADOR</t>
  </si>
  <si>
    <t>03120110741010</t>
  </si>
  <si>
    <t>JOSE FRANCISCO RIVAS</t>
  </si>
  <si>
    <t>06140510560017</t>
  </si>
  <si>
    <t>PROYECTOS INDUSTRIALES S.A DE C.V.</t>
  </si>
  <si>
    <t>05192207731018</t>
  </si>
  <si>
    <t>GERARDO ANTONIO MARTINEZ AMAYA</t>
  </si>
  <si>
    <t>06142801880014</t>
  </si>
  <si>
    <t>PROCESADORA Y DISTRIBUIDORA NACIONAL S.A DE C.V.</t>
  </si>
  <si>
    <t>04070802600010</t>
  </si>
  <si>
    <t>JOSE ELIAS ESCOBAR ROMERO</t>
  </si>
  <si>
    <t>06142401061038</t>
  </si>
  <si>
    <t>LOS FRENOS S.A DE C.V.</t>
  </si>
  <si>
    <t>05030502570014</t>
  </si>
  <si>
    <t>LAURA LOPEZ PEREZ</t>
  </si>
  <si>
    <t>06141101181086</t>
  </si>
  <si>
    <t>LABCA</t>
  </si>
  <si>
    <t>06142005091013</t>
  </si>
  <si>
    <t>ACAR S.A DE C.V.</t>
  </si>
  <si>
    <t>02102603710016</t>
  </si>
  <si>
    <t>RAF S.A DE C.V.</t>
  </si>
  <si>
    <t>06142603520108</t>
  </si>
  <si>
    <t>OSCAR ATILIO PLEITEZ JUAREZ</t>
  </si>
  <si>
    <t>06140309760011</t>
  </si>
  <si>
    <t>PRODUCTOS TECNOLOGICOS</t>
  </si>
  <si>
    <t>06141612061020</t>
  </si>
  <si>
    <t>DE LA PEÑA S.A DE C.V.</t>
  </si>
  <si>
    <t>03012912811025</t>
  </si>
  <si>
    <t>JOSE EZEQUIEL AGUILAR PINEDA</t>
  </si>
  <si>
    <t>05111504991010</t>
  </si>
  <si>
    <t>FERNANDA DAMARIS MENENDEZ ACOSTA</t>
  </si>
  <si>
    <t>01071311731015</t>
  </si>
  <si>
    <t>LUIS ANGEL JIMENEZ BENITEZ</t>
  </si>
  <si>
    <t>06141104191015</t>
  </si>
  <si>
    <t>DISTRIBUCIONES DCE EL SALVADOR</t>
  </si>
  <si>
    <t>05061006761019</t>
  </si>
  <si>
    <t>ALEXANDER PERES MELARA</t>
  </si>
  <si>
    <t>06142002121043</t>
  </si>
  <si>
    <t>PACK MAN S.A DE C.V.</t>
  </si>
  <si>
    <t>06141407081042</t>
  </si>
  <si>
    <t>MADERAS EL TABLON S.A DE C.V.</t>
  </si>
  <si>
    <t>06142709121040</t>
  </si>
  <si>
    <t>UNIVERSAL ENTERPRISE, S.A DE C.V.</t>
  </si>
  <si>
    <t>06142901600027</t>
  </si>
  <si>
    <t>TOBIAS CHAVEZ MAYORGA</t>
  </si>
  <si>
    <t>06141609031012</t>
  </si>
  <si>
    <t>COMLUB, S.A DE C.V.</t>
  </si>
  <si>
    <t>06190311821020</t>
  </si>
  <si>
    <t>RICARDO ANTONIO GONZALEZ ESCOBAR</t>
  </si>
  <si>
    <t>06141306081050</t>
  </si>
  <si>
    <t>TECNO DIAGNOSTICA DE EL SALVADOR</t>
  </si>
  <si>
    <t>05012910941018</t>
  </si>
  <si>
    <t>ECOIM, S.A DE C.V.</t>
  </si>
  <si>
    <t>12151607530013</t>
  </si>
  <si>
    <t>NORBERTO GOMEZ CAMPOS</t>
  </si>
  <si>
    <t>06141211141047</t>
  </si>
  <si>
    <t>THE COFFE NET S.A DE C.V.</t>
  </si>
  <si>
    <t>06142610770020</t>
  </si>
  <si>
    <t>CASTELLA SAGARRA S.A DE C.V.</t>
  </si>
  <si>
    <t>11092509810011</t>
  </si>
  <si>
    <t xml:space="preserve">COOPERATIVA DE CAFICULTORES JUCUAPENSE </t>
  </si>
  <si>
    <t>06140202181064</t>
  </si>
  <si>
    <t>RUTA CINCO CERO S.A DE C.V.</t>
  </si>
  <si>
    <t>06142910901371</t>
  </si>
  <si>
    <t>WALTHER ASTUL TORREZ DIAZ</t>
  </si>
  <si>
    <t>06141003951019</t>
  </si>
  <si>
    <t>SISTEMAS C Y C S.A DE C.V.</t>
  </si>
  <si>
    <t>06141811971019</t>
  </si>
  <si>
    <t>MULTI-TECNOLOGICA S.A DE C.V.</t>
  </si>
  <si>
    <t>06142904951227</t>
  </si>
  <si>
    <t>ULISES ALEJANDRO TEJADA</t>
  </si>
  <si>
    <t>14122502721020</t>
  </si>
  <si>
    <t>RUTH MARICELA MAJANO</t>
  </si>
  <si>
    <t>06142612701238</t>
  </si>
  <si>
    <t>ANA ARACELY REYES DE RIVAS</t>
  </si>
  <si>
    <t>06141307921051</t>
  </si>
  <si>
    <t>ELECTROLAB MEDIC, S.A DE C.V.</t>
  </si>
  <si>
    <t>06140411151040</t>
  </si>
  <si>
    <t>DIVERCELL S.A DE C.V.</t>
  </si>
  <si>
    <t>07151508430012</t>
  </si>
  <si>
    <t>MARIA TRANSITO FIGUEROA</t>
  </si>
  <si>
    <t>06142904051048</t>
  </si>
  <si>
    <t>PRODUCTOS INDUSTRIALES Y MAQUINARIA</t>
  </si>
  <si>
    <t>06142401031015</t>
  </si>
  <si>
    <t>LA CENTROAMERICANA, S.A DE C.V.</t>
  </si>
  <si>
    <t>06143009921068</t>
  </si>
  <si>
    <t>IMPORTADORA RAMIREZ S.A DE C.V.</t>
  </si>
  <si>
    <t>08192509560019</t>
  </si>
  <si>
    <t>LUBRICANTES Y REPUESTOS DON ABEL</t>
  </si>
  <si>
    <t>03152106731026</t>
  </si>
  <si>
    <t>JOSE MAURICIO MONCHEZ ESCOBAR</t>
  </si>
  <si>
    <t>03151510541013</t>
  </si>
  <si>
    <t>RIGOBERTO ANGEL PEREZ RAMIREZ</t>
  </si>
  <si>
    <t>06142707991055</t>
  </si>
  <si>
    <t>ESINSA EL SALVADOR S.A DE C.V.</t>
  </si>
  <si>
    <t>06140403101085</t>
  </si>
  <si>
    <t>3A QUIMICOS, S.A DE C.V.</t>
  </si>
  <si>
    <t>14162710661017</t>
  </si>
  <si>
    <t>JAVIER DANILO RUIZ MORALES</t>
  </si>
  <si>
    <t>12171508811017</t>
  </si>
  <si>
    <t>MARIO ERNESTO CHAVEZ MARTINEZ</t>
  </si>
  <si>
    <t>06142907151027</t>
  </si>
  <si>
    <t>CORPORACION ABARCA, S.A DE C.V.</t>
  </si>
  <si>
    <t>04020305691017</t>
  </si>
  <si>
    <t>ERNESTO SERRANO AYALA</t>
  </si>
  <si>
    <t>06142501191028</t>
  </si>
  <si>
    <t>A.V. PROVEEDORES, S.A DE C.V.</t>
  </si>
  <si>
    <t>08210107731010</t>
  </si>
  <si>
    <t>ANDREA LIZETTE QUIJADA DE SIBRIAN</t>
  </si>
  <si>
    <t>12171805670010</t>
  </si>
  <si>
    <t>CREDIQ S.A DE C.V.</t>
  </si>
  <si>
    <t>05032703771014</t>
  </si>
  <si>
    <t>JUAN ANTONIO COLOCHO MEDRANO</t>
  </si>
  <si>
    <t>05110101891010</t>
  </si>
  <si>
    <t>HUMRO, S.A DE C.V.</t>
  </si>
  <si>
    <t>06141110161047</t>
  </si>
  <si>
    <t>EQUIPLASTIC S.A DE C.V.</t>
  </si>
  <si>
    <t>05030907701012</t>
  </si>
  <si>
    <t>HERBERT RODNEY JIMENEZ CARDONA</t>
  </si>
  <si>
    <t>02073003650018</t>
  </si>
  <si>
    <t>ELIX NEFTALI UMAÑA UMAÑA</t>
  </si>
  <si>
    <t>06140103580052</t>
  </si>
  <si>
    <t>MIGUEL ANGEL WILLIAM ALFARO CABRERA</t>
  </si>
  <si>
    <t>07091702731012</t>
  </si>
  <si>
    <t>SAMUEL ELIAS RIVAS MOZ</t>
  </si>
  <si>
    <t>06142504941010</t>
  </si>
  <si>
    <t>JOMIGA, S.A DE C.V.</t>
  </si>
  <si>
    <t>06142505731094</t>
  </si>
  <si>
    <t>EDWARD LEONIDAS GUITIERREZ PORTILLO</t>
  </si>
  <si>
    <t>12170309081011</t>
  </si>
  <si>
    <t>GRUPO BLANCO S.A DE C.V.</t>
  </si>
  <si>
    <t>06140611710010</t>
  </si>
  <si>
    <t>INGENIO EL ANGEL, S.A DE C.V.</t>
  </si>
  <si>
    <t>06173003001010</t>
  </si>
  <si>
    <t>SALVAGRO S.A DE C.V.</t>
  </si>
  <si>
    <t>06170103310012</t>
  </si>
  <si>
    <t>MINISTERIO DE AGRICULTURA Y GANADERIA</t>
  </si>
  <si>
    <t>06140806450012</t>
  </si>
  <si>
    <t>VIDUC S.A DE C.V.</t>
  </si>
  <si>
    <t>05110804510015</t>
  </si>
  <si>
    <t>CARLOS ALBERTO RAMIREZ VALIENTE</t>
  </si>
  <si>
    <t>06140703001112</t>
  </si>
  <si>
    <t>SOFIA GRABRIELA CANALES MENA</t>
  </si>
  <si>
    <t>06142203891254</t>
  </si>
  <si>
    <t>JOAQUIN ALBERTO QUINTEROS POSADA</t>
  </si>
  <si>
    <t>06140801181021</t>
  </si>
  <si>
    <t>IMPORTADORA 1688 S.A DE C.V.</t>
  </si>
  <si>
    <t>06140103161060</t>
  </si>
  <si>
    <t>GRUPO KHARIS S.A DE C.V.</t>
  </si>
  <si>
    <t>06141004961026</t>
  </si>
  <si>
    <t>DIAGNOSTIKA CAPRIS S.A DE C.V.</t>
  </si>
  <si>
    <t>10010105811024</t>
  </si>
  <si>
    <t>YASMIN ELIZABETH AREVALO</t>
  </si>
  <si>
    <t>11181602731029</t>
  </si>
  <si>
    <t>ZENIA MARITZA MENDEZ DE FLORES</t>
  </si>
  <si>
    <t>06140706750010</t>
  </si>
  <si>
    <t xml:space="preserve">BODEGAS GENERALES DE DEPOSITO S.A </t>
  </si>
  <si>
    <t>06142708121046</t>
  </si>
  <si>
    <t>PCS CENTRAL AMERICA, S.A DE C.V.</t>
  </si>
  <si>
    <t>11020404600018</t>
  </si>
  <si>
    <t>JOSE VICTORINO ARIAS DIAZ</t>
  </si>
  <si>
    <t>06140507121070</t>
  </si>
  <si>
    <t>SISAFE S.A DE C.V.</t>
  </si>
  <si>
    <t>94833101781011</t>
  </si>
  <si>
    <t>JUAN ERNESTO VOSSBERG ORDOÑEZ</t>
  </si>
  <si>
    <t>07101003681021</t>
  </si>
  <si>
    <t>ANA GLORIA SEGURA VILLALOBOS</t>
  </si>
  <si>
    <t>08170307771014</t>
  </si>
  <si>
    <t>SIXTO JESUS MARROQUIN RIVAS</t>
  </si>
  <si>
    <t>06141212921011</t>
  </si>
  <si>
    <t>KOSMOQUIMICA S.A DE C.V.</t>
  </si>
  <si>
    <t>06140305931029</t>
  </si>
  <si>
    <t>DOÑO S.A DE C.V.</t>
  </si>
  <si>
    <t>06141004121079</t>
  </si>
  <si>
    <t>PART PLUS S.A DE C.V.</t>
  </si>
  <si>
    <t>04052407610012</t>
  </si>
  <si>
    <t>JOSE FRANCISCO RIVERA GALDAMEZ</t>
  </si>
  <si>
    <t>05111202881011</t>
  </si>
  <si>
    <t>AUTOINDUSRIAS S.A DE C.V.</t>
  </si>
  <si>
    <t>06143006961425</t>
  </si>
  <si>
    <t>ERICK ERNESTO LOPEZ</t>
  </si>
  <si>
    <t>06141208141028</t>
  </si>
  <si>
    <t>KATYA Y FABIO S.A DE C.V.</t>
  </si>
  <si>
    <t>06141111931016</t>
  </si>
  <si>
    <t>ENMANUEL, S.A DE C.V.</t>
  </si>
  <si>
    <t>06141505091030</t>
  </si>
  <si>
    <t>COMERCIALIZADORA BF INTERNACIONAL</t>
  </si>
  <si>
    <t>01062306811028</t>
  </si>
  <si>
    <t>ELIAS AQUINO GOMEZ</t>
  </si>
  <si>
    <t>09043007610018</t>
  </si>
  <si>
    <t>SAUL POCASANGRE ESCOBAR</t>
  </si>
  <si>
    <t>09031604801015</t>
  </si>
  <si>
    <t>ELIAS MISAEL GUZMAN FRANCO</t>
  </si>
  <si>
    <t>03010901761015</t>
  </si>
  <si>
    <t>JIMMY DOUGLAS ALVARADO RAMOS</t>
  </si>
  <si>
    <t>06142003971032</t>
  </si>
  <si>
    <t>INDUSTRIAS MECANICAS DOS MIL S.A DE C.V.</t>
  </si>
  <si>
    <t>06140206001036</t>
  </si>
  <si>
    <t>LINEAS PUBLICITARIAS S.A DE C.V.</t>
  </si>
  <si>
    <t>06140803061031</t>
  </si>
  <si>
    <t>FURAGRO, S.A DE C.V.</t>
  </si>
  <si>
    <t>06142908661118</t>
  </si>
  <si>
    <t>EDGARDO ANTONIO URQUILLA AYALA</t>
  </si>
  <si>
    <t>12171207011015</t>
  </si>
  <si>
    <t>INVERSIONES EL AGUILA S.A DE C.V.</t>
  </si>
  <si>
    <t>06141812981018</t>
  </si>
  <si>
    <t>DIGICEL S.A DE C.V.</t>
  </si>
  <si>
    <t>06140607941015</t>
  </si>
  <si>
    <t>PROMEFAR S.A DE C.V.</t>
  </si>
  <si>
    <t>09060403540016</t>
  </si>
  <si>
    <t>VICTOR MANUEL HERNANDEZ QUINTEROS</t>
  </si>
  <si>
    <t>06142710610105</t>
  </si>
  <si>
    <t>SERGIO GALILEO BERMUDEZ</t>
  </si>
  <si>
    <t>08050209680010</t>
  </si>
  <si>
    <t>MARIO ALONSO BAIRES RODRIGUEZ</t>
  </si>
  <si>
    <t>06140607191024</t>
  </si>
  <si>
    <t>GRUPO CUSCATLAN S.A DE C.V.</t>
  </si>
  <si>
    <t>05031906450017</t>
  </si>
  <si>
    <t>JUAN ANTONIO RECINOS</t>
  </si>
  <si>
    <t>06141204051040</t>
  </si>
  <si>
    <t>AMERICAN IMPORTS, S.A DE C.V.</t>
  </si>
  <si>
    <t>06141107971011</t>
  </si>
  <si>
    <t>INNOVACION DIGITAL, S.A DE C.V.</t>
  </si>
  <si>
    <t>05031610151010</t>
  </si>
  <si>
    <t>GRUPO DUARTE LOPEZ S.A DE C.V</t>
  </si>
  <si>
    <t>06140806951020</t>
  </si>
  <si>
    <t>SERVICIOS INTEGRALES MEDICOS</t>
  </si>
  <si>
    <t>06171801721029</t>
  </si>
  <si>
    <t>MARIA MAGDALENA CABRERA DE RODRIGUEZ</t>
  </si>
  <si>
    <t>09091004741011</t>
  </si>
  <si>
    <t>HECTOR WILFREDO DIAZ</t>
  </si>
  <si>
    <t>09082807751017</t>
  </si>
  <si>
    <t>JOSE ARMANDO LOPEZ LAINEZ</t>
  </si>
  <si>
    <t>06143012981020</t>
  </si>
  <si>
    <t>INDUSTRIAS VICAL S.A DE C.V.</t>
  </si>
  <si>
    <t>04292409751011</t>
  </si>
  <si>
    <t>VIDAL HERNANDEZ ERAZO</t>
  </si>
  <si>
    <t>06140611181076</t>
  </si>
  <si>
    <t>DISTRIBUIDORA LAGOS VICUÑA EL SALVADOR</t>
  </si>
  <si>
    <t>11083110731013</t>
  </si>
  <si>
    <t>ANIBAL GALILEO BERMUDEZ BERMUDEZ</t>
  </si>
  <si>
    <t>06140801871168</t>
  </si>
  <si>
    <t>CLAUDIA JUDITH QUINTEROS</t>
  </si>
  <si>
    <t>06142803730056</t>
  </si>
  <si>
    <t>ASEGURADORA AGRICOLA COMERCIAL</t>
  </si>
  <si>
    <t>06141203981028</t>
  </si>
  <si>
    <t>CARGA URGENTE DE EL SALVADOR S.A DE C.V.</t>
  </si>
  <si>
    <t>06142601961025</t>
  </si>
  <si>
    <t>FASOR S.A DE C.V.</t>
  </si>
  <si>
    <t>05112507891021</t>
  </si>
  <si>
    <t>AUTODO S.A DE C.V.</t>
  </si>
  <si>
    <t>06141211131017</t>
  </si>
  <si>
    <t>CORPORACION PROSPERO S.A DE C.V.</t>
  </si>
  <si>
    <t>06141804851075</t>
  </si>
  <si>
    <t>HENRY EDGARDO LARREYNAGA</t>
  </si>
  <si>
    <t>06141801101040</t>
  </si>
  <si>
    <t>ERICK AUTO PARTS S.A DE C.V.</t>
  </si>
  <si>
    <t>11012111771014</t>
  </si>
  <si>
    <t>JOSE REYNALDO ARGUERA GONZALES</t>
  </si>
  <si>
    <t>08110901590016</t>
  </si>
  <si>
    <t>MANUEL DE JESUS HERNANDEZ RODRIGUEZ</t>
  </si>
  <si>
    <t>06141008051067</t>
  </si>
  <si>
    <t>GMG COMERCIAL EL SALVADOR, S.A DE C.V.</t>
  </si>
  <si>
    <t>06141711941104</t>
  </si>
  <si>
    <t>FUNDACION INSTITUTO SALVADOREÑO DEL CEMENTO</t>
  </si>
  <si>
    <t>06141903931021</t>
  </si>
  <si>
    <t>T.V OFFER, S.A DE C.V.</t>
  </si>
  <si>
    <t>06142001941055</t>
  </si>
  <si>
    <t>REPUESTOS MIGUELÑOS S.A DE C.V.</t>
  </si>
  <si>
    <t>02100402741017</t>
  </si>
  <si>
    <t>DLMARK GIOVANNI ASCENCIO ORTIZ</t>
  </si>
  <si>
    <t>10100312771023</t>
  </si>
  <si>
    <t>REINA ISABEL SANCHEZ HERNANDEZ</t>
  </si>
  <si>
    <t>06142002730017</t>
  </si>
  <si>
    <t>COMERCIAL AGROPECUARIA S.A DE C.V.</t>
  </si>
  <si>
    <t>06142908941013</t>
  </si>
  <si>
    <t>M3 ASOCIADOS S.A DE C.V.</t>
  </si>
  <si>
    <t>06141306161010</t>
  </si>
  <si>
    <t>ECAT S.A DE C.V.</t>
  </si>
  <si>
    <t>14082407031015</t>
  </si>
  <si>
    <t>SEPROMED, S.A DE C.V.</t>
  </si>
  <si>
    <t>06140705921391</t>
  </si>
  <si>
    <t>ISAAC VLADIMIR CALLEJAS RIVAS</t>
  </si>
  <si>
    <t>06140506141077</t>
  </si>
  <si>
    <t>REDIFAR S.A DE C.V.</t>
  </si>
  <si>
    <t>06142306881010</t>
  </si>
  <si>
    <t>FERROCENTRO S.A DE C.V.</t>
  </si>
  <si>
    <t>12170403031010</t>
  </si>
  <si>
    <t>INVERSIONES ZORTRERAS S.A DE C.V.</t>
  </si>
  <si>
    <t>06140907021031</t>
  </si>
  <si>
    <t>DISEÑARTE S.A DE C.V.</t>
  </si>
  <si>
    <t>06142801081062</t>
  </si>
  <si>
    <t>RADIADORES Y ALGO MAS S.A DE C.V.</t>
  </si>
  <si>
    <t>06142709760012</t>
  </si>
  <si>
    <t>OMNISPORT S.A DE C.V.</t>
  </si>
  <si>
    <t>06141112171074</t>
  </si>
  <si>
    <t>ARISA CONSULTING, S.A DE C.V.</t>
  </si>
  <si>
    <t>05111202111011</t>
  </si>
  <si>
    <t>RESAUTO, S.A DE C.V.</t>
  </si>
  <si>
    <t>12091712181010</t>
  </si>
  <si>
    <t>CEHIMI, S.A DE C.V.</t>
  </si>
  <si>
    <t>06141806991010</t>
  </si>
  <si>
    <t>CENTRAL HIDRAULICA S.A DE C.V.</t>
  </si>
  <si>
    <t>06141706091038</t>
  </si>
  <si>
    <t>DIDEMA, S.A DE C.V.</t>
  </si>
  <si>
    <t>06140110191055</t>
  </si>
  <si>
    <t>HYM, S.A DE C.V.</t>
  </si>
  <si>
    <t>06141903931072</t>
  </si>
  <si>
    <t>BALMORE ALEJANDRO MARTINEZ VIZCARRA</t>
  </si>
  <si>
    <t>06140704081039</t>
  </si>
  <si>
    <t>HOLCIM CONCRETOS, S.A DE C.V.</t>
  </si>
  <si>
    <t>06142003921027</t>
  </si>
  <si>
    <t>MAPRECO S.A DE C.V.</t>
  </si>
  <si>
    <t>06142502211030</t>
  </si>
  <si>
    <t>GRUPO TIRE EXPRESS, S.A DE C.V.</t>
  </si>
  <si>
    <t>06140204091054</t>
  </si>
  <si>
    <t>CEMCOL COMERCIAL, S.A DE C.V.</t>
  </si>
  <si>
    <t>06140803991446</t>
  </si>
  <si>
    <t>TANIA MICHELLE DELGADO VASQUEZ</t>
  </si>
  <si>
    <t>05111501901029</t>
  </si>
  <si>
    <t>ANDRES FRANCISCO ZELAYA ROMERO</t>
  </si>
  <si>
    <t>06143101860017</t>
  </si>
  <si>
    <t>REPUESTOS CANAHUATI S.A DE C.V.</t>
  </si>
  <si>
    <t>06140112820027</t>
  </si>
  <si>
    <t>HOTEL PRELAC S.A DE C.V.</t>
  </si>
  <si>
    <t>14081402711011</t>
  </si>
  <si>
    <t>SERVICENTRO PUMA PRESIDENCIAL</t>
  </si>
  <si>
    <t>06142305771172</t>
  </si>
  <si>
    <t>SALVADOR ANTONIO ESCOBAR DURAN</t>
  </si>
  <si>
    <t>05112309861010</t>
  </si>
  <si>
    <t>LUIS ALBERTO RIVERA MIRANDA</t>
  </si>
  <si>
    <t>05033001211017</t>
  </si>
  <si>
    <t>EDKASA, S.A DE C.V.</t>
  </si>
  <si>
    <t>05021704650019</t>
  </si>
  <si>
    <t>ANBAL ARTEAGA RIVERA</t>
  </si>
  <si>
    <t>06141805181057</t>
  </si>
  <si>
    <t>A &amp; A MULTISERVICIOS, S.A DE C.V.</t>
  </si>
  <si>
    <t>06141210081024</t>
  </si>
  <si>
    <t>GEO CRISDAY S.A DE C.V.</t>
  </si>
  <si>
    <t>06141605860015</t>
  </si>
  <si>
    <t>LIGERAMENTE USADAS, S.A DE C.V.</t>
  </si>
  <si>
    <t>06142305881032</t>
  </si>
  <si>
    <t xml:space="preserve">LABORATORIO SALVADOREÑO DE INGENIERIA </t>
  </si>
  <si>
    <t>06142010921011</t>
  </si>
  <si>
    <t>TS INGENIEROS</t>
  </si>
  <si>
    <t>05200406480012</t>
  </si>
  <si>
    <t>JOSE MARIA CALLES RODAS</t>
  </si>
  <si>
    <t>06141511770020</t>
  </si>
  <si>
    <t>CENTRAL DE RODAMIENTOS S.A DE C.V.</t>
  </si>
  <si>
    <t>20220242694</t>
  </si>
  <si>
    <t>QUANGONG MACHINERY CO LTD</t>
  </si>
  <si>
    <t>06140705121042</t>
  </si>
  <si>
    <t>AVANCORT S.A DE C.V.</t>
  </si>
  <si>
    <t>06142004991029</t>
  </si>
  <si>
    <t>PINTURAS DEL SUR DE EL SALVADOR S.A DE C.V.</t>
  </si>
  <si>
    <t>06142101771068</t>
  </si>
  <si>
    <t>CARLOS ALBERTO REYES GARCIA</t>
  </si>
  <si>
    <t>06141501151046</t>
  </si>
  <si>
    <t>OLC, S.A DE C.V</t>
  </si>
  <si>
    <t>2022284428</t>
  </si>
  <si>
    <t>INTERMIX GROUP INC</t>
  </si>
  <si>
    <t>06142307011043</t>
  </si>
  <si>
    <t>CORPORACION OCEANICA EL SALVADOR</t>
  </si>
  <si>
    <t>06141705620038</t>
  </si>
  <si>
    <t>ASOCIACION DEMOGRAFICA SALVADOREÑA</t>
  </si>
  <si>
    <t>11052105601010</t>
  </si>
  <si>
    <t>CARLOS HUMBERTO RODRIGUEZ</t>
  </si>
  <si>
    <t>05111204540020</t>
  </si>
  <si>
    <t>JULIO ALBERTO PONCE</t>
  </si>
  <si>
    <t>06141910891035</t>
  </si>
  <si>
    <t>CONSEJO SALVADOREÑO DEL CAFÉ</t>
  </si>
  <si>
    <t>06142402061074</t>
  </si>
  <si>
    <t>PROMED DE EL SALVADOR S.A DE C.V.</t>
  </si>
  <si>
    <t>01011807801010</t>
  </si>
  <si>
    <t>LUIS ERNESTO GARCIA PUENTES</t>
  </si>
  <si>
    <t>06142109161080</t>
  </si>
  <si>
    <t>BUGSTING S.A DE C.V.</t>
  </si>
  <si>
    <t>08190805801010</t>
  </si>
  <si>
    <t xml:space="preserve">ALBA LORENA MOLINA </t>
  </si>
  <si>
    <t>06141802781118</t>
  </si>
  <si>
    <t>CARLOS FERNANDO MARTINEZ UMANZOR</t>
  </si>
  <si>
    <t>06141310941010</t>
  </si>
  <si>
    <t>CENTRO COMERCIAL PLAZA MERLIOT</t>
  </si>
  <si>
    <t>06140611720026</t>
  </si>
  <si>
    <t>CONCRETO PREESFORZADO SALVADOREÑO S.A DE C.V.</t>
  </si>
  <si>
    <t>06082908951032</t>
  </si>
  <si>
    <t>JOSE DANIEL VILLANUEVA ESCOBAR</t>
  </si>
  <si>
    <t>06140312931018</t>
  </si>
  <si>
    <t>BANCO DE AMERICA CENTRAL S.A</t>
  </si>
  <si>
    <t>06140801201057</t>
  </si>
  <si>
    <t>UNION DE PERSONAS, MELENDEZ PITIN</t>
  </si>
  <si>
    <t>06142110921080</t>
  </si>
  <si>
    <t>DAVID ALEJANDRO NAVAS RODRIGUEZ</t>
  </si>
  <si>
    <t>02102610171022</t>
  </si>
  <si>
    <t>DISTRIBUIDORA RINO S.A DE C.V</t>
  </si>
  <si>
    <t>06142708820025</t>
  </si>
  <si>
    <t>QUIMICAL S.A DE C.V.</t>
  </si>
  <si>
    <t>DIAGRI, S.A DE C.V.</t>
  </si>
  <si>
    <t>06142911161029</t>
  </si>
  <si>
    <t>FAST CARGO, S.A DE C.V.</t>
  </si>
  <si>
    <t>06142602821197</t>
  </si>
  <si>
    <t>MARIA ELENA  AVELAR OLIVARES</t>
  </si>
  <si>
    <t>05110203121022</t>
  </si>
  <si>
    <t>INVERSIONES EL QUIJOTE S.A DE C.V.</t>
  </si>
  <si>
    <t>06140212161088</t>
  </si>
  <si>
    <t>BEAUTY SUPPLY S.A DE C.V.</t>
  </si>
  <si>
    <t>06140506171022</t>
  </si>
  <si>
    <t>PASOS VERDES S.A DE C.V.</t>
  </si>
  <si>
    <t>06140411981043</t>
  </si>
  <si>
    <t>CORPORACION C&amp;M S.A DE C.V.</t>
  </si>
  <si>
    <t>14081304540017</t>
  </si>
  <si>
    <t>MOISES H. VIDES OLIVA</t>
  </si>
  <si>
    <t>05151612570010</t>
  </si>
  <si>
    <t>JOSE EDGARDO BARRIOS AREVALO</t>
  </si>
  <si>
    <t>05110512941018</t>
  </si>
  <si>
    <t>SOBRES DE EL SALVADOR, S.A DE C.V.</t>
  </si>
  <si>
    <t>06142009640022</t>
  </si>
  <si>
    <t>OSCAR ARMANDO MENDOZA MENENDEZ</t>
  </si>
  <si>
    <t>06142405941040</t>
  </si>
  <si>
    <t>INVERSIONES TEXTILES MAS, S.A DE C.V.</t>
  </si>
  <si>
    <t>06142007061014</t>
  </si>
  <si>
    <t>NUTRI CENTER S.A DE C.V.</t>
  </si>
  <si>
    <t>06143007091033</t>
  </si>
  <si>
    <t>CRECE CENTRO AMERICA S.A DE C.V.</t>
  </si>
  <si>
    <t>06142706001019</t>
  </si>
  <si>
    <t>FARMACIAS CAMILA</t>
  </si>
  <si>
    <t>07150312791010</t>
  </si>
  <si>
    <t>MARLON CRISTIAN ARTIGA LEIVA</t>
  </si>
  <si>
    <t>06140306211046</t>
  </si>
  <si>
    <t>CEMENTO CENTROAMERICANO S.A DE C.V</t>
  </si>
  <si>
    <t>06140103791012</t>
  </si>
  <si>
    <t>ELIA ELIZABETH HERNANDEZ RAUDA</t>
  </si>
  <si>
    <t>06031708540016</t>
  </si>
  <si>
    <t>MARIO ANTONIO NOUBLEAU VALENCIA</t>
  </si>
  <si>
    <t>06142903111055</t>
  </si>
  <si>
    <t>SALVAMEDICA S.A DE C.V.</t>
  </si>
  <si>
    <t>06142508161086</t>
  </si>
  <si>
    <t>MI SALUD S.A DE C.V.</t>
  </si>
  <si>
    <t>10020601761016</t>
  </si>
  <si>
    <t>FREDY EDGARDO TORRES DURAN</t>
  </si>
  <si>
    <t>06142904931030</t>
  </si>
  <si>
    <t>PEREZ BENAVIDES S.A DE C.V.</t>
  </si>
  <si>
    <t>06140702171049</t>
  </si>
  <si>
    <t>TRANSPORTES ALAS S.A DE C.V.</t>
  </si>
  <si>
    <t>GASPRO EL SALVADOR S.A DE C.V.</t>
  </si>
  <si>
    <t>02132105590013</t>
  </si>
  <si>
    <t>OSCAR ALBERTO FLORES MENJIVAR</t>
  </si>
  <si>
    <t>06142309921233</t>
  </si>
  <si>
    <t>LUIS ENRIQUE RIVERA PINEDA</t>
  </si>
  <si>
    <t>06141606770022</t>
  </si>
  <si>
    <t>LIBRERÍA CERVANTES S.A DE C.V.</t>
  </si>
  <si>
    <t>06142103171041</t>
  </si>
  <si>
    <t>LORO, S.A DE C.V.</t>
  </si>
  <si>
    <t>06142202161023</t>
  </si>
  <si>
    <t>COSMOITALIA, S.A DE C.V.</t>
  </si>
  <si>
    <t>02102905680033</t>
  </si>
  <si>
    <t>EDGAR OVIDIO NUÑEZ ARTEAGA</t>
  </si>
  <si>
    <t>06142909941068</t>
  </si>
  <si>
    <t>SERIPRISA, S.A DE C.V.</t>
  </si>
  <si>
    <t>03150901881084</t>
  </si>
  <si>
    <t>DAVID ORLANDO RIVERA RODRIGUEZ</t>
  </si>
  <si>
    <t>06142306941020</t>
  </si>
  <si>
    <t>SUMINISTRO INTERNACIONAL DE REPUESTOS S.A DE C.V.</t>
  </si>
  <si>
    <t>06143012931015</t>
  </si>
  <si>
    <t>ACAXUAL S.A DE C.V.</t>
  </si>
  <si>
    <t>06140512081078</t>
  </si>
  <si>
    <t>CORTE Y PRESICION DE METALES, S.A DE C.V.</t>
  </si>
  <si>
    <t>96422206810012</t>
  </si>
  <si>
    <t>TROPIGAS DE EL SALVADOR S.A</t>
  </si>
  <si>
    <t>06142506731012</t>
  </si>
  <si>
    <t>EDWIN FRANCISCO ORTIZ FIGUEROA</t>
  </si>
  <si>
    <t>06141112141043</t>
  </si>
  <si>
    <t>HYDRAULIC PARTS S.A DE C.V.</t>
  </si>
  <si>
    <t>02101302161028</t>
  </si>
  <si>
    <t>IMPORTADORA Y EXPORTADORA JMJ S.A DE C.V.</t>
  </si>
  <si>
    <t>06142404061020</t>
  </si>
  <si>
    <t>SOLUCIONES DE LOGISTICA S.A DE C.V.</t>
  </si>
  <si>
    <t>06142005820017</t>
  </si>
  <si>
    <t>AGROQUIMICAS INDUSTRIALES S.A DE C.V.</t>
  </si>
  <si>
    <t>06141502770029</t>
  </si>
  <si>
    <t>BRENNTAG EL SALVADOR S.A DE C.V.</t>
  </si>
  <si>
    <t>06140405211015</t>
  </si>
  <si>
    <t>INVERSIONES INDUSTRIALES AGRICOLAS</t>
  </si>
  <si>
    <t>02101811971020</t>
  </si>
  <si>
    <t>NUTRI FERTIL S.A DE C.V.</t>
  </si>
  <si>
    <t>94110804831019</t>
  </si>
  <si>
    <t>CECIA HERNANDEZ RODRIGUEZ</t>
  </si>
  <si>
    <t>06192311201016</t>
  </si>
  <si>
    <t>TRANSPORTES JASA, S.A DE C.V.</t>
  </si>
  <si>
    <t>12171406701039</t>
  </si>
  <si>
    <t>ANA FRANCISCA CEDILLOS</t>
  </si>
  <si>
    <t>12051401931014</t>
  </si>
  <si>
    <t>JUAN JOSE QUINTANILLA MAJANO</t>
  </si>
  <si>
    <t>06142209520012</t>
  </si>
  <si>
    <t>EMPRESAS ADOC, S.A DE C.V.</t>
  </si>
  <si>
    <t>INDUSTRIAS MIKE MIKE, S.A DE C.V.</t>
  </si>
  <si>
    <t>06141406741073</t>
  </si>
  <si>
    <t>JOSE LUIS  CRUZ MEJIA</t>
  </si>
  <si>
    <t>03151110951018</t>
  </si>
  <si>
    <t>KATHERINE DANIELA CASTANEDA</t>
  </si>
  <si>
    <t>06140209051093</t>
  </si>
  <si>
    <t>MOBIPLUS</t>
  </si>
  <si>
    <t>06141111071017</t>
  </si>
  <si>
    <t>TRITON LOGISTICS S.A DE C.V.</t>
  </si>
  <si>
    <t>06142303091115</t>
  </si>
  <si>
    <t>SERVICIOS Y TERMINALES S.A DE C.V.</t>
  </si>
  <si>
    <t>06141305031024</t>
  </si>
  <si>
    <t>COMPAÑÍA DE LOGISTICA Y TRANSPORTE S.A DE C.V.</t>
  </si>
  <si>
    <t>09032406620010</t>
  </si>
  <si>
    <t>JUAN ANTONIO RODAS RIVAS</t>
  </si>
  <si>
    <t>06140103011033</t>
  </si>
  <si>
    <t>CARDOCOFFEE S.A DE C.V.</t>
  </si>
  <si>
    <t>06140108140066</t>
  </si>
  <si>
    <t>DIRECCION GENERAL DE TESORERIA</t>
  </si>
  <si>
    <t>04071607051010</t>
  </si>
  <si>
    <t>DIHARE S.A DE C.V.</t>
  </si>
  <si>
    <t>10102803791010</t>
  </si>
  <si>
    <t>CESAR ANTONIO CASTILLO MARTINEZ</t>
  </si>
  <si>
    <t>039938434</t>
  </si>
  <si>
    <t>EVELIA ESMERALDA MENDEZ</t>
  </si>
  <si>
    <t>06142510720020</t>
  </si>
  <si>
    <t>PROVEEDORES INDUSTRIALES S.A DE C.V.</t>
  </si>
  <si>
    <t>06140411191034</t>
  </si>
  <si>
    <t>CTMSAL LOGISTICS S.A DE C.V.</t>
  </si>
  <si>
    <t>06141407771049</t>
  </si>
  <si>
    <t>MIGUEL ENRIQUE BUENDIA PICHE</t>
  </si>
  <si>
    <t>02102509680048</t>
  </si>
  <si>
    <t>CARLOS HUMBERTO GARCIA RODRIGUEZ</t>
  </si>
  <si>
    <t>06141812171024</t>
  </si>
  <si>
    <t>TRANSEMSA S.A DE C.V.</t>
  </si>
  <si>
    <t>11211512530010</t>
  </si>
  <si>
    <t>JOSE RENE SARAVIA NIETO</t>
  </si>
  <si>
    <t>05130906831014</t>
  </si>
  <si>
    <t>LILIAN ISABEL SEGOVIA DE MORALES</t>
  </si>
  <si>
    <t>06143112791113</t>
  </si>
  <si>
    <t>MAURICIO ANTONIO CANALES BARRERA</t>
  </si>
  <si>
    <t>06140202151068</t>
  </si>
  <si>
    <t>BRAU S.A DE C.V.</t>
  </si>
  <si>
    <t>01012702670017</t>
  </si>
  <si>
    <t>VICTOR MANUEL AGUILAR CHINCHILLA</t>
  </si>
  <si>
    <t>06141308931638</t>
  </si>
  <si>
    <t>OLIVER ALEXANDER CARRILLO HERNANDEZ</t>
  </si>
  <si>
    <t>06142701691173</t>
  </si>
  <si>
    <t>ABRAHAM ANGEL ROMERO PERALTA</t>
  </si>
  <si>
    <t>11152808751018</t>
  </si>
  <si>
    <t>JOEL DE JESUS ESCOBAR ZELAYA</t>
  </si>
  <si>
    <t>03062505781046</t>
  </si>
  <si>
    <t>JOEL ELISEO PINTI MISMIT</t>
  </si>
  <si>
    <t>06141408201025</t>
  </si>
  <si>
    <t>SERVICIOS ADUANEROS S.A DE C.V.</t>
  </si>
  <si>
    <t>03011612731015</t>
  </si>
  <si>
    <t>RAFAEL AMAYA TOVAR</t>
  </si>
  <si>
    <t>06072301881064</t>
  </si>
  <si>
    <t>MONICA LISET DURAN ALARCON</t>
  </si>
  <si>
    <t>12172005540015</t>
  </si>
  <si>
    <t>JOSE ARNOLDO NUILA</t>
  </si>
  <si>
    <t>05110504221014</t>
  </si>
  <si>
    <t>KOREA INYECTORES EL SALVADOR</t>
  </si>
  <si>
    <t>02121402701012</t>
  </si>
  <si>
    <t>JORGE ALBERTO ALVAREZ RAMOS</t>
  </si>
  <si>
    <t>06140502201024</t>
  </si>
  <si>
    <t>REPUESTOS REYES PESADOS DE EL SALVADOR</t>
  </si>
  <si>
    <t>06141111981048</t>
  </si>
  <si>
    <t>CONTINENTAL MOTORES S.A DE C.V.</t>
  </si>
  <si>
    <t>06142107031031</t>
  </si>
  <si>
    <t>GRUPO EXTREMO S.A DE C.V.</t>
  </si>
  <si>
    <t>06142208811224</t>
  </si>
  <si>
    <t>JOSSELINE BEATRIZ MURILLO DE CAMPOS</t>
  </si>
  <si>
    <t>06140210871142</t>
  </si>
  <si>
    <t>JOSE FELICIANO RIVERA SUNCIN</t>
  </si>
  <si>
    <t>06142310971031</t>
  </si>
  <si>
    <t>FARMACIAS UNO S.A DE C.V.</t>
  </si>
  <si>
    <t>06142409151044</t>
  </si>
  <si>
    <t>GRUPO ESCOBAR DUARTE S.A DE C.V.</t>
  </si>
  <si>
    <t>01011201931032</t>
  </si>
  <si>
    <t>CESAR ROBERTO VALDIVIESO FLORES</t>
  </si>
  <si>
    <t>06141407201064</t>
  </si>
  <si>
    <t>EXPLORER THE TRAVEL STORE S.A DE C.V.</t>
  </si>
  <si>
    <t>OCTUBRE</t>
  </si>
  <si>
    <t>22SD000C</t>
  </si>
  <si>
    <t>06141701091013</t>
  </si>
  <si>
    <t>GRANDES IDEAS PUBLICITARIAS S.A DE C.V.</t>
  </si>
  <si>
    <t>06140211871022</t>
  </si>
  <si>
    <t>LEONEL ALEXANDER ORELLANA ESCOBAR</t>
  </si>
  <si>
    <t>2023</t>
  </si>
  <si>
    <t>15</t>
  </si>
  <si>
    <t>15041RESIN651192022</t>
  </si>
  <si>
    <t>22SD000F</t>
  </si>
  <si>
    <t>06142608891014</t>
  </si>
  <si>
    <t>ARRENDAMIENTOS E INVERSIONES S.A DE C.V</t>
  </si>
  <si>
    <t>18/10/2022</t>
  </si>
  <si>
    <t>FEBRERO</t>
  </si>
  <si>
    <t>06142310921077</t>
  </si>
  <si>
    <t>CREATIVA S.A DE C.V.</t>
  </si>
  <si>
    <t>18</t>
  </si>
  <si>
    <t>04/10/2022</t>
  </si>
  <si>
    <t>06/10/2022</t>
  </si>
  <si>
    <t>14/10/2022</t>
  </si>
  <si>
    <t>29/10/2022</t>
  </si>
  <si>
    <t>31/10/2022</t>
  </si>
  <si>
    <t>10/11/2022</t>
  </si>
  <si>
    <t>11/11/2022</t>
  </si>
  <si>
    <t>12/11/2022</t>
  </si>
  <si>
    <t>17/11/2022</t>
  </si>
  <si>
    <t>20/11/2022</t>
  </si>
  <si>
    <t>25/11/2022</t>
  </si>
  <si>
    <t>28/11/2022</t>
  </si>
  <si>
    <t>05/12/2022</t>
  </si>
  <si>
    <t>15/12/2022</t>
  </si>
  <si>
    <t>NOVIEMBRE</t>
  </si>
  <si>
    <t>DICIEMBRE</t>
  </si>
  <si>
    <t>1310</t>
  </si>
  <si>
    <t>13/10/2022</t>
  </si>
  <si>
    <t>MARZO</t>
  </si>
  <si>
    <t>23/03/2023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</si>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</sst>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8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4" fontId="0" fillId="0" borderId="0" xfId="1" applyNumberFormat="1" applyFont="1"/>
    <xf numFmtId="44" fontId="16" fillId="0" borderId="0" xfId="0" applyNumberFormat="1" applyFont="1"/>
    <xf numFmtId="14" fontId="6" fillId="2" borderId="2" xfId="0" applyNumberFormat="1" applyFont="1" applyFill="1" applyBorder="1" applyAlignment="1">
      <alignment horizontal="center"/>
    </xf>
    <xf numFmtId="0" fontId="0" fillId="0" borderId="25" xfId="0" applyBorder="1"/>
    <xf numFmtId="44" fontId="0" fillId="0" borderId="25" xfId="1" applyFont="1" applyBorder="1"/>
    <xf numFmtId="44" fontId="13" fillId="0" borderId="25" xfId="1" applyFont="1" applyBorder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60"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2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2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5" totalsRowCount="1"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24" dataCellStyle="Moneda"/>
    <tableColumn id="9" name="I. EXENTAS" totalsRowDxfId="23" dataCellStyle="Moneda"/>
    <tableColumn id="10" name="IMPOR EX" totalsRowDxfId="22" dataCellStyle="Moneda"/>
    <tableColumn id="11" name="C. GRAVADA" totalsRowFunction="sum" totalsRowDxfId="21" dataCellStyle="Moneda"/>
    <tableColumn id="12" name="INTER GRAVA" totalsRowDxfId="20" dataCellStyle="Moneda"/>
    <tableColumn id="13" name="IMPOR BIENES" totalsRowDxfId="19" dataCellStyle="Moneda"/>
    <tableColumn id="14" name="IMPOR SERV" totalsRowDxfId="18" dataCellStyle="Moneda"/>
    <tableColumn id="15" name="IVA" totalsRowFunction="sum" totalsRowDxfId="17" dataCellStyle="Moneda"/>
    <tableColumn id="16" name="TOTAL C." totalsRowFunction="sum" totalsRowDxfId="16" dataCellStyle="Moneda"/>
    <tableColumn id="18" name="DUI" dataDxfId="59" totalsRowDxfId="15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5" totalsRowCount="1"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7" dataCellStyle="Moneda"/>
    <tableColumn id="12" name="VENTA NO SUJETA" totalsRowDxfId="6" dataCellStyle="Moneda"/>
    <tableColumn id="13" name="V. GRAVADA" totalsRowFunction="sum" totalsRowDxfId="5" dataCellStyle="Moneda"/>
    <tableColumn id="14" name="D.FISCAL" totalsRowFunction="sum" totalsRowDxfId="4" dataCellStyle="Moneda"/>
    <tableColumn id="15" name="V CTA DE 3" totalsRowDxfId="3" dataCellStyle="Moneda"/>
    <tableColumn id="16" name="D. FISCAL A 3" totalsRowDxfId="2" dataCellStyle="Moneda"/>
    <tableColumn id="17" name="VENTA TOTAL" totalsRowFunction="sum" totalsRowDxfId="1" dataCellStyle="Moneda"/>
    <tableColumn id="19" name="DUI" dataDxfId="58" totalsRowDxfId="0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3" totalsRowCount="1">
  <autoFilter ref="A2:V22">
    <filterColumn colId="0">
      <filters>
        <filter val="DICIEMBRE"/>
      </filters>
    </filterColumn>
  </autoFilter>
  <sortState ref="A3:V565">
    <sortCondition ref="G2:G565"/>
  </sortState>
  <tableColumns count="22">
    <tableColumn id="1" name="MES" totalsRowLabel="Total"/>
    <tableColumn id="2" name="FECHA" dataDxfId="57" totalsRowDxfId="35"/>
    <tableColumn id="3" name="CLASE DE DOC"/>
    <tableColumn id="4" name="TIPO DE DOC" dataDxfId="56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55" totalsRowDxfId="34" dataCellStyle="Moneda"/>
    <tableColumn id="13" name="VENTAS NO" dataDxfId="54" totalsRowDxfId="33" dataCellStyle="Moneda"/>
    <tableColumn id="14" name="V NO SUJETAS" dataDxfId="53" totalsRowDxfId="32" dataCellStyle="Moneda"/>
    <tableColumn id="15" name="V GRAVADAS" totalsRowFunction="sum" totalsRowDxfId="31" dataCellStyle="Moneda"/>
    <tableColumn id="16" name="EX IN CA" dataDxfId="52" totalsRowDxfId="30" dataCellStyle="Moneda"/>
    <tableColumn id="17" name="EX OUT CA" dataDxfId="51" totalsRowDxfId="29" dataCellStyle="Moneda"/>
    <tableColumn id="18" name="EX SERVICE" totalsRowFunction="sum" dataDxfId="50" totalsRowDxfId="28" dataCellStyle="Moneda"/>
    <tableColumn id="19" name="V ZONA FRAN" dataDxfId="49" totalsRowDxfId="27" dataCellStyle="Moneda"/>
    <tableColumn id="20" name="V CTA A 3ERO" dataDxfId="48" totalsRowDxfId="26" dataCellStyle="Moneda"/>
    <tableColumn id="21" name="TOTAL VENTA" totalsRowFunction="sum" dataDxfId="47" totalsRowDxfId="25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46">
  <tableColumns count="9">
    <tableColumn id="1" name="MES" totalsRowLabel="Total"/>
    <tableColumn id="2" name="NIT" dataDxfId="45"/>
    <tableColumn id="3" name="FECHA" dataDxfId="44"/>
    <tableColumn id="4" name="TIPO" dataDxfId="43"/>
    <tableColumn id="5" name="SERIE" dataDxfId="42"/>
    <tableColumn id="6" name="DOC" dataDxfId="41"/>
    <tableColumn id="7" name="MONTO" totalsRowFunction="sum" dataDxfId="40" totalsRowDxfId="39"/>
    <tableColumn id="8" name="RETENCION" totalsRowFunction="sum" dataDxfId="38" totalsRowDxfId="37"/>
    <tableColumn id="9" name="ANEXO" dataDxfId="3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1540</v>
      </c>
    </row>
    <row r="4" spans="2:10" x14ac:dyDescent="0.25">
      <c r="B4" s="5" t="s">
        <v>2</v>
      </c>
      <c r="D4" s="83" t="str">
        <f>+J4</f>
        <v>13/10/2023</v>
      </c>
      <c r="E4" s="27" t="s">
        <v>1573</v>
      </c>
      <c r="F4" s="28" t="str">
        <f>+LEFT(E4,2)</f>
        <v>13</v>
      </c>
      <c r="G4" s="28" t="str">
        <f>+RIGHT(E4,2)</f>
        <v>10</v>
      </c>
      <c r="H4" s="29" t="s">
        <v>1546</v>
      </c>
      <c r="I4" s="28" t="s">
        <v>93</v>
      </c>
      <c r="J4" s="28" t="str">
        <f>+F4&amp;I4&amp;G4&amp;I4&amp;H4</f>
        <v>13/10/2023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430</v>
      </c>
    </row>
    <row r="9" spans="2:10" x14ac:dyDescent="0.25">
      <c r="B9" s="5" t="s">
        <v>85</v>
      </c>
      <c r="D9" s="24" t="str">
        <f>IFERROR(VLOOKUP(D8,'[1]BASE DE PROVEEDORES'!$A:$B,2,0),"No Existe")</f>
        <v xml:space="preserve">SUPER REPUESTOS EL SALVADOR 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1">
        <f>IFERROR(VLOOKUP(D8,'[1]BASE DE PROVEEDORES'!$A:$C,3,0),"ACTUALICE")</f>
        <v>0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14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S39"/>
  <sheetViews>
    <sheetView topLeftCell="A2" workbookViewId="0">
      <selection activeCell="Q9" sqref="Q9"/>
    </sheetView>
  </sheetViews>
  <sheetFormatPr baseColWidth="10" defaultRowHeight="15" x14ac:dyDescent="0.25"/>
  <cols>
    <col min="1" max="1" width="11.85546875" bestFit="1" customWidth="1"/>
  </cols>
  <sheetData>
    <row r="1" spans="1:17" ht="15.75" thickBot="1" x14ac:dyDescent="0.3"/>
    <row r="2" spans="1:17" x14ac:dyDescent="0.25">
      <c r="A2" s="97"/>
      <c r="B2" s="98"/>
      <c r="C2" s="98"/>
      <c r="D2" s="99"/>
      <c r="E2" s="106"/>
      <c r="F2" s="107"/>
      <c r="G2" s="87" t="s">
        <v>358</v>
      </c>
      <c r="H2" s="87" t="s">
        <v>359</v>
      </c>
      <c r="I2" s="87" t="s">
        <v>360</v>
      </c>
      <c r="J2" s="87" t="s">
        <v>361</v>
      </c>
      <c r="K2" s="87" t="s">
        <v>362</v>
      </c>
      <c r="L2" s="89" t="s">
        <v>363</v>
      </c>
      <c r="M2" s="90"/>
    </row>
    <row r="3" spans="1:17" ht="15.75" thickBot="1" x14ac:dyDescent="0.3">
      <c r="A3" s="100"/>
      <c r="B3" s="101"/>
      <c r="C3" s="101"/>
      <c r="D3" s="102"/>
      <c r="E3" s="50"/>
      <c r="F3" s="50"/>
      <c r="G3" s="88"/>
      <c r="H3" s="88"/>
      <c r="I3" s="88"/>
      <c r="J3" s="88"/>
      <c r="K3" s="88"/>
      <c r="L3" s="91"/>
      <c r="M3" s="92"/>
    </row>
    <row r="4" spans="1:17" x14ac:dyDescent="0.25">
      <c r="A4" s="100"/>
      <c r="B4" s="101"/>
      <c r="C4" s="101"/>
      <c r="D4" s="102"/>
      <c r="E4" s="50"/>
      <c r="F4" s="50"/>
      <c r="G4" s="51">
        <f>+Tabla3[[#Totals],[V EXENTA]]</f>
        <v>0</v>
      </c>
      <c r="H4" s="51">
        <f>+Tabla2[[#Totals],[V. GRAVADA]]</f>
        <v>1875</v>
      </c>
      <c r="I4" s="51">
        <f>+Tabla3[[#Totals],[V GRAVADAS]]</f>
        <v>130</v>
      </c>
      <c r="J4" s="51">
        <f>+Tabla3[[#Totals],[EX SERVICE]]</f>
        <v>0</v>
      </c>
      <c r="K4" s="52"/>
      <c r="L4" s="53"/>
      <c r="M4" s="54"/>
    </row>
    <row r="5" spans="1:17" x14ac:dyDescent="0.25">
      <c r="A5" s="100"/>
      <c r="B5" s="101"/>
      <c r="C5" s="101"/>
      <c r="D5" s="102"/>
      <c r="E5" s="50"/>
      <c r="F5" s="50"/>
      <c r="G5" s="51"/>
      <c r="H5" s="51"/>
      <c r="I5" s="55">
        <f>+I4/1.13</f>
        <v>115.04424778761063</v>
      </c>
      <c r="J5" s="51"/>
      <c r="K5" s="52"/>
      <c r="L5" s="53"/>
      <c r="M5" s="54"/>
    </row>
    <row r="6" spans="1:17" x14ac:dyDescent="0.25">
      <c r="A6" s="100"/>
      <c r="B6" s="101"/>
      <c r="C6" s="101"/>
      <c r="D6" s="102"/>
      <c r="E6" s="50"/>
      <c r="F6" s="50"/>
      <c r="G6" s="51"/>
      <c r="H6" s="51"/>
      <c r="I6" s="51"/>
      <c r="J6" s="51"/>
      <c r="K6" s="52"/>
      <c r="L6" s="53"/>
      <c r="M6" s="54"/>
    </row>
    <row r="7" spans="1:17" ht="15.75" thickBot="1" x14ac:dyDescent="0.3">
      <c r="A7" s="100"/>
      <c r="B7" s="101"/>
      <c r="C7" s="101"/>
      <c r="D7" s="102"/>
      <c r="E7" s="50"/>
      <c r="F7" s="50"/>
      <c r="G7" s="51"/>
      <c r="H7" s="51"/>
      <c r="I7" s="51"/>
      <c r="J7" s="51"/>
      <c r="K7" s="52"/>
      <c r="L7" s="53"/>
      <c r="M7" s="54"/>
    </row>
    <row r="8" spans="1:17" ht="15.75" thickBot="1" x14ac:dyDescent="0.3">
      <c r="A8" s="100"/>
      <c r="B8" s="101"/>
      <c r="C8" s="101"/>
      <c r="D8" s="102"/>
      <c r="E8" s="50"/>
      <c r="F8" s="50"/>
      <c r="G8" s="51"/>
      <c r="H8" s="51"/>
      <c r="I8" s="55">
        <f>+I7/1.13</f>
        <v>0</v>
      </c>
      <c r="J8" s="51"/>
      <c r="K8" s="52"/>
      <c r="L8" s="56" t="s">
        <v>364</v>
      </c>
      <c r="M8" s="54"/>
    </row>
    <row r="9" spans="1:17" ht="15.75" thickBot="1" x14ac:dyDescent="0.3">
      <c r="A9" s="100"/>
      <c r="B9" s="101"/>
      <c r="C9" s="101"/>
      <c r="D9" s="102"/>
      <c r="E9" s="50"/>
      <c r="F9" s="50"/>
      <c r="G9" s="57">
        <f>SUM(G4:G8)</f>
        <v>0</v>
      </c>
      <c r="H9" s="57">
        <f>+H4+H7</f>
        <v>1875</v>
      </c>
      <c r="I9" s="57">
        <f>+I8+I5</f>
        <v>115.04424778761063</v>
      </c>
      <c r="J9" s="57">
        <f>+J4</f>
        <v>0</v>
      </c>
      <c r="K9" s="57">
        <f>SUM(G9:J9)</f>
        <v>1990.0442477876106</v>
      </c>
      <c r="L9" s="58">
        <f>+K9*0.0175</f>
        <v>34.825774336283189</v>
      </c>
      <c r="M9" s="54"/>
      <c r="O9">
        <f>+K9*0.13</f>
        <v>258.70575221238937</v>
      </c>
      <c r="P9">
        <f>+H9*0.01</f>
        <v>18.75</v>
      </c>
      <c r="Q9">
        <f>+O9-P9</f>
        <v>239.95575221238937</v>
      </c>
    </row>
    <row r="10" spans="1:17" x14ac:dyDescent="0.25">
      <c r="A10" s="100"/>
      <c r="B10" s="101"/>
      <c r="C10" s="101"/>
      <c r="D10" s="102"/>
      <c r="E10" s="50"/>
      <c r="F10" s="50"/>
      <c r="G10" s="59"/>
      <c r="H10" s="59"/>
      <c r="I10" s="59"/>
      <c r="J10" s="59"/>
      <c r="K10" s="59"/>
      <c r="L10" s="93"/>
      <c r="M10" s="95">
        <f>+L9+L10</f>
        <v>34.825774336283189</v>
      </c>
    </row>
    <row r="11" spans="1:17" ht="15.75" thickBot="1" x14ac:dyDescent="0.3">
      <c r="A11" s="100"/>
      <c r="B11" s="101"/>
      <c r="C11" s="101"/>
      <c r="D11" s="102"/>
      <c r="E11" s="50"/>
      <c r="F11" s="50"/>
      <c r="G11" s="59"/>
      <c r="H11" s="59"/>
      <c r="I11" s="59"/>
      <c r="J11" s="59"/>
      <c r="K11" s="59" t="s">
        <v>365</v>
      </c>
      <c r="L11" s="94"/>
      <c r="M11" s="96"/>
    </row>
    <row r="12" spans="1:17" ht="15.75" thickBot="1" x14ac:dyDescent="0.3">
      <c r="A12" s="100"/>
      <c r="B12" s="101"/>
      <c r="C12" s="101"/>
      <c r="D12" s="102"/>
      <c r="E12" s="50"/>
      <c r="F12" s="50"/>
      <c r="G12" s="59"/>
      <c r="H12" s="59"/>
      <c r="I12" s="59"/>
      <c r="J12" s="59"/>
      <c r="K12" s="59"/>
      <c r="L12" s="60"/>
      <c r="M12" s="54"/>
    </row>
    <row r="13" spans="1:17" ht="15.75" thickBot="1" x14ac:dyDescent="0.3">
      <c r="A13" s="100"/>
      <c r="B13" s="101"/>
      <c r="C13" s="101"/>
      <c r="D13" s="102"/>
      <c r="E13" s="61"/>
      <c r="F13" s="62" t="s">
        <v>366</v>
      </c>
      <c r="G13" s="57" t="s">
        <v>367</v>
      </c>
      <c r="H13" s="63"/>
      <c r="I13" s="64" t="s">
        <v>368</v>
      </c>
      <c r="J13" s="59"/>
      <c r="K13" s="59">
        <f>+K9+G9</f>
        <v>1990.0442477876106</v>
      </c>
      <c r="L13" s="60"/>
      <c r="M13" s="54"/>
    </row>
    <row r="14" spans="1:17" x14ac:dyDescent="0.25">
      <c r="A14" s="100"/>
      <c r="B14" s="101"/>
      <c r="C14" s="101"/>
      <c r="D14" s="102"/>
      <c r="E14" s="50" t="s">
        <v>369</v>
      </c>
      <c r="F14" s="51">
        <f>+Tabla1[[#Totals],[C. GRAVADA]]</f>
        <v>73</v>
      </c>
      <c r="G14" s="51">
        <f>+Tabla1[[#Totals],[C. EXENTAS]]</f>
        <v>0</v>
      </c>
      <c r="H14" s="52" t="s">
        <v>369</v>
      </c>
      <c r="I14" s="65">
        <f>+H9+I9</f>
        <v>1990.0442477876106</v>
      </c>
      <c r="J14" s="59"/>
      <c r="K14" s="59">
        <f>+K13/K9</f>
        <v>1</v>
      </c>
      <c r="L14" s="60">
        <f>+K14*F15-F15</f>
        <v>0</v>
      </c>
      <c r="M14" s="54"/>
    </row>
    <row r="15" spans="1:17" x14ac:dyDescent="0.25">
      <c r="A15" s="100"/>
      <c r="B15" s="101"/>
      <c r="C15" s="101"/>
      <c r="D15" s="102"/>
      <c r="E15" s="50" t="s">
        <v>370</v>
      </c>
      <c r="F15" s="51">
        <f>+F14*0.13</f>
        <v>9.49</v>
      </c>
      <c r="G15" s="51"/>
      <c r="H15" s="52" t="s">
        <v>370</v>
      </c>
      <c r="I15" s="65">
        <f>+I14*0.13</f>
        <v>258.70575221238937</v>
      </c>
      <c r="J15" s="59"/>
      <c r="K15" s="59"/>
      <c r="L15" s="60"/>
      <c r="M15" s="54"/>
    </row>
    <row r="16" spans="1:17" ht="15.75" thickBot="1" x14ac:dyDescent="0.3">
      <c r="A16" s="100"/>
      <c r="B16" s="101"/>
      <c r="C16" s="101"/>
      <c r="D16" s="102"/>
      <c r="E16" s="50"/>
      <c r="F16" s="51"/>
      <c r="G16" s="51"/>
      <c r="H16" s="52"/>
      <c r="I16" s="65"/>
      <c r="J16" s="59"/>
      <c r="K16" s="59"/>
      <c r="L16" s="66">
        <f>+L9+L10+J18</f>
        <v>284.04152654867255</v>
      </c>
      <c r="M16" s="54"/>
    </row>
    <row r="17" spans="1:19" ht="15.75" thickTop="1" x14ac:dyDescent="0.25">
      <c r="A17" s="100"/>
      <c r="B17" s="101"/>
      <c r="C17" s="101"/>
      <c r="D17" s="102"/>
      <c r="E17" s="50"/>
      <c r="F17" s="67"/>
      <c r="G17" s="68" t="s">
        <v>371</v>
      </c>
      <c r="H17" s="52"/>
      <c r="I17" s="69" t="s">
        <v>372</v>
      </c>
      <c r="J17" s="59"/>
      <c r="K17" s="59"/>
      <c r="L17" s="60"/>
      <c r="M17" s="54"/>
    </row>
    <row r="18" spans="1:19" ht="15.75" thickBot="1" x14ac:dyDescent="0.3">
      <c r="A18" s="100"/>
      <c r="B18" s="101"/>
      <c r="C18" s="101"/>
      <c r="D18" s="102"/>
      <c r="E18" s="50"/>
      <c r="F18" s="70">
        <f>+F15+F16</f>
        <v>9.49</v>
      </c>
      <c r="G18" s="71">
        <f>+L14</f>
        <v>0</v>
      </c>
      <c r="H18" s="72">
        <f>+I15-G19</f>
        <v>249.21575221238936</v>
      </c>
      <c r="I18" s="73">
        <f>+Tabla4[[#Totals],[RETENCION]]</f>
        <v>0</v>
      </c>
      <c r="J18" s="74">
        <f>+H18-I18</f>
        <v>249.21575221238936</v>
      </c>
      <c r="K18" s="59"/>
      <c r="L18" s="60"/>
      <c r="M18" s="54"/>
    </row>
    <row r="19" spans="1:19" ht="15.75" thickBot="1" x14ac:dyDescent="0.3">
      <c r="A19" s="100"/>
      <c r="B19" s="101"/>
      <c r="C19" s="101"/>
      <c r="D19" s="102"/>
      <c r="E19" s="50"/>
      <c r="F19" s="50"/>
      <c r="G19" s="75">
        <f>+F18-G18</f>
        <v>9.49</v>
      </c>
      <c r="H19" s="59"/>
      <c r="I19" s="59"/>
      <c r="J19" s="59"/>
      <c r="K19" s="59"/>
      <c r="L19" s="60"/>
      <c r="M19" s="54"/>
    </row>
    <row r="20" spans="1:19" ht="15.75" thickBot="1" x14ac:dyDescent="0.3">
      <c r="A20" s="103"/>
      <c r="B20" s="104"/>
      <c r="C20" s="104"/>
      <c r="D20" s="105"/>
      <c r="E20" s="76"/>
      <c r="F20" s="76"/>
      <c r="G20" s="77"/>
      <c r="H20" s="77"/>
      <c r="I20" s="77"/>
      <c r="J20" s="77"/>
      <c r="K20" s="77"/>
      <c r="L20" s="78"/>
      <c r="M20" s="79"/>
    </row>
    <row r="25" spans="1:19" x14ac:dyDescent="0.25">
      <c r="P25" s="84" t="s">
        <v>17</v>
      </c>
      <c r="Q25" s="84" t="s">
        <v>14</v>
      </c>
      <c r="R25" s="84" t="s">
        <v>364</v>
      </c>
      <c r="S25" s="50"/>
    </row>
    <row r="26" spans="1:19" x14ac:dyDescent="0.25">
      <c r="P26" s="84" t="s">
        <v>1540</v>
      </c>
      <c r="Q26" s="85">
        <v>357.53</v>
      </c>
      <c r="R26" s="85">
        <v>14.6</v>
      </c>
      <c r="S26" s="50"/>
    </row>
    <row r="27" spans="1:19" x14ac:dyDescent="0.25">
      <c r="P27" s="84" t="s">
        <v>1571</v>
      </c>
      <c r="Q27" s="85">
        <v>450.82</v>
      </c>
      <c r="R27" s="85">
        <v>14.91</v>
      </c>
      <c r="S27" s="50"/>
    </row>
    <row r="28" spans="1:19" x14ac:dyDescent="0.25">
      <c r="P28" s="84" t="s">
        <v>1572</v>
      </c>
      <c r="Q28" s="85">
        <v>15.35</v>
      </c>
      <c r="R28" s="85">
        <v>2.0099999999999998</v>
      </c>
      <c r="S28" s="50"/>
    </row>
    <row r="29" spans="1:19" x14ac:dyDescent="0.25">
      <c r="P29" s="84" t="s">
        <v>96</v>
      </c>
      <c r="Q29" s="85">
        <v>201.77</v>
      </c>
      <c r="R29" s="85">
        <v>3.25</v>
      </c>
      <c r="S29" s="50"/>
    </row>
    <row r="30" spans="1:19" x14ac:dyDescent="0.25">
      <c r="P30" s="84" t="s">
        <v>1553</v>
      </c>
      <c r="Q30" s="85">
        <v>264.95</v>
      </c>
      <c r="R30" s="85">
        <v>12.13</v>
      </c>
      <c r="S30" s="50"/>
    </row>
    <row r="31" spans="1:19" x14ac:dyDescent="0.25">
      <c r="P31" s="84"/>
      <c r="Q31" s="85"/>
      <c r="R31" s="85"/>
      <c r="S31" s="84" t="s">
        <v>362</v>
      </c>
    </row>
    <row r="32" spans="1:19" x14ac:dyDescent="0.25">
      <c r="P32" s="84"/>
      <c r="Q32" s="85">
        <f>SUM(Q26:Q31)</f>
        <v>1290.42</v>
      </c>
      <c r="R32" s="85">
        <f>SUM(R26:R31)</f>
        <v>46.9</v>
      </c>
      <c r="S32" s="86">
        <f>+Q32+R32</f>
        <v>1337.3200000000002</v>
      </c>
    </row>
    <row r="39" spans="15:15" x14ac:dyDescent="0.25">
      <c r="O39">
        <f>SUM(O28:O38)</f>
        <v>0</v>
      </c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9" priority="2" operator="containsText" text="DATO">
      <formula>NOT(ISERROR(SEARCH("DATO",L2)))</formula>
    </cfRule>
  </conditionalFormatting>
  <conditionalFormatting sqref="L13:L14">
    <cfRule type="containsText" dxfId="8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5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5" t="s">
        <v>357</v>
      </c>
      <c r="G1" s="32"/>
      <c r="H1" s="49"/>
      <c r="I1" s="49"/>
    </row>
    <row r="2" spans="1:18" x14ac:dyDescent="0.25">
      <c r="F2" s="32"/>
      <c r="G2" s="32"/>
      <c r="H2" s="49"/>
      <c r="I2" s="49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1540</v>
      </c>
      <c r="B4" s="1" t="s">
        <v>1574</v>
      </c>
      <c r="C4" t="s">
        <v>1</v>
      </c>
      <c r="D4" t="s">
        <v>0</v>
      </c>
      <c r="E4">
        <v>1106</v>
      </c>
      <c r="F4" t="s">
        <v>1554</v>
      </c>
      <c r="G4" t="s">
        <v>1555</v>
      </c>
      <c r="H4" s="3">
        <v>0</v>
      </c>
      <c r="I4" s="3">
        <v>0</v>
      </c>
      <c r="J4" s="3">
        <v>0</v>
      </c>
      <c r="K4" s="3">
        <v>73</v>
      </c>
      <c r="L4" s="3">
        <v>0</v>
      </c>
      <c r="M4" s="3">
        <v>0</v>
      </c>
      <c r="N4" s="3">
        <v>0</v>
      </c>
      <c r="O4" s="3">
        <v>9.49</v>
      </c>
      <c r="P4" s="3">
        <v>82.49</v>
      </c>
      <c r="R4">
        <v>3</v>
      </c>
    </row>
    <row r="5" spans="1:18" x14ac:dyDescent="0.25">
      <c r="A5" t="s">
        <v>94</v>
      </c>
      <c r="H5" s="82">
        <f>SUBTOTAL(109,Tabla1[C. EXENTAS])</f>
        <v>0</v>
      </c>
      <c r="I5" s="82"/>
      <c r="J5" s="82"/>
      <c r="K5" s="82">
        <f>SUBTOTAL(109,Tabla1[C. GRAVADA])</f>
        <v>73</v>
      </c>
      <c r="L5" s="82"/>
      <c r="M5" s="82"/>
      <c r="N5" s="82"/>
      <c r="O5" s="82">
        <f>SUBTOTAL(109,Tabla1[IVA])</f>
        <v>9.49</v>
      </c>
      <c r="P5" s="82">
        <f>SUBTOTAL(109,Tabla1[TOTAL C.])</f>
        <v>82.49</v>
      </c>
      <c r="Q5" s="82"/>
      <c r="R5">
        <f>SUBTOTAL(109,Tabla1[ANEXO 3])</f>
        <v>3</v>
      </c>
    </row>
  </sheetData>
  <dataConsolidate/>
  <conditionalFormatting sqref="E6:E1048576 E1:E4">
    <cfRule type="duplicateValues" dxfId="13" priority="1"/>
    <cfRule type="duplicateValues" dxfId="12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2"/>
    <col min="2" max="2" width="15.140625" style="32" customWidth="1"/>
    <col min="3" max="3" width="3.85546875" style="32" customWidth="1"/>
    <col min="4" max="4" width="25.85546875" style="33" customWidth="1"/>
    <col min="5" max="5" width="7.85546875" style="32" customWidth="1"/>
    <col min="6" max="16384" width="11.42578125" style="32"/>
  </cols>
  <sheetData>
    <row r="1" spans="2:4" ht="90" customHeight="1" thickBot="1" x14ac:dyDescent="0.3"/>
    <row r="2" spans="2:4" x14ac:dyDescent="0.25">
      <c r="B2" s="34" t="s">
        <v>17</v>
      </c>
      <c r="C2" s="35"/>
      <c r="D2" s="37" t="s">
        <v>1575</v>
      </c>
    </row>
    <row r="3" spans="2:4" x14ac:dyDescent="0.25">
      <c r="B3" s="34" t="s">
        <v>2</v>
      </c>
      <c r="C3" s="35"/>
      <c r="D3" s="45" t="s">
        <v>1576</v>
      </c>
    </row>
    <row r="4" spans="2:4" hidden="1" x14ac:dyDescent="0.25">
      <c r="B4" s="34" t="s">
        <v>3</v>
      </c>
      <c r="C4" s="35"/>
      <c r="D4" s="39" t="s">
        <v>1</v>
      </c>
    </row>
    <row r="5" spans="2:4" hidden="1" x14ac:dyDescent="0.25">
      <c r="B5" s="34" t="s">
        <v>4</v>
      </c>
      <c r="C5" s="35"/>
      <c r="D5" s="39" t="s">
        <v>0</v>
      </c>
    </row>
    <row r="6" spans="2:4" hidden="1" x14ac:dyDescent="0.25">
      <c r="B6" s="36" t="s">
        <v>28</v>
      </c>
      <c r="C6" s="35"/>
      <c r="D6" s="38" t="s">
        <v>1548</v>
      </c>
    </row>
    <row r="7" spans="2:4" hidden="1" x14ac:dyDescent="0.25">
      <c r="B7" s="34" t="s">
        <v>27</v>
      </c>
      <c r="C7" s="35"/>
      <c r="D7" s="38" t="s">
        <v>1541</v>
      </c>
    </row>
    <row r="8" spans="2:4" x14ac:dyDescent="0.25">
      <c r="B8" s="34" t="s">
        <v>26</v>
      </c>
      <c r="C8" s="35"/>
      <c r="D8" s="46"/>
    </row>
    <row r="9" spans="2:4" x14ac:dyDescent="0.25">
      <c r="B9" s="34" t="s">
        <v>25</v>
      </c>
      <c r="C9" s="35"/>
      <c r="D9" s="40">
        <f>+D8</f>
        <v>0</v>
      </c>
    </row>
    <row r="10" spans="2:4" x14ac:dyDescent="0.25">
      <c r="B10" s="34" t="s">
        <v>24</v>
      </c>
      <c r="C10" s="35"/>
      <c r="D10" s="47" t="s">
        <v>1167</v>
      </c>
    </row>
    <row r="11" spans="2:4" x14ac:dyDescent="0.25">
      <c r="B11" s="36" t="s">
        <v>86</v>
      </c>
      <c r="C11" s="35"/>
      <c r="D11" s="41" t="str">
        <f>IFERROR(VLOOKUP(D10,'base de clientes'!A:B,2,0),"No existe")</f>
        <v>DIGICEL S.A DE C.V.</v>
      </c>
    </row>
    <row r="12" spans="2:4" hidden="1" x14ac:dyDescent="0.25">
      <c r="B12" s="36" t="s">
        <v>88</v>
      </c>
      <c r="C12" s="35"/>
      <c r="D12" s="42">
        <v>0</v>
      </c>
    </row>
    <row r="13" spans="2:4" hidden="1" x14ac:dyDescent="0.25">
      <c r="B13" s="36" t="s">
        <v>87</v>
      </c>
      <c r="C13" s="35"/>
      <c r="D13" s="42">
        <v>0</v>
      </c>
    </row>
    <row r="14" spans="2:4" x14ac:dyDescent="0.25">
      <c r="B14" s="34" t="s">
        <v>23</v>
      </c>
      <c r="C14" s="35"/>
      <c r="D14" s="48">
        <v>0</v>
      </c>
    </row>
    <row r="15" spans="2:4" x14ac:dyDescent="0.25">
      <c r="B15" s="34" t="s">
        <v>22</v>
      </c>
      <c r="C15" s="35"/>
      <c r="D15" s="42">
        <f>+D14*0.13</f>
        <v>0</v>
      </c>
    </row>
    <row r="16" spans="2:4" hidden="1" x14ac:dyDescent="0.25">
      <c r="B16" s="34" t="s">
        <v>21</v>
      </c>
      <c r="C16" s="35"/>
      <c r="D16" s="42">
        <v>0</v>
      </c>
    </row>
    <row r="17" spans="2:4" hidden="1" x14ac:dyDescent="0.25">
      <c r="B17" s="34" t="s">
        <v>20</v>
      </c>
      <c r="C17" s="35"/>
      <c r="D17" s="42">
        <v>0</v>
      </c>
    </row>
    <row r="18" spans="2:4" ht="15" customHeight="1" x14ac:dyDescent="0.25">
      <c r="B18" s="34" t="s">
        <v>89</v>
      </c>
      <c r="C18" s="35"/>
      <c r="D18" s="42">
        <f>+(D12+D13+D14+D15+D16+D17)</f>
        <v>0</v>
      </c>
    </row>
    <row r="19" spans="2:4" ht="15" customHeight="1" x14ac:dyDescent="0.25">
      <c r="B19" s="34" t="s">
        <v>95</v>
      </c>
      <c r="C19" s="35"/>
      <c r="D19" s="43">
        <f>IFERROR(VLOOKUP(D10,'base de clientes'!A:C,3,0),"ACTUALICE")</f>
        <v>0</v>
      </c>
    </row>
    <row r="20" spans="2:4" ht="15.75" thickBot="1" x14ac:dyDescent="0.3">
      <c r="B20" s="34" t="s">
        <v>18</v>
      </c>
      <c r="C20" s="35"/>
      <c r="D20" s="44" t="s">
        <v>1</v>
      </c>
    </row>
  </sheetData>
  <conditionalFormatting sqref="D19">
    <cfRule type="containsText" dxfId="11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5"/>
  <sheetViews>
    <sheetView showGridLines="0" topLeftCell="E1" workbookViewId="0">
      <selection activeCell="U3" sqref="U3:U4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1540</v>
      </c>
      <c r="F3" t="s">
        <v>1552</v>
      </c>
      <c r="G3" t="s">
        <v>1</v>
      </c>
      <c r="H3" t="s">
        <v>0</v>
      </c>
      <c r="I3" t="s">
        <v>1548</v>
      </c>
      <c r="J3" t="s">
        <v>1541</v>
      </c>
      <c r="K3">
        <v>2</v>
      </c>
      <c r="L3">
        <v>2</v>
      </c>
      <c r="M3" t="s">
        <v>1550</v>
      </c>
      <c r="N3" t="s">
        <v>1551</v>
      </c>
      <c r="O3" s="3">
        <v>0</v>
      </c>
      <c r="P3" s="3">
        <v>0</v>
      </c>
      <c r="Q3" s="3">
        <v>125</v>
      </c>
      <c r="R3" s="3">
        <v>16.25</v>
      </c>
      <c r="S3" s="3">
        <v>0</v>
      </c>
      <c r="T3" s="3">
        <v>0</v>
      </c>
      <c r="U3" s="3">
        <v>141.25</v>
      </c>
      <c r="W3" t="s">
        <v>1</v>
      </c>
    </row>
    <row r="4" spans="5:23" x14ac:dyDescent="0.25">
      <c r="E4" t="s">
        <v>1540</v>
      </c>
      <c r="F4" t="s">
        <v>1552</v>
      </c>
      <c r="G4" t="s">
        <v>1</v>
      </c>
      <c r="H4" t="s">
        <v>0</v>
      </c>
      <c r="I4" t="s">
        <v>1548</v>
      </c>
      <c r="J4" t="s">
        <v>1541</v>
      </c>
      <c r="K4">
        <v>1</v>
      </c>
      <c r="L4">
        <v>1</v>
      </c>
      <c r="M4" t="s">
        <v>1550</v>
      </c>
      <c r="N4" t="s">
        <v>1551</v>
      </c>
      <c r="O4" s="3">
        <v>0</v>
      </c>
      <c r="P4" s="3">
        <v>0</v>
      </c>
      <c r="Q4" s="3">
        <v>1750</v>
      </c>
      <c r="R4" s="3">
        <v>227.5</v>
      </c>
      <c r="S4" s="3">
        <v>0</v>
      </c>
      <c r="T4" s="3">
        <v>0</v>
      </c>
      <c r="U4" s="3">
        <v>1977.5</v>
      </c>
      <c r="W4" t="s">
        <v>1</v>
      </c>
    </row>
    <row r="5" spans="5:23" x14ac:dyDescent="0.25">
      <c r="E5" t="s">
        <v>94</v>
      </c>
      <c r="O5" s="2"/>
      <c r="P5" s="2"/>
      <c r="Q5" s="30">
        <f>SUBTOTAL(109,Tabla2[V. GRAVADA])</f>
        <v>1875</v>
      </c>
      <c r="R5" s="30">
        <f>SUBTOTAL(109,Tabla2[D.FISCAL])</f>
        <v>243.75</v>
      </c>
      <c r="S5" s="2"/>
      <c r="T5" s="2"/>
      <c r="U5" s="30">
        <f>SUBTOTAL(109,Tabla2[VENTA TOTAL])</f>
        <v>2118.75</v>
      </c>
      <c r="V5" s="2"/>
      <c r="W5">
        <f>SUBTOTAL(103,Tabla2[ANEXO])</f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735"/>
  <sheetViews>
    <sheetView topLeftCell="A699" workbookViewId="0">
      <selection activeCell="A736" sqref="A736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</row>
    <row r="14" spans="1:8" x14ac:dyDescent="0.25">
      <c r="A14" s="1" t="s">
        <v>43</v>
      </c>
      <c r="B14" t="s">
        <v>42</v>
      </c>
    </row>
    <row r="15" spans="1:8" x14ac:dyDescent="0.25">
      <c r="A15" s="1" t="s">
        <v>41</v>
      </c>
      <c r="B15" t="s">
        <v>40</v>
      </c>
    </row>
    <row r="16" spans="1:8" x14ac:dyDescent="0.25">
      <c r="A16" s="1" t="s">
        <v>39</v>
      </c>
      <c r="B16" t="s">
        <v>38</v>
      </c>
    </row>
    <row r="17" spans="1:2" x14ac:dyDescent="0.25">
      <c r="A17" s="1" t="s">
        <v>37</v>
      </c>
      <c r="B17" t="s">
        <v>36</v>
      </c>
    </row>
    <row r="18" spans="1:2" x14ac:dyDescent="0.25">
      <c r="A18" s="1" t="s">
        <v>35</v>
      </c>
      <c r="B18" t="s">
        <v>34</v>
      </c>
    </row>
    <row r="19" spans="1:2" x14ac:dyDescent="0.25">
      <c r="A19" s="1" t="s">
        <v>33</v>
      </c>
      <c r="B19" t="s">
        <v>32</v>
      </c>
    </row>
    <row r="20" spans="1:2" x14ac:dyDescent="0.25">
      <c r="A20" s="1" t="s">
        <v>31</v>
      </c>
      <c r="B20" t="s">
        <v>30</v>
      </c>
    </row>
    <row r="21" spans="1:2" x14ac:dyDescent="0.25">
      <c r="A21" s="1" t="s">
        <v>97</v>
      </c>
      <c r="B21" t="s">
        <v>98</v>
      </c>
    </row>
    <row r="22" spans="1:2" x14ac:dyDescent="0.25">
      <c r="A22" s="1" t="s">
        <v>99</v>
      </c>
      <c r="B22" t="s">
        <v>100</v>
      </c>
    </row>
    <row r="23" spans="1:2" x14ac:dyDescent="0.25">
      <c r="A23" s="1" t="s">
        <v>101</v>
      </c>
      <c r="B23" t="s">
        <v>102</v>
      </c>
    </row>
    <row r="24" spans="1:2" x14ac:dyDescent="0.25">
      <c r="A24" s="1" t="s">
        <v>103</v>
      </c>
      <c r="B24" t="s">
        <v>104</v>
      </c>
    </row>
    <row r="25" spans="1:2" x14ac:dyDescent="0.25">
      <c r="A25" s="1" t="s">
        <v>105</v>
      </c>
      <c r="B25" t="s">
        <v>106</v>
      </c>
    </row>
    <row r="26" spans="1:2" x14ac:dyDescent="0.25">
      <c r="A26" s="1" t="s">
        <v>109</v>
      </c>
      <c r="B26" t="s">
        <v>110</v>
      </c>
    </row>
    <row r="27" spans="1:2" x14ac:dyDescent="0.25">
      <c r="A27" s="1" t="s">
        <v>112</v>
      </c>
      <c r="B27" t="s">
        <v>113</v>
      </c>
    </row>
    <row r="28" spans="1:2" x14ac:dyDescent="0.25">
      <c r="A28" s="1" t="s">
        <v>114</v>
      </c>
      <c r="B28" t="s">
        <v>115</v>
      </c>
    </row>
    <row r="29" spans="1:2" x14ac:dyDescent="0.25">
      <c r="A29" s="1" t="s">
        <v>116</v>
      </c>
      <c r="B29" t="s">
        <v>117</v>
      </c>
    </row>
    <row r="30" spans="1:2" x14ac:dyDescent="0.25">
      <c r="A30" s="1" t="s">
        <v>118</v>
      </c>
      <c r="B30" t="s">
        <v>119</v>
      </c>
    </row>
    <row r="31" spans="1:2" x14ac:dyDescent="0.25">
      <c r="A31" s="1" t="s">
        <v>120</v>
      </c>
      <c r="B31" t="s">
        <v>121</v>
      </c>
    </row>
    <row r="32" spans="1:2" x14ac:dyDescent="0.25">
      <c r="A32" s="1" t="s">
        <v>123</v>
      </c>
      <c r="B32" t="s">
        <v>124</v>
      </c>
    </row>
    <row r="33" spans="1:2" x14ac:dyDescent="0.25">
      <c r="A33" s="1" t="s">
        <v>125</v>
      </c>
      <c r="B33" t="s">
        <v>126</v>
      </c>
    </row>
    <row r="34" spans="1:2" x14ac:dyDescent="0.25">
      <c r="A34" s="1" t="s">
        <v>127</v>
      </c>
      <c r="B34" t="s">
        <v>128</v>
      </c>
    </row>
    <row r="35" spans="1:2" x14ac:dyDescent="0.25">
      <c r="A35" s="1" t="s">
        <v>129</v>
      </c>
      <c r="B35" t="s">
        <v>130</v>
      </c>
    </row>
    <row r="36" spans="1:2" x14ac:dyDescent="0.25">
      <c r="A36" s="1" t="s">
        <v>131</v>
      </c>
      <c r="B36" t="s">
        <v>132</v>
      </c>
    </row>
    <row r="37" spans="1:2" x14ac:dyDescent="0.25">
      <c r="A37" s="1" t="s">
        <v>133</v>
      </c>
      <c r="B37" t="s">
        <v>134</v>
      </c>
    </row>
    <row r="38" spans="1:2" x14ac:dyDescent="0.25">
      <c r="A38" s="1" t="s">
        <v>135</v>
      </c>
      <c r="B38" t="s">
        <v>136</v>
      </c>
    </row>
    <row r="39" spans="1:2" x14ac:dyDescent="0.25">
      <c r="A39" s="1" t="s">
        <v>137</v>
      </c>
      <c r="B39" t="s">
        <v>138</v>
      </c>
    </row>
    <row r="40" spans="1:2" x14ac:dyDescent="0.25">
      <c r="A40" s="1" t="s">
        <v>139</v>
      </c>
      <c r="B40" t="s">
        <v>140</v>
      </c>
    </row>
    <row r="41" spans="1:2" x14ac:dyDescent="0.25">
      <c r="A41" s="1" t="s">
        <v>141</v>
      </c>
      <c r="B41" t="s">
        <v>142</v>
      </c>
    </row>
    <row r="42" spans="1:2" x14ac:dyDescent="0.25">
      <c r="A42" s="1" t="s">
        <v>143</v>
      </c>
      <c r="B42" t="s">
        <v>144</v>
      </c>
    </row>
    <row r="43" spans="1:2" x14ac:dyDescent="0.25">
      <c r="A43" s="1" t="s">
        <v>145</v>
      </c>
      <c r="B43" t="s">
        <v>146</v>
      </c>
    </row>
    <row r="44" spans="1:2" x14ac:dyDescent="0.25">
      <c r="A44" s="1" t="s">
        <v>147</v>
      </c>
      <c r="B44" t="s">
        <v>148</v>
      </c>
    </row>
    <row r="45" spans="1:2" x14ac:dyDescent="0.25">
      <c r="A45" s="1" t="s">
        <v>149</v>
      </c>
      <c r="B45" s="1" t="s">
        <v>29</v>
      </c>
    </row>
    <row r="46" spans="1:2" x14ac:dyDescent="0.25">
      <c r="A46" s="1" t="s">
        <v>150</v>
      </c>
      <c r="B46" t="s">
        <v>151</v>
      </c>
    </row>
    <row r="47" spans="1:2" x14ac:dyDescent="0.25">
      <c r="A47" s="1" t="s">
        <v>152</v>
      </c>
      <c r="B47" t="s">
        <v>153</v>
      </c>
    </row>
    <row r="48" spans="1:2" x14ac:dyDescent="0.25">
      <c r="A48" s="1" t="s">
        <v>155</v>
      </c>
      <c r="B48" t="s">
        <v>156</v>
      </c>
    </row>
    <row r="49" spans="1:2" x14ac:dyDescent="0.25">
      <c r="A49" s="1" t="s">
        <v>157</v>
      </c>
      <c r="B49" t="s">
        <v>158</v>
      </c>
    </row>
    <row r="50" spans="1:2" x14ac:dyDescent="0.25">
      <c r="A50" s="1" t="s">
        <v>159</v>
      </c>
      <c r="B50" t="s">
        <v>160</v>
      </c>
    </row>
    <row r="51" spans="1:2" x14ac:dyDescent="0.25">
      <c r="A51" s="1" t="s">
        <v>161</v>
      </c>
      <c r="B51" t="s">
        <v>162</v>
      </c>
    </row>
    <row r="52" spans="1:2" x14ac:dyDescent="0.25">
      <c r="A52" s="1" t="s">
        <v>164</v>
      </c>
      <c r="B52" t="s">
        <v>165</v>
      </c>
    </row>
    <row r="53" spans="1:2" x14ac:dyDescent="0.25">
      <c r="A53" s="1" t="s">
        <v>167</v>
      </c>
      <c r="B53" t="s">
        <v>168</v>
      </c>
    </row>
    <row r="54" spans="1:2" x14ac:dyDescent="0.25">
      <c r="A54" s="1" t="s">
        <v>169</v>
      </c>
      <c r="B54" t="s">
        <v>170</v>
      </c>
    </row>
    <row r="55" spans="1:2" x14ac:dyDescent="0.25">
      <c r="A55" s="1" t="s">
        <v>171</v>
      </c>
      <c r="B55" t="s">
        <v>172</v>
      </c>
    </row>
    <row r="56" spans="1:2" x14ac:dyDescent="0.25">
      <c r="A56" s="1" t="s">
        <v>173</v>
      </c>
      <c r="B56" t="s">
        <v>174</v>
      </c>
    </row>
    <row r="57" spans="1:2" x14ac:dyDescent="0.25">
      <c r="A57" s="1" t="s">
        <v>175</v>
      </c>
      <c r="B57" t="s">
        <v>176</v>
      </c>
    </row>
    <row r="58" spans="1:2" x14ac:dyDescent="0.25">
      <c r="A58" s="1" t="s">
        <v>177</v>
      </c>
      <c r="B58" t="s">
        <v>178</v>
      </c>
    </row>
    <row r="59" spans="1:2" x14ac:dyDescent="0.25">
      <c r="A59" s="1" t="s">
        <v>179</v>
      </c>
      <c r="B59" t="s">
        <v>180</v>
      </c>
    </row>
    <row r="60" spans="1:2" x14ac:dyDescent="0.25">
      <c r="A60" s="1" t="s">
        <v>181</v>
      </c>
      <c r="B60" t="s">
        <v>182</v>
      </c>
    </row>
    <row r="61" spans="1:2" x14ac:dyDescent="0.25">
      <c r="A61" s="1" t="s">
        <v>183</v>
      </c>
      <c r="B61" t="s">
        <v>184</v>
      </c>
    </row>
    <row r="62" spans="1:2" x14ac:dyDescent="0.25">
      <c r="A62" s="1" t="s">
        <v>185</v>
      </c>
      <c r="B62" t="s">
        <v>186</v>
      </c>
    </row>
    <row r="63" spans="1:2" x14ac:dyDescent="0.25">
      <c r="A63" s="1" t="s">
        <v>187</v>
      </c>
      <c r="B63" t="s">
        <v>188</v>
      </c>
    </row>
    <row r="64" spans="1:2" x14ac:dyDescent="0.25">
      <c r="A64" s="1" t="s">
        <v>189</v>
      </c>
      <c r="B64" t="s">
        <v>190</v>
      </c>
    </row>
    <row r="65" spans="1:2" x14ac:dyDescent="0.25">
      <c r="A65" s="1" t="s">
        <v>191</v>
      </c>
      <c r="B65" t="s">
        <v>192</v>
      </c>
    </row>
    <row r="66" spans="1:2" x14ac:dyDescent="0.25">
      <c r="A66" s="1" t="s">
        <v>193</v>
      </c>
      <c r="B66" t="s">
        <v>194</v>
      </c>
    </row>
    <row r="67" spans="1:2" x14ac:dyDescent="0.25">
      <c r="A67" s="1" t="s">
        <v>195</v>
      </c>
      <c r="B67" t="s">
        <v>196</v>
      </c>
    </row>
    <row r="68" spans="1:2" x14ac:dyDescent="0.25">
      <c r="A68" s="1" t="s">
        <v>197</v>
      </c>
      <c r="B68" t="s">
        <v>198</v>
      </c>
    </row>
    <row r="69" spans="1:2" x14ac:dyDescent="0.25">
      <c r="A69" s="1" t="s">
        <v>199</v>
      </c>
      <c r="B69" t="s">
        <v>200</v>
      </c>
    </row>
    <row r="70" spans="1:2" x14ac:dyDescent="0.25">
      <c r="A70" s="1" t="s">
        <v>201</v>
      </c>
      <c r="B70" t="s">
        <v>202</v>
      </c>
    </row>
    <row r="71" spans="1:2" x14ac:dyDescent="0.25">
      <c r="A71" s="1" t="s">
        <v>203</v>
      </c>
      <c r="B71" t="s">
        <v>204</v>
      </c>
    </row>
    <row r="72" spans="1:2" x14ac:dyDescent="0.25">
      <c r="A72" s="1" t="s">
        <v>205</v>
      </c>
      <c r="B72" s="25" t="s">
        <v>206</v>
      </c>
    </row>
    <row r="73" spans="1:2" x14ac:dyDescent="0.25">
      <c r="A73" s="1" t="s">
        <v>207</v>
      </c>
      <c r="B73" t="s">
        <v>208</v>
      </c>
    </row>
    <row r="74" spans="1:2" x14ac:dyDescent="0.25">
      <c r="A74" s="1" t="s">
        <v>209</v>
      </c>
      <c r="B74" t="s">
        <v>210</v>
      </c>
    </row>
    <row r="75" spans="1:2" x14ac:dyDescent="0.25">
      <c r="A75" s="1" t="s">
        <v>211</v>
      </c>
      <c r="B75" t="s">
        <v>212</v>
      </c>
    </row>
    <row r="76" spans="1:2" x14ac:dyDescent="0.25">
      <c r="A76" s="1" t="s">
        <v>213</v>
      </c>
      <c r="B76" t="s">
        <v>214</v>
      </c>
    </row>
    <row r="77" spans="1:2" x14ac:dyDescent="0.25">
      <c r="A77" s="1" t="s">
        <v>215</v>
      </c>
      <c r="B77" t="s">
        <v>216</v>
      </c>
    </row>
    <row r="78" spans="1:2" x14ac:dyDescent="0.25">
      <c r="A78" s="1" t="s">
        <v>217</v>
      </c>
      <c r="B78" t="s">
        <v>218</v>
      </c>
    </row>
    <row r="79" spans="1:2" x14ac:dyDescent="0.25">
      <c r="A79" s="1" t="s">
        <v>219</v>
      </c>
      <c r="B79" t="s">
        <v>220</v>
      </c>
    </row>
    <row r="80" spans="1:2" x14ac:dyDescent="0.25">
      <c r="A80" s="1" t="s">
        <v>221</v>
      </c>
      <c r="B80" t="s">
        <v>222</v>
      </c>
    </row>
    <row r="81" spans="1:2" x14ac:dyDescent="0.25">
      <c r="A81" s="1" t="s">
        <v>223</v>
      </c>
      <c r="B81" t="s">
        <v>224</v>
      </c>
    </row>
    <row r="82" spans="1:2" x14ac:dyDescent="0.25">
      <c r="A82" s="1" t="s">
        <v>225</v>
      </c>
      <c r="B82" t="s">
        <v>226</v>
      </c>
    </row>
    <row r="83" spans="1:2" x14ac:dyDescent="0.25">
      <c r="A83" s="1" t="s">
        <v>227</v>
      </c>
      <c r="B83" t="s">
        <v>228</v>
      </c>
    </row>
    <row r="84" spans="1:2" x14ac:dyDescent="0.25">
      <c r="A84" s="1" t="s">
        <v>229</v>
      </c>
      <c r="B84" t="s">
        <v>230</v>
      </c>
    </row>
    <row r="85" spans="1:2" x14ac:dyDescent="0.25">
      <c r="A85" s="1" t="s">
        <v>231</v>
      </c>
      <c r="B85" t="s">
        <v>232</v>
      </c>
    </row>
    <row r="86" spans="1:2" x14ac:dyDescent="0.25">
      <c r="A86" s="1" t="s">
        <v>233</v>
      </c>
      <c r="B86" s="26" t="s">
        <v>234</v>
      </c>
    </row>
    <row r="87" spans="1:2" x14ac:dyDescent="0.25">
      <c r="A87" s="1" t="s">
        <v>235</v>
      </c>
      <c r="B87" t="s">
        <v>236</v>
      </c>
    </row>
    <row r="88" spans="1:2" x14ac:dyDescent="0.25">
      <c r="A88" s="1" t="s">
        <v>237</v>
      </c>
      <c r="B88" t="s">
        <v>238</v>
      </c>
    </row>
    <row r="89" spans="1:2" x14ac:dyDescent="0.25">
      <c r="A89" s="1" t="s">
        <v>239</v>
      </c>
      <c r="B89" t="s">
        <v>240</v>
      </c>
    </row>
    <row r="90" spans="1:2" x14ac:dyDescent="0.25">
      <c r="A90" s="1" t="s">
        <v>241</v>
      </c>
      <c r="B90" t="s">
        <v>242</v>
      </c>
    </row>
    <row r="91" spans="1:2" x14ac:dyDescent="0.25">
      <c r="A91" s="1" t="s">
        <v>243</v>
      </c>
      <c r="B91" t="s">
        <v>244</v>
      </c>
    </row>
    <row r="92" spans="1:2" x14ac:dyDescent="0.25">
      <c r="A92" s="1" t="s">
        <v>245</v>
      </c>
      <c r="B92" t="s">
        <v>246</v>
      </c>
    </row>
    <row r="93" spans="1:2" x14ac:dyDescent="0.25">
      <c r="A93" s="1" t="s">
        <v>247</v>
      </c>
      <c r="B93" t="s">
        <v>248</v>
      </c>
    </row>
    <row r="94" spans="1:2" x14ac:dyDescent="0.25">
      <c r="A94" s="1" t="s">
        <v>249</v>
      </c>
      <c r="B94" t="s">
        <v>250</v>
      </c>
    </row>
    <row r="95" spans="1:2" x14ac:dyDescent="0.25">
      <c r="A95" s="1" t="s">
        <v>251</v>
      </c>
      <c r="B95" t="s">
        <v>252</v>
      </c>
    </row>
    <row r="96" spans="1:2" x14ac:dyDescent="0.25">
      <c r="A96" s="1" t="s">
        <v>253</v>
      </c>
      <c r="B96" t="s">
        <v>254</v>
      </c>
    </row>
    <row r="97" spans="1:2" x14ac:dyDescent="0.25">
      <c r="A97" s="1" t="s">
        <v>255</v>
      </c>
      <c r="B97" t="s">
        <v>256</v>
      </c>
    </row>
    <row r="98" spans="1:2" x14ac:dyDescent="0.25">
      <c r="A98" s="1" t="s">
        <v>257</v>
      </c>
      <c r="B98" t="s">
        <v>258</v>
      </c>
    </row>
    <row r="99" spans="1:2" x14ac:dyDescent="0.25">
      <c r="A99" s="1" t="s">
        <v>259</v>
      </c>
      <c r="B99" t="s">
        <v>260</v>
      </c>
    </row>
    <row r="100" spans="1:2" x14ac:dyDescent="0.25">
      <c r="A100" s="1" t="s">
        <v>261</v>
      </c>
      <c r="B100" t="s">
        <v>262</v>
      </c>
    </row>
    <row r="101" spans="1:2" x14ac:dyDescent="0.25">
      <c r="A101" s="1" t="s">
        <v>263</v>
      </c>
      <c r="B101" t="s">
        <v>264</v>
      </c>
    </row>
    <row r="102" spans="1:2" x14ac:dyDescent="0.25">
      <c r="A102" s="1" t="s">
        <v>265</v>
      </c>
      <c r="B102" t="s">
        <v>266</v>
      </c>
    </row>
    <row r="103" spans="1:2" x14ac:dyDescent="0.25">
      <c r="A103" s="1" t="s">
        <v>267</v>
      </c>
      <c r="B103" t="s">
        <v>268</v>
      </c>
    </row>
    <row r="104" spans="1:2" x14ac:dyDescent="0.25">
      <c r="A104" s="1" t="s">
        <v>269</v>
      </c>
      <c r="B104" t="s">
        <v>270</v>
      </c>
    </row>
    <row r="105" spans="1:2" x14ac:dyDescent="0.25">
      <c r="A105" s="1" t="s">
        <v>271</v>
      </c>
      <c r="B105" t="s">
        <v>272</v>
      </c>
    </row>
    <row r="106" spans="1:2" x14ac:dyDescent="0.25">
      <c r="A106" s="1" t="s">
        <v>273</v>
      </c>
      <c r="B106" t="s">
        <v>274</v>
      </c>
    </row>
    <row r="107" spans="1:2" x14ac:dyDescent="0.25">
      <c r="A107" s="1" t="s">
        <v>275</v>
      </c>
      <c r="B107" t="s">
        <v>276</v>
      </c>
    </row>
    <row r="108" spans="1:2" x14ac:dyDescent="0.25">
      <c r="A108" s="1" t="s">
        <v>277</v>
      </c>
      <c r="B108" t="s">
        <v>278</v>
      </c>
    </row>
    <row r="109" spans="1:2" x14ac:dyDescent="0.25">
      <c r="A109" s="1" t="s">
        <v>279</v>
      </c>
      <c r="B109" t="s">
        <v>280</v>
      </c>
    </row>
    <row r="110" spans="1:2" x14ac:dyDescent="0.25">
      <c r="A110" s="1" t="s">
        <v>281</v>
      </c>
      <c r="B110" t="s">
        <v>282</v>
      </c>
    </row>
    <row r="111" spans="1:2" x14ac:dyDescent="0.25">
      <c r="A111" s="1" t="s">
        <v>283</v>
      </c>
      <c r="B111" t="s">
        <v>284</v>
      </c>
    </row>
    <row r="112" spans="1:2" x14ac:dyDescent="0.25">
      <c r="A112" s="1" t="s">
        <v>285</v>
      </c>
      <c r="B112" t="s">
        <v>286</v>
      </c>
    </row>
    <row r="113" spans="1:2" x14ac:dyDescent="0.25">
      <c r="A113" s="1" t="s">
        <v>288</v>
      </c>
      <c r="B113" t="s">
        <v>289</v>
      </c>
    </row>
    <row r="114" spans="1:2" x14ac:dyDescent="0.25">
      <c r="A114" s="1" t="s">
        <v>290</v>
      </c>
      <c r="B114" t="s">
        <v>291</v>
      </c>
    </row>
    <row r="115" spans="1:2" x14ac:dyDescent="0.25">
      <c r="A115" s="1" t="s">
        <v>292</v>
      </c>
      <c r="B115" t="s">
        <v>293</v>
      </c>
    </row>
    <row r="116" spans="1:2" x14ac:dyDescent="0.25">
      <c r="A116" s="1" t="s">
        <v>296</v>
      </c>
      <c r="B116" t="s">
        <v>297</v>
      </c>
    </row>
    <row r="117" spans="1:2" x14ac:dyDescent="0.25">
      <c r="A117" s="1" t="s">
        <v>298</v>
      </c>
      <c r="B117" t="s">
        <v>299</v>
      </c>
    </row>
    <row r="118" spans="1:2" x14ac:dyDescent="0.25">
      <c r="A118" s="1" t="s">
        <v>300</v>
      </c>
      <c r="B118" t="s">
        <v>301</v>
      </c>
    </row>
    <row r="119" spans="1:2" x14ac:dyDescent="0.25">
      <c r="A119" s="1" t="s">
        <v>302</v>
      </c>
      <c r="B119" t="s">
        <v>303</v>
      </c>
    </row>
    <row r="120" spans="1:2" x14ac:dyDescent="0.25">
      <c r="A120" s="1" t="s">
        <v>304</v>
      </c>
      <c r="B120" t="s">
        <v>305</v>
      </c>
    </row>
    <row r="121" spans="1:2" x14ac:dyDescent="0.25">
      <c r="A121" s="1" t="s">
        <v>306</v>
      </c>
      <c r="B121" t="s">
        <v>307</v>
      </c>
    </row>
    <row r="122" spans="1:2" x14ac:dyDescent="0.25">
      <c r="A122" s="1" t="s">
        <v>308</v>
      </c>
      <c r="B122" t="s">
        <v>309</v>
      </c>
    </row>
    <row r="123" spans="1:2" x14ac:dyDescent="0.25">
      <c r="A123" s="1" t="s">
        <v>310</v>
      </c>
      <c r="B123" t="s">
        <v>311</v>
      </c>
    </row>
    <row r="124" spans="1:2" x14ac:dyDescent="0.25">
      <c r="A124" s="1" t="s">
        <v>312</v>
      </c>
      <c r="B124" t="s">
        <v>313</v>
      </c>
    </row>
    <row r="125" spans="1:2" x14ac:dyDescent="0.25">
      <c r="A125" s="1" t="s">
        <v>314</v>
      </c>
      <c r="B125" t="s">
        <v>315</v>
      </c>
    </row>
    <row r="126" spans="1:2" x14ac:dyDescent="0.25">
      <c r="A126" s="1" t="s">
        <v>316</v>
      </c>
      <c r="B126" t="s">
        <v>317</v>
      </c>
    </row>
    <row r="127" spans="1:2" x14ac:dyDescent="0.25">
      <c r="A127" s="1" t="s">
        <v>318</v>
      </c>
      <c r="B127" t="s">
        <v>319</v>
      </c>
    </row>
    <row r="128" spans="1:2" x14ac:dyDescent="0.25">
      <c r="A128" s="1" t="s">
        <v>320</v>
      </c>
      <c r="B128" t="s">
        <v>321</v>
      </c>
    </row>
    <row r="129" spans="1:2" x14ac:dyDescent="0.25">
      <c r="A129" s="1" t="s">
        <v>322</v>
      </c>
      <c r="B129" t="s">
        <v>323</v>
      </c>
    </row>
    <row r="130" spans="1:2" x14ac:dyDescent="0.25">
      <c r="A130" s="1" t="s">
        <v>325</v>
      </c>
      <c r="B130" t="s">
        <v>326</v>
      </c>
    </row>
    <row r="131" spans="1:2" x14ac:dyDescent="0.25">
      <c r="A131" s="1" t="s">
        <v>327</v>
      </c>
      <c r="B131" t="s">
        <v>328</v>
      </c>
    </row>
    <row r="132" spans="1:2" x14ac:dyDescent="0.25">
      <c r="A132" s="1" t="s">
        <v>329</v>
      </c>
      <c r="B132" t="s">
        <v>330</v>
      </c>
    </row>
    <row r="133" spans="1:2" x14ac:dyDescent="0.25">
      <c r="A133" s="1" t="s">
        <v>331</v>
      </c>
      <c r="B133" t="s">
        <v>332</v>
      </c>
    </row>
    <row r="134" spans="1:2" x14ac:dyDescent="0.25">
      <c r="A134" s="1" t="s">
        <v>333</v>
      </c>
      <c r="B134" t="s">
        <v>334</v>
      </c>
    </row>
    <row r="135" spans="1:2" x14ac:dyDescent="0.25">
      <c r="A135" s="1" t="s">
        <v>335</v>
      </c>
      <c r="B135" t="s">
        <v>336</v>
      </c>
    </row>
    <row r="136" spans="1:2" x14ac:dyDescent="0.25">
      <c r="A136" s="1" t="s">
        <v>337</v>
      </c>
      <c r="B136" t="s">
        <v>338</v>
      </c>
    </row>
    <row r="137" spans="1:2" x14ac:dyDescent="0.25">
      <c r="A137" s="1" t="s">
        <v>339</v>
      </c>
      <c r="B137" t="s">
        <v>340</v>
      </c>
    </row>
    <row r="138" spans="1:2" x14ac:dyDescent="0.25">
      <c r="A138" s="1" t="s">
        <v>341</v>
      </c>
      <c r="B138" t="s">
        <v>342</v>
      </c>
    </row>
    <row r="139" spans="1:2" x14ac:dyDescent="0.25">
      <c r="A139" s="1" t="s">
        <v>343</v>
      </c>
      <c r="B139" t="s">
        <v>344</v>
      </c>
    </row>
    <row r="140" spans="1:2" x14ac:dyDescent="0.25">
      <c r="A140" s="1" t="s">
        <v>345</v>
      </c>
      <c r="B140" t="s">
        <v>346</v>
      </c>
    </row>
    <row r="141" spans="1:2" x14ac:dyDescent="0.25">
      <c r="A141" s="1" t="s">
        <v>347</v>
      </c>
      <c r="B141" t="s">
        <v>348</v>
      </c>
    </row>
    <row r="142" spans="1:2" x14ac:dyDescent="0.25">
      <c r="A142" s="1" t="s">
        <v>349</v>
      </c>
      <c r="B142" t="s">
        <v>350</v>
      </c>
    </row>
    <row r="143" spans="1:2" x14ac:dyDescent="0.25">
      <c r="A143" s="1" t="s">
        <v>351</v>
      </c>
      <c r="B143" t="s">
        <v>352</v>
      </c>
    </row>
    <row r="144" spans="1:2" x14ac:dyDescent="0.25">
      <c r="A144" s="1" t="s">
        <v>353</v>
      </c>
      <c r="B144" t="s">
        <v>354</v>
      </c>
    </row>
    <row r="145" spans="1:2" x14ac:dyDescent="0.25">
      <c r="A145" s="1" t="s">
        <v>355</v>
      </c>
      <c r="B145" t="s">
        <v>356</v>
      </c>
    </row>
    <row r="146" spans="1:2" x14ac:dyDescent="0.25">
      <c r="A146" s="1" t="s">
        <v>431</v>
      </c>
      <c r="B146" t="s">
        <v>432</v>
      </c>
    </row>
    <row r="147" spans="1:2" x14ac:dyDescent="0.25">
      <c r="A147" s="1" t="s">
        <v>433</v>
      </c>
      <c r="B147" t="s">
        <v>434</v>
      </c>
    </row>
    <row r="148" spans="1:2" x14ac:dyDescent="0.25">
      <c r="A148" s="1" t="s">
        <v>435</v>
      </c>
      <c r="B148" t="s">
        <v>436</v>
      </c>
    </row>
    <row r="149" spans="1:2" x14ac:dyDescent="0.25">
      <c r="A149" s="1" t="s">
        <v>437</v>
      </c>
      <c r="B149" t="s">
        <v>438</v>
      </c>
    </row>
    <row r="150" spans="1:2" x14ac:dyDescent="0.25">
      <c r="A150" s="1" t="s">
        <v>439</v>
      </c>
      <c r="B150" t="s">
        <v>440</v>
      </c>
    </row>
    <row r="151" spans="1:2" x14ac:dyDescent="0.25">
      <c r="A151" s="1" t="s">
        <v>407</v>
      </c>
      <c r="B151" t="s">
        <v>408</v>
      </c>
    </row>
    <row r="152" spans="1:2" x14ac:dyDescent="0.25">
      <c r="A152" s="1" t="s">
        <v>441</v>
      </c>
      <c r="B152" t="s">
        <v>442</v>
      </c>
    </row>
    <row r="153" spans="1:2" x14ac:dyDescent="0.25">
      <c r="A153" s="1" t="s">
        <v>413</v>
      </c>
      <c r="B153" t="s">
        <v>414</v>
      </c>
    </row>
    <row r="154" spans="1:2" x14ac:dyDescent="0.25">
      <c r="A154" s="1" t="s">
        <v>443</v>
      </c>
      <c r="B154" t="s">
        <v>444</v>
      </c>
    </row>
    <row r="155" spans="1:2" x14ac:dyDescent="0.25">
      <c r="A155" s="1" t="s">
        <v>445</v>
      </c>
      <c r="B155" t="s">
        <v>446</v>
      </c>
    </row>
    <row r="156" spans="1:2" x14ac:dyDescent="0.25">
      <c r="A156" s="1" t="s">
        <v>447</v>
      </c>
      <c r="B156" t="s">
        <v>448</v>
      </c>
    </row>
    <row r="157" spans="1:2" x14ac:dyDescent="0.25">
      <c r="A157" s="1" t="s">
        <v>449</v>
      </c>
      <c r="B157" t="s">
        <v>450</v>
      </c>
    </row>
    <row r="158" spans="1:2" x14ac:dyDescent="0.25">
      <c r="A158" s="1" t="s">
        <v>451</v>
      </c>
      <c r="B158" t="s">
        <v>452</v>
      </c>
    </row>
    <row r="159" spans="1:2" x14ac:dyDescent="0.25">
      <c r="A159" s="1" t="s">
        <v>453</v>
      </c>
      <c r="B159" t="s">
        <v>454</v>
      </c>
    </row>
    <row r="160" spans="1:2" x14ac:dyDescent="0.25">
      <c r="A160" s="1" t="s">
        <v>455</v>
      </c>
      <c r="B160" t="s">
        <v>456</v>
      </c>
    </row>
    <row r="161" spans="1:2" x14ac:dyDescent="0.25">
      <c r="A161" s="1" t="s">
        <v>457</v>
      </c>
      <c r="B161" t="s">
        <v>458</v>
      </c>
    </row>
    <row r="162" spans="1:2" x14ac:dyDescent="0.25">
      <c r="A162" s="1" t="s">
        <v>459</v>
      </c>
      <c r="B162" t="s">
        <v>460</v>
      </c>
    </row>
    <row r="163" spans="1:2" x14ac:dyDescent="0.25">
      <c r="A163" s="1" t="s">
        <v>461</v>
      </c>
      <c r="B163" t="s">
        <v>462</v>
      </c>
    </row>
    <row r="164" spans="1:2" x14ac:dyDescent="0.25">
      <c r="A164" s="1" t="s">
        <v>463</v>
      </c>
      <c r="B164" t="s">
        <v>464</v>
      </c>
    </row>
    <row r="165" spans="1:2" x14ac:dyDescent="0.25">
      <c r="A165" s="1" t="s">
        <v>381</v>
      </c>
      <c r="B165" t="s">
        <v>382</v>
      </c>
    </row>
    <row r="166" spans="1:2" x14ac:dyDescent="0.25">
      <c r="A166" s="1" t="s">
        <v>465</v>
      </c>
      <c r="B166" t="s">
        <v>466</v>
      </c>
    </row>
    <row r="167" spans="1:2" x14ac:dyDescent="0.25">
      <c r="A167" s="1" t="s">
        <v>467</v>
      </c>
      <c r="B167" t="s">
        <v>468</v>
      </c>
    </row>
    <row r="168" spans="1:2" x14ac:dyDescent="0.25">
      <c r="A168" s="1" t="s">
        <v>469</v>
      </c>
      <c r="B168" t="s">
        <v>470</v>
      </c>
    </row>
    <row r="169" spans="1:2" x14ac:dyDescent="0.25">
      <c r="A169" s="1" t="s">
        <v>471</v>
      </c>
      <c r="B169" t="s">
        <v>472</v>
      </c>
    </row>
    <row r="170" spans="1:2" x14ac:dyDescent="0.25">
      <c r="A170" s="1" t="s">
        <v>379</v>
      </c>
      <c r="B170" t="s">
        <v>380</v>
      </c>
    </row>
    <row r="171" spans="1:2" x14ac:dyDescent="0.25">
      <c r="A171" s="1" t="s">
        <v>473</v>
      </c>
      <c r="B171" t="s">
        <v>474</v>
      </c>
    </row>
    <row r="172" spans="1:2" x14ac:dyDescent="0.25">
      <c r="A172" s="1" t="s">
        <v>475</v>
      </c>
      <c r="B172" t="s">
        <v>476</v>
      </c>
    </row>
    <row r="173" spans="1:2" x14ac:dyDescent="0.25">
      <c r="A173" s="1" t="s">
        <v>477</v>
      </c>
      <c r="B173" t="s">
        <v>478</v>
      </c>
    </row>
    <row r="174" spans="1:2" x14ac:dyDescent="0.25">
      <c r="A174" s="1" t="s">
        <v>479</v>
      </c>
      <c r="B174" t="s">
        <v>426</v>
      </c>
    </row>
    <row r="175" spans="1:2" x14ac:dyDescent="0.25">
      <c r="A175" s="1" t="s">
        <v>480</v>
      </c>
      <c r="B175" t="s">
        <v>481</v>
      </c>
    </row>
    <row r="176" spans="1:2" x14ac:dyDescent="0.25">
      <c r="A176" s="1" t="s">
        <v>482</v>
      </c>
      <c r="B176" t="s">
        <v>483</v>
      </c>
    </row>
    <row r="177" spans="1:2" x14ac:dyDescent="0.25">
      <c r="A177" s="1" t="s">
        <v>484</v>
      </c>
      <c r="B177" t="s">
        <v>485</v>
      </c>
    </row>
    <row r="178" spans="1:2" x14ac:dyDescent="0.25">
      <c r="A178" s="1" t="s">
        <v>486</v>
      </c>
      <c r="B178" t="s">
        <v>487</v>
      </c>
    </row>
    <row r="179" spans="1:2" x14ac:dyDescent="0.25">
      <c r="A179" s="1" t="s">
        <v>488</v>
      </c>
      <c r="B179" t="s">
        <v>489</v>
      </c>
    </row>
    <row r="180" spans="1:2" x14ac:dyDescent="0.25">
      <c r="A180" s="1" t="s">
        <v>490</v>
      </c>
      <c r="B180" t="s">
        <v>491</v>
      </c>
    </row>
    <row r="181" spans="1:2" x14ac:dyDescent="0.25">
      <c r="A181" s="1" t="s">
        <v>492</v>
      </c>
      <c r="B181" t="s">
        <v>493</v>
      </c>
    </row>
    <row r="182" spans="1:2" x14ac:dyDescent="0.25">
      <c r="A182" s="1" t="s">
        <v>423</v>
      </c>
      <c r="B182" t="s">
        <v>424</v>
      </c>
    </row>
    <row r="183" spans="1:2" x14ac:dyDescent="0.25">
      <c r="A183" s="1" t="s">
        <v>494</v>
      </c>
      <c r="B183" t="s">
        <v>495</v>
      </c>
    </row>
    <row r="184" spans="1:2" x14ac:dyDescent="0.25">
      <c r="A184" s="1" t="s">
        <v>496</v>
      </c>
      <c r="B184" t="s">
        <v>497</v>
      </c>
    </row>
    <row r="185" spans="1:2" x14ac:dyDescent="0.25">
      <c r="A185" s="1" t="s">
        <v>498</v>
      </c>
      <c r="B185" t="s">
        <v>499</v>
      </c>
    </row>
    <row r="186" spans="1:2" x14ac:dyDescent="0.25">
      <c r="A186" s="1" t="s">
        <v>500</v>
      </c>
      <c r="B186" t="s">
        <v>501</v>
      </c>
    </row>
    <row r="187" spans="1:2" x14ac:dyDescent="0.25">
      <c r="A187" s="1" t="s">
        <v>399</v>
      </c>
      <c r="B187" t="s">
        <v>400</v>
      </c>
    </row>
    <row r="188" spans="1:2" x14ac:dyDescent="0.25">
      <c r="A188" s="1" t="s">
        <v>502</v>
      </c>
      <c r="B188" t="s">
        <v>503</v>
      </c>
    </row>
    <row r="189" spans="1:2" x14ac:dyDescent="0.25">
      <c r="A189" s="1" t="s">
        <v>504</v>
      </c>
      <c r="B189" t="s">
        <v>505</v>
      </c>
    </row>
    <row r="190" spans="1:2" x14ac:dyDescent="0.25">
      <c r="A190" s="1" t="s">
        <v>506</v>
      </c>
      <c r="B190" t="s">
        <v>507</v>
      </c>
    </row>
    <row r="191" spans="1:2" x14ac:dyDescent="0.25">
      <c r="A191" s="1" t="s">
        <v>508</v>
      </c>
      <c r="B191" t="s">
        <v>509</v>
      </c>
    </row>
    <row r="192" spans="1:2" x14ac:dyDescent="0.25">
      <c r="A192" s="1" t="s">
        <v>510</v>
      </c>
      <c r="B192" t="s">
        <v>511</v>
      </c>
    </row>
    <row r="193" spans="1:2" x14ac:dyDescent="0.25">
      <c r="A193" s="1" t="s">
        <v>512</v>
      </c>
      <c r="B193" t="s">
        <v>513</v>
      </c>
    </row>
    <row r="194" spans="1:2" x14ac:dyDescent="0.25">
      <c r="A194" s="1" t="s">
        <v>514</v>
      </c>
      <c r="B194" t="s">
        <v>515</v>
      </c>
    </row>
    <row r="195" spans="1:2" x14ac:dyDescent="0.25">
      <c r="A195" s="1" t="s">
        <v>516</v>
      </c>
      <c r="B195" t="s">
        <v>517</v>
      </c>
    </row>
    <row r="196" spans="1:2" x14ac:dyDescent="0.25">
      <c r="A196" s="1" t="s">
        <v>518</v>
      </c>
      <c r="B196" t="s">
        <v>519</v>
      </c>
    </row>
    <row r="197" spans="1:2" x14ac:dyDescent="0.25">
      <c r="A197" s="1" t="s">
        <v>520</v>
      </c>
      <c r="B197" t="s">
        <v>521</v>
      </c>
    </row>
    <row r="198" spans="1:2" x14ac:dyDescent="0.25">
      <c r="A198" s="1" t="s">
        <v>522</v>
      </c>
      <c r="B198" t="s">
        <v>523</v>
      </c>
    </row>
    <row r="199" spans="1:2" x14ac:dyDescent="0.25">
      <c r="A199" s="1" t="s">
        <v>524</v>
      </c>
      <c r="B199" t="s">
        <v>525</v>
      </c>
    </row>
    <row r="200" spans="1:2" x14ac:dyDescent="0.25">
      <c r="A200" s="1" t="s">
        <v>526</v>
      </c>
      <c r="B200" t="s">
        <v>527</v>
      </c>
    </row>
    <row r="201" spans="1:2" x14ac:dyDescent="0.25">
      <c r="A201" s="1" t="s">
        <v>528</v>
      </c>
      <c r="B201" t="s">
        <v>529</v>
      </c>
    </row>
    <row r="202" spans="1:2" x14ac:dyDescent="0.25">
      <c r="A202" s="1" t="s">
        <v>530</v>
      </c>
      <c r="B202" t="s">
        <v>531</v>
      </c>
    </row>
    <row r="203" spans="1:2" x14ac:dyDescent="0.25">
      <c r="A203" s="1" t="s">
        <v>532</v>
      </c>
      <c r="B203" t="s">
        <v>533</v>
      </c>
    </row>
    <row r="204" spans="1:2" x14ac:dyDescent="0.25">
      <c r="A204" s="1" t="s">
        <v>534</v>
      </c>
      <c r="B204" t="s">
        <v>535</v>
      </c>
    </row>
    <row r="205" spans="1:2" x14ac:dyDescent="0.25">
      <c r="A205" s="1" t="s">
        <v>536</v>
      </c>
      <c r="B205" t="s">
        <v>537</v>
      </c>
    </row>
    <row r="206" spans="1:2" x14ac:dyDescent="0.25">
      <c r="A206" s="1" t="s">
        <v>538</v>
      </c>
      <c r="B206" t="s">
        <v>539</v>
      </c>
    </row>
    <row r="207" spans="1:2" x14ac:dyDescent="0.25">
      <c r="A207" s="1" t="s">
        <v>540</v>
      </c>
      <c r="B207" t="s">
        <v>541</v>
      </c>
    </row>
    <row r="208" spans="1:2" x14ac:dyDescent="0.25">
      <c r="A208" s="1" t="s">
        <v>542</v>
      </c>
      <c r="B208" t="s">
        <v>543</v>
      </c>
    </row>
    <row r="209" spans="1:2" x14ac:dyDescent="0.25">
      <c r="A209" s="1" t="s">
        <v>544</v>
      </c>
      <c r="B209" t="s">
        <v>545</v>
      </c>
    </row>
    <row r="210" spans="1:2" x14ac:dyDescent="0.25">
      <c r="A210" s="1" t="s">
        <v>546</v>
      </c>
      <c r="B210" t="s">
        <v>547</v>
      </c>
    </row>
    <row r="211" spans="1:2" x14ac:dyDescent="0.25">
      <c r="A211" s="1" t="s">
        <v>548</v>
      </c>
      <c r="B211" t="s">
        <v>549</v>
      </c>
    </row>
    <row r="212" spans="1:2" x14ac:dyDescent="0.25">
      <c r="A212" s="1" t="s">
        <v>550</v>
      </c>
      <c r="B212" t="s">
        <v>551</v>
      </c>
    </row>
    <row r="213" spans="1:2" x14ac:dyDescent="0.25">
      <c r="A213" s="1" t="s">
        <v>552</v>
      </c>
      <c r="B213" t="s">
        <v>553</v>
      </c>
    </row>
    <row r="214" spans="1:2" x14ac:dyDescent="0.25">
      <c r="A214" s="1" t="s">
        <v>554</v>
      </c>
      <c r="B214" t="s">
        <v>555</v>
      </c>
    </row>
    <row r="215" spans="1:2" x14ac:dyDescent="0.25">
      <c r="A215" s="1" t="s">
        <v>556</v>
      </c>
      <c r="B215" t="s">
        <v>557</v>
      </c>
    </row>
    <row r="216" spans="1:2" x14ac:dyDescent="0.25">
      <c r="A216" s="1" t="s">
        <v>558</v>
      </c>
      <c r="B216" t="s">
        <v>559</v>
      </c>
    </row>
    <row r="217" spans="1:2" x14ac:dyDescent="0.25">
      <c r="A217" s="1" t="s">
        <v>560</v>
      </c>
      <c r="B217" t="s">
        <v>561</v>
      </c>
    </row>
    <row r="218" spans="1:2" x14ac:dyDescent="0.25">
      <c r="A218" s="1" t="s">
        <v>562</v>
      </c>
      <c r="B218" t="s">
        <v>563</v>
      </c>
    </row>
    <row r="219" spans="1:2" x14ac:dyDescent="0.25">
      <c r="A219" s="1" t="s">
        <v>564</v>
      </c>
      <c r="B219" t="s">
        <v>565</v>
      </c>
    </row>
    <row r="220" spans="1:2" x14ac:dyDescent="0.25">
      <c r="A220" s="1" t="s">
        <v>566</v>
      </c>
      <c r="B220" t="s">
        <v>567</v>
      </c>
    </row>
    <row r="221" spans="1:2" x14ac:dyDescent="0.25">
      <c r="A221" s="1" t="s">
        <v>568</v>
      </c>
      <c r="B221" t="s">
        <v>569</v>
      </c>
    </row>
    <row r="222" spans="1:2" x14ac:dyDescent="0.25">
      <c r="A222" s="1" t="s">
        <v>570</v>
      </c>
      <c r="B222" t="s">
        <v>571</v>
      </c>
    </row>
    <row r="223" spans="1:2" x14ac:dyDescent="0.25">
      <c r="A223" s="1" t="s">
        <v>572</v>
      </c>
      <c r="B223" t="s">
        <v>573</v>
      </c>
    </row>
    <row r="224" spans="1:2" x14ac:dyDescent="0.25">
      <c r="A224" s="1" t="s">
        <v>574</v>
      </c>
      <c r="B224" t="s">
        <v>575</v>
      </c>
    </row>
    <row r="225" spans="1:2" x14ac:dyDescent="0.25">
      <c r="A225" s="1" t="s">
        <v>387</v>
      </c>
      <c r="B225" t="s">
        <v>388</v>
      </c>
    </row>
    <row r="226" spans="1:2" x14ac:dyDescent="0.25">
      <c r="A226" s="1" t="s">
        <v>324</v>
      </c>
      <c r="B226" t="s">
        <v>576</v>
      </c>
    </row>
    <row r="227" spans="1:2" x14ac:dyDescent="0.25">
      <c r="A227" s="1" t="s">
        <v>577</v>
      </c>
      <c r="B227" t="s">
        <v>578</v>
      </c>
    </row>
    <row r="228" spans="1:2" x14ac:dyDescent="0.25">
      <c r="A228" s="1" t="s">
        <v>579</v>
      </c>
      <c r="B228" t="s">
        <v>580</v>
      </c>
    </row>
    <row r="229" spans="1:2" x14ac:dyDescent="0.25">
      <c r="A229" s="1" t="s">
        <v>581</v>
      </c>
      <c r="B229" t="s">
        <v>582</v>
      </c>
    </row>
    <row r="230" spans="1:2" x14ac:dyDescent="0.25">
      <c r="A230" s="1" t="s">
        <v>583</v>
      </c>
      <c r="B230" t="s">
        <v>584</v>
      </c>
    </row>
    <row r="231" spans="1:2" x14ac:dyDescent="0.25">
      <c r="A231" s="1" t="s">
        <v>585</v>
      </c>
      <c r="B231" t="s">
        <v>586</v>
      </c>
    </row>
    <row r="232" spans="1:2" x14ac:dyDescent="0.25">
      <c r="A232" s="1" t="s">
        <v>587</v>
      </c>
      <c r="B232" t="s">
        <v>588</v>
      </c>
    </row>
    <row r="233" spans="1:2" x14ac:dyDescent="0.25">
      <c r="A233" s="1" t="s">
        <v>589</v>
      </c>
      <c r="B233" t="s">
        <v>590</v>
      </c>
    </row>
    <row r="234" spans="1:2" x14ac:dyDescent="0.25">
      <c r="A234" s="1" t="s">
        <v>591</v>
      </c>
      <c r="B234" t="s">
        <v>592</v>
      </c>
    </row>
    <row r="235" spans="1:2" x14ac:dyDescent="0.25">
      <c r="A235" s="1" t="s">
        <v>593</v>
      </c>
      <c r="B235" t="s">
        <v>594</v>
      </c>
    </row>
    <row r="236" spans="1:2" x14ac:dyDescent="0.25">
      <c r="A236" s="1" t="s">
        <v>595</v>
      </c>
      <c r="B236" t="s">
        <v>596</v>
      </c>
    </row>
    <row r="237" spans="1:2" x14ac:dyDescent="0.25">
      <c r="A237" s="1" t="s">
        <v>597</v>
      </c>
      <c r="B237" t="s">
        <v>598</v>
      </c>
    </row>
    <row r="238" spans="1:2" x14ac:dyDescent="0.25">
      <c r="A238" s="1" t="s">
        <v>599</v>
      </c>
      <c r="B238" t="s">
        <v>600</v>
      </c>
    </row>
    <row r="239" spans="1:2" x14ac:dyDescent="0.25">
      <c r="A239" s="1" t="s">
        <v>601</v>
      </c>
      <c r="B239" t="s">
        <v>602</v>
      </c>
    </row>
    <row r="240" spans="1:2" x14ac:dyDescent="0.25">
      <c r="A240" s="1" t="s">
        <v>603</v>
      </c>
      <c r="B240" t="s">
        <v>604</v>
      </c>
    </row>
    <row r="241" spans="1:2" x14ac:dyDescent="0.25">
      <c r="A241" s="1" t="s">
        <v>605</v>
      </c>
      <c r="B241" t="s">
        <v>606</v>
      </c>
    </row>
    <row r="242" spans="1:2" x14ac:dyDescent="0.25">
      <c r="A242" s="1" t="s">
        <v>607</v>
      </c>
      <c r="B242" t="s">
        <v>608</v>
      </c>
    </row>
    <row r="243" spans="1:2" x14ac:dyDescent="0.25">
      <c r="A243" s="1" t="s">
        <v>609</v>
      </c>
      <c r="B243" t="s">
        <v>610</v>
      </c>
    </row>
    <row r="244" spans="1:2" x14ac:dyDescent="0.25">
      <c r="A244" s="1" t="s">
        <v>611</v>
      </c>
      <c r="B244" t="s">
        <v>612</v>
      </c>
    </row>
    <row r="245" spans="1:2" x14ac:dyDescent="0.25">
      <c r="A245" s="1" t="s">
        <v>613</v>
      </c>
      <c r="B245" t="s">
        <v>614</v>
      </c>
    </row>
    <row r="246" spans="1:2" x14ac:dyDescent="0.25">
      <c r="A246" s="1" t="s">
        <v>615</v>
      </c>
      <c r="B246" t="s">
        <v>616</v>
      </c>
    </row>
    <row r="247" spans="1:2" x14ac:dyDescent="0.25">
      <c r="A247" s="1" t="s">
        <v>617</v>
      </c>
      <c r="B247" t="s">
        <v>338</v>
      </c>
    </row>
    <row r="248" spans="1:2" x14ac:dyDescent="0.25">
      <c r="A248" s="1" t="s">
        <v>618</v>
      </c>
      <c r="B248" t="s">
        <v>619</v>
      </c>
    </row>
    <row r="249" spans="1:2" x14ac:dyDescent="0.25">
      <c r="A249" s="1" t="s">
        <v>620</v>
      </c>
      <c r="B249" t="s">
        <v>621</v>
      </c>
    </row>
    <row r="250" spans="1:2" x14ac:dyDescent="0.25">
      <c r="A250" s="1" t="s">
        <v>622</v>
      </c>
      <c r="B250" t="s">
        <v>623</v>
      </c>
    </row>
    <row r="251" spans="1:2" x14ac:dyDescent="0.25">
      <c r="A251" s="1" t="s">
        <v>624</v>
      </c>
      <c r="B251" t="s">
        <v>625</v>
      </c>
    </row>
    <row r="252" spans="1:2" x14ac:dyDescent="0.25">
      <c r="A252" s="1" t="s">
        <v>626</v>
      </c>
      <c r="B252" t="s">
        <v>627</v>
      </c>
    </row>
    <row r="253" spans="1:2" x14ac:dyDescent="0.25">
      <c r="A253" s="1" t="s">
        <v>395</v>
      </c>
      <c r="B253" t="s">
        <v>396</v>
      </c>
    </row>
    <row r="254" spans="1:2" x14ac:dyDescent="0.25">
      <c r="A254" s="1" t="s">
        <v>401</v>
      </c>
      <c r="B254" t="s">
        <v>402</v>
      </c>
    </row>
    <row r="255" spans="1:2" x14ac:dyDescent="0.25">
      <c r="A255" s="1" t="s">
        <v>628</v>
      </c>
      <c r="B255" t="s">
        <v>629</v>
      </c>
    </row>
    <row r="256" spans="1:2" x14ac:dyDescent="0.25">
      <c r="A256" s="1" t="s">
        <v>419</v>
      </c>
      <c r="B256" t="s">
        <v>420</v>
      </c>
    </row>
    <row r="257" spans="1:2" x14ac:dyDescent="0.25">
      <c r="A257" s="1" t="s">
        <v>630</v>
      </c>
      <c r="B257" t="s">
        <v>631</v>
      </c>
    </row>
    <row r="258" spans="1:2" x14ac:dyDescent="0.25">
      <c r="A258" s="1" t="s">
        <v>632</v>
      </c>
      <c r="B258" t="s">
        <v>633</v>
      </c>
    </row>
    <row r="259" spans="1:2" x14ac:dyDescent="0.25">
      <c r="A259" s="1" t="s">
        <v>634</v>
      </c>
      <c r="B259" t="s">
        <v>635</v>
      </c>
    </row>
    <row r="260" spans="1:2" x14ac:dyDescent="0.25">
      <c r="A260" s="1" t="s">
        <v>636</v>
      </c>
      <c r="B260" t="s">
        <v>637</v>
      </c>
    </row>
    <row r="261" spans="1:2" x14ac:dyDescent="0.25">
      <c r="A261" s="1" t="s">
        <v>638</v>
      </c>
      <c r="B261" t="s">
        <v>639</v>
      </c>
    </row>
    <row r="262" spans="1:2" x14ac:dyDescent="0.25">
      <c r="A262" s="1" t="s">
        <v>640</v>
      </c>
      <c r="B262" t="s">
        <v>641</v>
      </c>
    </row>
    <row r="263" spans="1:2" x14ac:dyDescent="0.25">
      <c r="A263" s="1" t="s">
        <v>403</v>
      </c>
      <c r="B263" t="s">
        <v>404</v>
      </c>
    </row>
    <row r="264" spans="1:2" x14ac:dyDescent="0.25">
      <c r="A264" s="1" t="s">
        <v>642</v>
      </c>
      <c r="B264" t="s">
        <v>643</v>
      </c>
    </row>
    <row r="265" spans="1:2" x14ac:dyDescent="0.25">
      <c r="A265" s="1" t="s">
        <v>644</v>
      </c>
      <c r="B265" t="s">
        <v>645</v>
      </c>
    </row>
    <row r="266" spans="1:2" x14ac:dyDescent="0.25">
      <c r="A266" s="1" t="s">
        <v>646</v>
      </c>
      <c r="B266" t="s">
        <v>647</v>
      </c>
    </row>
    <row r="267" spans="1:2" x14ac:dyDescent="0.25">
      <c r="A267" s="1" t="s">
        <v>648</v>
      </c>
      <c r="B267" t="s">
        <v>649</v>
      </c>
    </row>
    <row r="268" spans="1:2" x14ac:dyDescent="0.25">
      <c r="A268" s="1" t="s">
        <v>417</v>
      </c>
      <c r="B268" t="s">
        <v>418</v>
      </c>
    </row>
    <row r="269" spans="1:2" x14ac:dyDescent="0.25">
      <c r="A269" s="1" t="s">
        <v>650</v>
      </c>
      <c r="B269" t="s">
        <v>651</v>
      </c>
    </row>
    <row r="270" spans="1:2" x14ac:dyDescent="0.25">
      <c r="A270" s="1" t="s">
        <v>652</v>
      </c>
      <c r="B270" t="s">
        <v>653</v>
      </c>
    </row>
    <row r="271" spans="1:2" x14ac:dyDescent="0.25">
      <c r="A271" s="1" t="s">
        <v>654</v>
      </c>
      <c r="B271" t="s">
        <v>655</v>
      </c>
    </row>
    <row r="272" spans="1:2" x14ac:dyDescent="0.25">
      <c r="A272" s="1" t="s">
        <v>656</v>
      </c>
      <c r="B272" t="s">
        <v>657</v>
      </c>
    </row>
    <row r="273" spans="1:2" x14ac:dyDescent="0.25">
      <c r="A273" s="1" t="s">
        <v>411</v>
      </c>
      <c r="B273" t="s">
        <v>412</v>
      </c>
    </row>
    <row r="274" spans="1:2" x14ac:dyDescent="0.25">
      <c r="A274" s="1" t="s">
        <v>111</v>
      </c>
      <c r="B274" t="s">
        <v>658</v>
      </c>
    </row>
    <row r="275" spans="1:2" x14ac:dyDescent="0.25">
      <c r="A275" s="1" t="s">
        <v>659</v>
      </c>
      <c r="B275" t="s">
        <v>660</v>
      </c>
    </row>
    <row r="276" spans="1:2" x14ac:dyDescent="0.25">
      <c r="A276" s="1" t="s">
        <v>661</v>
      </c>
      <c r="B276" t="s">
        <v>662</v>
      </c>
    </row>
    <row r="277" spans="1:2" x14ac:dyDescent="0.25">
      <c r="A277" s="1" t="s">
        <v>163</v>
      </c>
      <c r="B277" t="s">
        <v>663</v>
      </c>
    </row>
    <row r="278" spans="1:2" x14ac:dyDescent="0.25">
      <c r="A278" s="1" t="s">
        <v>664</v>
      </c>
      <c r="B278" t="s">
        <v>665</v>
      </c>
    </row>
    <row r="279" spans="1:2" x14ac:dyDescent="0.25">
      <c r="A279" s="1" t="s">
        <v>666</v>
      </c>
      <c r="B279" t="s">
        <v>667</v>
      </c>
    </row>
    <row r="280" spans="1:2" x14ac:dyDescent="0.25">
      <c r="A280" s="1" t="s">
        <v>668</v>
      </c>
      <c r="B280" t="s">
        <v>669</v>
      </c>
    </row>
    <row r="281" spans="1:2" x14ac:dyDescent="0.25">
      <c r="A281" s="1" t="s">
        <v>670</v>
      </c>
      <c r="B281" t="s">
        <v>671</v>
      </c>
    </row>
    <row r="282" spans="1:2" x14ac:dyDescent="0.25">
      <c r="A282" s="1" t="s">
        <v>672</v>
      </c>
      <c r="B282" t="s">
        <v>673</v>
      </c>
    </row>
    <row r="283" spans="1:2" x14ac:dyDescent="0.25">
      <c r="A283" s="1" t="s">
        <v>674</v>
      </c>
      <c r="B283" t="s">
        <v>675</v>
      </c>
    </row>
    <row r="284" spans="1:2" x14ac:dyDescent="0.25">
      <c r="A284" s="1" t="s">
        <v>676</v>
      </c>
      <c r="B284" t="s">
        <v>677</v>
      </c>
    </row>
    <row r="285" spans="1:2" x14ac:dyDescent="0.25">
      <c r="A285" s="1" t="s">
        <v>678</v>
      </c>
      <c r="B285" t="s">
        <v>679</v>
      </c>
    </row>
    <row r="286" spans="1:2" x14ac:dyDescent="0.25">
      <c r="A286" s="1" t="s">
        <v>680</v>
      </c>
      <c r="B286" t="s">
        <v>681</v>
      </c>
    </row>
    <row r="287" spans="1:2" x14ac:dyDescent="0.25">
      <c r="A287" s="1" t="s">
        <v>682</v>
      </c>
      <c r="B287" t="s">
        <v>683</v>
      </c>
    </row>
    <row r="288" spans="1:2" x14ac:dyDescent="0.25">
      <c r="A288" s="1" t="s">
        <v>684</v>
      </c>
      <c r="B288" t="s">
        <v>685</v>
      </c>
    </row>
    <row r="289" spans="1:2" x14ac:dyDescent="0.25">
      <c r="A289" s="1" t="s">
        <v>686</v>
      </c>
      <c r="B289" t="s">
        <v>687</v>
      </c>
    </row>
    <row r="290" spans="1:2" x14ac:dyDescent="0.25">
      <c r="A290" s="1" t="s">
        <v>688</v>
      </c>
      <c r="B290" t="s">
        <v>689</v>
      </c>
    </row>
    <row r="291" spans="1:2" x14ac:dyDescent="0.25">
      <c r="A291" s="1" t="s">
        <v>690</v>
      </c>
      <c r="B291" t="s">
        <v>691</v>
      </c>
    </row>
    <row r="292" spans="1:2" x14ac:dyDescent="0.25">
      <c r="A292" s="1" t="s">
        <v>692</v>
      </c>
      <c r="B292" t="s">
        <v>693</v>
      </c>
    </row>
    <row r="293" spans="1:2" x14ac:dyDescent="0.25">
      <c r="A293" s="1" t="s">
        <v>694</v>
      </c>
      <c r="B293" t="s">
        <v>695</v>
      </c>
    </row>
    <row r="294" spans="1:2" x14ac:dyDescent="0.25">
      <c r="A294" s="1" t="s">
        <v>696</v>
      </c>
      <c r="B294" t="s">
        <v>697</v>
      </c>
    </row>
    <row r="295" spans="1:2" x14ac:dyDescent="0.25">
      <c r="A295" s="1" t="s">
        <v>698</v>
      </c>
      <c r="B295" t="s">
        <v>699</v>
      </c>
    </row>
    <row r="296" spans="1:2" x14ac:dyDescent="0.25">
      <c r="A296" s="1" t="s">
        <v>700</v>
      </c>
      <c r="B296" t="s">
        <v>701</v>
      </c>
    </row>
    <row r="297" spans="1:2" x14ac:dyDescent="0.25">
      <c r="A297" s="1" t="s">
        <v>702</v>
      </c>
      <c r="B297" t="s">
        <v>703</v>
      </c>
    </row>
    <row r="298" spans="1:2" x14ac:dyDescent="0.25">
      <c r="A298" s="1" t="s">
        <v>704</v>
      </c>
      <c r="B298" t="s">
        <v>705</v>
      </c>
    </row>
    <row r="299" spans="1:2" x14ac:dyDescent="0.25">
      <c r="A299" s="1" t="s">
        <v>706</v>
      </c>
      <c r="B299" t="s">
        <v>707</v>
      </c>
    </row>
    <row r="300" spans="1:2" x14ac:dyDescent="0.25">
      <c r="A300" s="1" t="s">
        <v>708</v>
      </c>
      <c r="B300" t="s">
        <v>709</v>
      </c>
    </row>
    <row r="301" spans="1:2" x14ac:dyDescent="0.25">
      <c r="A301" s="1" t="s">
        <v>710</v>
      </c>
      <c r="B301" t="s">
        <v>711</v>
      </c>
    </row>
    <row r="302" spans="1:2" x14ac:dyDescent="0.25">
      <c r="A302" s="1" t="s">
        <v>430</v>
      </c>
      <c r="B302" t="s">
        <v>712</v>
      </c>
    </row>
    <row r="303" spans="1:2" x14ac:dyDescent="0.25">
      <c r="A303" s="1" t="s">
        <v>713</v>
      </c>
      <c r="B303" t="s">
        <v>714</v>
      </c>
    </row>
    <row r="304" spans="1:2" x14ac:dyDescent="0.25">
      <c r="A304" s="1" t="s">
        <v>715</v>
      </c>
      <c r="B304" t="s">
        <v>716</v>
      </c>
    </row>
    <row r="305" spans="1:2" x14ac:dyDescent="0.25">
      <c r="A305" s="1" t="s">
        <v>717</v>
      </c>
      <c r="B305" t="s">
        <v>718</v>
      </c>
    </row>
    <row r="306" spans="1:2" x14ac:dyDescent="0.25">
      <c r="A306" s="1" t="s">
        <v>719</v>
      </c>
      <c r="B306" t="s">
        <v>720</v>
      </c>
    </row>
    <row r="307" spans="1:2" x14ac:dyDescent="0.25">
      <c r="A307" s="1" t="s">
        <v>721</v>
      </c>
      <c r="B307" t="s">
        <v>722</v>
      </c>
    </row>
    <row r="308" spans="1:2" x14ac:dyDescent="0.25">
      <c r="A308" s="1" t="s">
        <v>166</v>
      </c>
      <c r="B308" t="s">
        <v>723</v>
      </c>
    </row>
    <row r="309" spans="1:2" x14ac:dyDescent="0.25">
      <c r="A309" s="1" t="s">
        <v>724</v>
      </c>
      <c r="B309" t="s">
        <v>725</v>
      </c>
    </row>
    <row r="310" spans="1:2" x14ac:dyDescent="0.25">
      <c r="A310" s="1" t="s">
        <v>726</v>
      </c>
      <c r="B310" t="s">
        <v>727</v>
      </c>
    </row>
    <row r="311" spans="1:2" x14ac:dyDescent="0.25">
      <c r="A311" s="1" t="s">
        <v>728</v>
      </c>
      <c r="B311" t="s">
        <v>729</v>
      </c>
    </row>
    <row r="312" spans="1:2" x14ac:dyDescent="0.25">
      <c r="A312" s="1" t="s">
        <v>730</v>
      </c>
      <c r="B312" t="s">
        <v>731</v>
      </c>
    </row>
    <row r="313" spans="1:2" x14ac:dyDescent="0.25">
      <c r="A313" s="1" t="s">
        <v>732</v>
      </c>
      <c r="B313" t="s">
        <v>733</v>
      </c>
    </row>
    <row r="314" spans="1:2" x14ac:dyDescent="0.25">
      <c r="A314" s="1" t="s">
        <v>393</v>
      </c>
      <c r="B314" t="s">
        <v>394</v>
      </c>
    </row>
    <row r="315" spans="1:2" x14ac:dyDescent="0.25">
      <c r="A315" s="1" t="s">
        <v>734</v>
      </c>
      <c r="B315" t="s">
        <v>735</v>
      </c>
    </row>
    <row r="316" spans="1:2" x14ac:dyDescent="0.25">
      <c r="A316" s="1" t="s">
        <v>736</v>
      </c>
      <c r="B316" t="s">
        <v>737</v>
      </c>
    </row>
    <row r="317" spans="1:2" x14ac:dyDescent="0.25">
      <c r="A317" s="1" t="s">
        <v>738</v>
      </c>
      <c r="B317" t="s">
        <v>739</v>
      </c>
    </row>
    <row r="318" spans="1:2" x14ac:dyDescent="0.25">
      <c r="A318" s="1" t="s">
        <v>740</v>
      </c>
      <c r="B318" t="s">
        <v>741</v>
      </c>
    </row>
    <row r="319" spans="1:2" x14ac:dyDescent="0.25">
      <c r="A319" s="1" t="s">
        <v>742</v>
      </c>
      <c r="B319" t="s">
        <v>743</v>
      </c>
    </row>
    <row r="320" spans="1:2" x14ac:dyDescent="0.25">
      <c r="A320" s="1" t="s">
        <v>154</v>
      </c>
      <c r="B320" t="s">
        <v>744</v>
      </c>
    </row>
    <row r="321" spans="1:2" x14ac:dyDescent="0.25">
      <c r="A321" s="1" t="s">
        <v>745</v>
      </c>
      <c r="B321" t="s">
        <v>746</v>
      </c>
    </row>
    <row r="322" spans="1:2" x14ac:dyDescent="0.25">
      <c r="A322" s="1" t="s">
        <v>747</v>
      </c>
      <c r="B322" t="s">
        <v>748</v>
      </c>
    </row>
    <row r="323" spans="1:2" x14ac:dyDescent="0.25">
      <c r="A323" s="1" t="s">
        <v>749</v>
      </c>
      <c r="B323" t="s">
        <v>750</v>
      </c>
    </row>
    <row r="324" spans="1:2" x14ac:dyDescent="0.25">
      <c r="A324" s="1" t="s">
        <v>751</v>
      </c>
      <c r="B324" t="s">
        <v>752</v>
      </c>
    </row>
    <row r="325" spans="1:2" x14ac:dyDescent="0.25">
      <c r="A325" s="1" t="s">
        <v>753</v>
      </c>
      <c r="B325" t="s">
        <v>754</v>
      </c>
    </row>
    <row r="326" spans="1:2" x14ac:dyDescent="0.25">
      <c r="A326" s="1" t="s">
        <v>755</v>
      </c>
      <c r="B326" t="s">
        <v>756</v>
      </c>
    </row>
    <row r="327" spans="1:2" x14ac:dyDescent="0.25">
      <c r="A327" s="1" t="s">
        <v>757</v>
      </c>
      <c r="B327" t="s">
        <v>758</v>
      </c>
    </row>
    <row r="328" spans="1:2" x14ac:dyDescent="0.25">
      <c r="A328" s="1" t="s">
        <v>759</v>
      </c>
      <c r="B328" t="s">
        <v>760</v>
      </c>
    </row>
    <row r="329" spans="1:2" x14ac:dyDescent="0.25">
      <c r="A329" s="1" t="s">
        <v>761</v>
      </c>
      <c r="B329" t="s">
        <v>762</v>
      </c>
    </row>
    <row r="330" spans="1:2" x14ac:dyDescent="0.25">
      <c r="A330" s="1" t="s">
        <v>763</v>
      </c>
      <c r="B330" t="s">
        <v>764</v>
      </c>
    </row>
    <row r="331" spans="1:2" x14ac:dyDescent="0.25">
      <c r="A331" s="1" t="s">
        <v>765</v>
      </c>
      <c r="B331" t="s">
        <v>766</v>
      </c>
    </row>
    <row r="332" spans="1:2" x14ac:dyDescent="0.25">
      <c r="A332" s="1" t="s">
        <v>767</v>
      </c>
      <c r="B332" t="s">
        <v>768</v>
      </c>
    </row>
    <row r="333" spans="1:2" x14ac:dyDescent="0.25">
      <c r="A333" s="1" t="s">
        <v>769</v>
      </c>
      <c r="B333" t="s">
        <v>770</v>
      </c>
    </row>
    <row r="334" spans="1:2" x14ac:dyDescent="0.25">
      <c r="A334" s="1" t="s">
        <v>771</v>
      </c>
      <c r="B334" t="s">
        <v>772</v>
      </c>
    </row>
    <row r="335" spans="1:2" x14ac:dyDescent="0.25">
      <c r="A335" s="1" t="s">
        <v>773</v>
      </c>
      <c r="B335" t="s">
        <v>774</v>
      </c>
    </row>
    <row r="336" spans="1:2" x14ac:dyDescent="0.25">
      <c r="A336" s="1" t="s">
        <v>421</v>
      </c>
      <c r="B336" t="s">
        <v>422</v>
      </c>
    </row>
    <row r="337" spans="1:2" x14ac:dyDescent="0.25">
      <c r="A337" s="1" t="s">
        <v>775</v>
      </c>
      <c r="B337" t="s">
        <v>776</v>
      </c>
    </row>
    <row r="338" spans="1:2" x14ac:dyDescent="0.25">
      <c r="A338" s="1" t="s">
        <v>777</v>
      </c>
      <c r="B338" t="s">
        <v>778</v>
      </c>
    </row>
    <row r="339" spans="1:2" x14ac:dyDescent="0.25">
      <c r="A339" s="1" t="s">
        <v>779</v>
      </c>
      <c r="B339" t="s">
        <v>780</v>
      </c>
    </row>
    <row r="340" spans="1:2" x14ac:dyDescent="0.25">
      <c r="A340" s="1" t="s">
        <v>781</v>
      </c>
      <c r="B340" t="s">
        <v>782</v>
      </c>
    </row>
    <row r="341" spans="1:2" x14ac:dyDescent="0.25">
      <c r="A341" s="1" t="s">
        <v>783</v>
      </c>
      <c r="B341" t="s">
        <v>784</v>
      </c>
    </row>
    <row r="342" spans="1:2" x14ac:dyDescent="0.25">
      <c r="A342" s="1" t="s">
        <v>785</v>
      </c>
      <c r="B342" t="s">
        <v>786</v>
      </c>
    </row>
    <row r="343" spans="1:2" x14ac:dyDescent="0.25">
      <c r="A343" s="1" t="s">
        <v>787</v>
      </c>
      <c r="B343" t="s">
        <v>788</v>
      </c>
    </row>
    <row r="344" spans="1:2" x14ac:dyDescent="0.25">
      <c r="A344" s="1" t="s">
        <v>789</v>
      </c>
      <c r="B344" t="s">
        <v>790</v>
      </c>
    </row>
    <row r="345" spans="1:2" x14ac:dyDescent="0.25">
      <c r="A345" s="1" t="s">
        <v>791</v>
      </c>
      <c r="B345" t="s">
        <v>792</v>
      </c>
    </row>
    <row r="346" spans="1:2" x14ac:dyDescent="0.25">
      <c r="A346" s="1" t="s">
        <v>793</v>
      </c>
      <c r="B346" t="s">
        <v>794</v>
      </c>
    </row>
    <row r="347" spans="1:2" x14ac:dyDescent="0.25">
      <c r="A347" s="1" t="s">
        <v>795</v>
      </c>
      <c r="B347" t="s">
        <v>796</v>
      </c>
    </row>
    <row r="348" spans="1:2" x14ac:dyDescent="0.25">
      <c r="A348" s="1" t="s">
        <v>797</v>
      </c>
      <c r="B348" t="s">
        <v>798</v>
      </c>
    </row>
    <row r="349" spans="1:2" x14ac:dyDescent="0.25">
      <c r="A349" s="1" t="s">
        <v>799</v>
      </c>
      <c r="B349" t="s">
        <v>800</v>
      </c>
    </row>
    <row r="350" spans="1:2" x14ac:dyDescent="0.25">
      <c r="A350" s="1" t="s">
        <v>801</v>
      </c>
      <c r="B350" t="s">
        <v>802</v>
      </c>
    </row>
    <row r="351" spans="1:2" x14ac:dyDescent="0.25">
      <c r="A351" s="1" t="s">
        <v>803</v>
      </c>
      <c r="B351" t="s">
        <v>804</v>
      </c>
    </row>
    <row r="352" spans="1:2" x14ac:dyDescent="0.25">
      <c r="A352" s="1" t="s">
        <v>805</v>
      </c>
      <c r="B352" t="s">
        <v>806</v>
      </c>
    </row>
    <row r="353" spans="1:2" x14ac:dyDescent="0.25">
      <c r="A353" s="1" t="s">
        <v>807</v>
      </c>
      <c r="B353" t="s">
        <v>808</v>
      </c>
    </row>
    <row r="354" spans="1:2" x14ac:dyDescent="0.25">
      <c r="A354" s="1" t="s">
        <v>809</v>
      </c>
      <c r="B354" t="s">
        <v>810</v>
      </c>
    </row>
    <row r="355" spans="1:2" x14ac:dyDescent="0.25">
      <c r="A355" s="1" t="s">
        <v>811</v>
      </c>
      <c r="B355" t="s">
        <v>812</v>
      </c>
    </row>
    <row r="356" spans="1:2" x14ac:dyDescent="0.25">
      <c r="A356" s="1" t="s">
        <v>813</v>
      </c>
      <c r="B356" t="s">
        <v>814</v>
      </c>
    </row>
    <row r="357" spans="1:2" x14ac:dyDescent="0.25">
      <c r="A357" s="1" t="s">
        <v>815</v>
      </c>
      <c r="B357" t="s">
        <v>816</v>
      </c>
    </row>
    <row r="358" spans="1:2" x14ac:dyDescent="0.25">
      <c r="A358" s="1" t="s">
        <v>817</v>
      </c>
      <c r="B358" t="s">
        <v>818</v>
      </c>
    </row>
    <row r="359" spans="1:2" x14ac:dyDescent="0.25">
      <c r="A359" s="1" t="s">
        <v>819</v>
      </c>
      <c r="B359" t="s">
        <v>820</v>
      </c>
    </row>
    <row r="360" spans="1:2" x14ac:dyDescent="0.25">
      <c r="A360" s="1" t="s">
        <v>821</v>
      </c>
      <c r="B360" t="s">
        <v>822</v>
      </c>
    </row>
    <row r="361" spans="1:2" x14ac:dyDescent="0.25">
      <c r="A361" s="1" t="s">
        <v>823</v>
      </c>
      <c r="B361" t="s">
        <v>824</v>
      </c>
    </row>
    <row r="362" spans="1:2" x14ac:dyDescent="0.25">
      <c r="A362" s="1" t="s">
        <v>825</v>
      </c>
      <c r="B362" t="s">
        <v>826</v>
      </c>
    </row>
    <row r="363" spans="1:2" x14ac:dyDescent="0.25">
      <c r="A363" s="1" t="s">
        <v>827</v>
      </c>
      <c r="B363" t="s">
        <v>828</v>
      </c>
    </row>
    <row r="364" spans="1:2" x14ac:dyDescent="0.25">
      <c r="A364" s="1" t="s">
        <v>829</v>
      </c>
      <c r="B364" t="s">
        <v>830</v>
      </c>
    </row>
    <row r="365" spans="1:2" x14ac:dyDescent="0.25">
      <c r="A365" s="1" t="s">
        <v>831</v>
      </c>
      <c r="B365" t="s">
        <v>832</v>
      </c>
    </row>
    <row r="366" spans="1:2" x14ac:dyDescent="0.25">
      <c r="A366" s="1" t="s">
        <v>833</v>
      </c>
      <c r="B366" t="s">
        <v>834</v>
      </c>
    </row>
    <row r="367" spans="1:2" x14ac:dyDescent="0.25">
      <c r="A367" s="1" t="s">
        <v>835</v>
      </c>
      <c r="B367" t="s">
        <v>836</v>
      </c>
    </row>
    <row r="368" spans="1:2" x14ac:dyDescent="0.25">
      <c r="A368" s="1" t="s">
        <v>837</v>
      </c>
      <c r="B368" t="s">
        <v>838</v>
      </c>
    </row>
    <row r="369" spans="1:2" x14ac:dyDescent="0.25">
      <c r="A369" s="1" t="s">
        <v>839</v>
      </c>
      <c r="B369" t="s">
        <v>840</v>
      </c>
    </row>
    <row r="370" spans="1:2" x14ac:dyDescent="0.25">
      <c r="A370" s="1" t="s">
        <v>841</v>
      </c>
      <c r="B370" t="s">
        <v>842</v>
      </c>
    </row>
    <row r="371" spans="1:2" x14ac:dyDescent="0.25">
      <c r="A371" s="1" t="s">
        <v>843</v>
      </c>
      <c r="B371" t="s">
        <v>844</v>
      </c>
    </row>
    <row r="372" spans="1:2" x14ac:dyDescent="0.25">
      <c r="A372" s="1" t="s">
        <v>845</v>
      </c>
      <c r="B372" t="s">
        <v>846</v>
      </c>
    </row>
    <row r="373" spans="1:2" x14ac:dyDescent="0.25">
      <c r="A373" s="1" t="s">
        <v>847</v>
      </c>
      <c r="B373" t="s">
        <v>848</v>
      </c>
    </row>
    <row r="374" spans="1:2" x14ac:dyDescent="0.25">
      <c r="A374" s="1" t="s">
        <v>849</v>
      </c>
      <c r="B374" t="s">
        <v>850</v>
      </c>
    </row>
    <row r="375" spans="1:2" x14ac:dyDescent="0.25">
      <c r="A375" s="1" t="s">
        <v>429</v>
      </c>
      <c r="B375" t="s">
        <v>851</v>
      </c>
    </row>
    <row r="376" spans="1:2" x14ac:dyDescent="0.25">
      <c r="A376" s="1" t="s">
        <v>391</v>
      </c>
      <c r="B376" t="s">
        <v>392</v>
      </c>
    </row>
    <row r="377" spans="1:2" x14ac:dyDescent="0.25">
      <c r="A377" s="1" t="s">
        <v>852</v>
      </c>
      <c r="B377" t="s">
        <v>853</v>
      </c>
    </row>
    <row r="378" spans="1:2" x14ac:dyDescent="0.25">
      <c r="A378" s="1" t="s">
        <v>385</v>
      </c>
      <c r="B378" t="s">
        <v>386</v>
      </c>
    </row>
    <row r="379" spans="1:2" x14ac:dyDescent="0.25">
      <c r="A379" s="1" t="s">
        <v>854</v>
      </c>
      <c r="B379" t="s">
        <v>855</v>
      </c>
    </row>
    <row r="380" spans="1:2" x14ac:dyDescent="0.25">
      <c r="A380" s="1" t="s">
        <v>856</v>
      </c>
      <c r="B380" t="s">
        <v>857</v>
      </c>
    </row>
    <row r="381" spans="1:2" x14ac:dyDescent="0.25">
      <c r="A381" s="1" t="s">
        <v>858</v>
      </c>
      <c r="B381" t="s">
        <v>859</v>
      </c>
    </row>
    <row r="382" spans="1:2" x14ac:dyDescent="0.25">
      <c r="A382" s="1" t="s">
        <v>860</v>
      </c>
      <c r="B382" t="s">
        <v>861</v>
      </c>
    </row>
    <row r="383" spans="1:2" x14ac:dyDescent="0.25">
      <c r="A383" s="1" t="s">
        <v>862</v>
      </c>
      <c r="B383" t="s">
        <v>863</v>
      </c>
    </row>
    <row r="384" spans="1:2" x14ac:dyDescent="0.25">
      <c r="A384" s="1" t="s">
        <v>864</v>
      </c>
      <c r="B384" t="s">
        <v>865</v>
      </c>
    </row>
    <row r="385" spans="1:2" x14ac:dyDescent="0.25">
      <c r="A385" s="1" t="s">
        <v>866</v>
      </c>
      <c r="B385" t="s">
        <v>867</v>
      </c>
    </row>
    <row r="386" spans="1:2" x14ac:dyDescent="0.25">
      <c r="A386" s="1" t="s">
        <v>868</v>
      </c>
      <c r="B386" t="s">
        <v>869</v>
      </c>
    </row>
    <row r="387" spans="1:2" x14ac:dyDescent="0.25">
      <c r="A387" s="1" t="s">
        <v>870</v>
      </c>
      <c r="B387" t="s">
        <v>871</v>
      </c>
    </row>
    <row r="388" spans="1:2" x14ac:dyDescent="0.25">
      <c r="A388" s="1" t="s">
        <v>872</v>
      </c>
      <c r="B388" t="s">
        <v>873</v>
      </c>
    </row>
    <row r="389" spans="1:2" x14ac:dyDescent="0.25">
      <c r="A389" s="1" t="s">
        <v>874</v>
      </c>
      <c r="B389" t="s">
        <v>875</v>
      </c>
    </row>
    <row r="390" spans="1:2" x14ac:dyDescent="0.25">
      <c r="A390" s="1" t="s">
        <v>876</v>
      </c>
      <c r="B390" t="s">
        <v>877</v>
      </c>
    </row>
    <row r="391" spans="1:2" x14ac:dyDescent="0.25">
      <c r="A391" s="1" t="s">
        <v>878</v>
      </c>
      <c r="B391" t="s">
        <v>879</v>
      </c>
    </row>
    <row r="392" spans="1:2" x14ac:dyDescent="0.25">
      <c r="A392" s="1" t="s">
        <v>880</v>
      </c>
      <c r="B392" t="s">
        <v>881</v>
      </c>
    </row>
    <row r="393" spans="1:2" x14ac:dyDescent="0.25">
      <c r="A393" s="1" t="s">
        <v>882</v>
      </c>
      <c r="B393" t="s">
        <v>883</v>
      </c>
    </row>
    <row r="394" spans="1:2" x14ac:dyDescent="0.25">
      <c r="A394" s="1" t="s">
        <v>884</v>
      </c>
      <c r="B394" t="s">
        <v>885</v>
      </c>
    </row>
    <row r="395" spans="1:2" x14ac:dyDescent="0.25">
      <c r="A395" s="1" t="s">
        <v>886</v>
      </c>
      <c r="B395" t="s">
        <v>887</v>
      </c>
    </row>
    <row r="396" spans="1:2" x14ac:dyDescent="0.25">
      <c r="A396" s="1" t="s">
        <v>888</v>
      </c>
      <c r="B396" t="s">
        <v>889</v>
      </c>
    </row>
    <row r="397" spans="1:2" x14ac:dyDescent="0.25">
      <c r="A397" s="1" t="s">
        <v>890</v>
      </c>
      <c r="B397" t="s">
        <v>891</v>
      </c>
    </row>
    <row r="398" spans="1:2" x14ac:dyDescent="0.25">
      <c r="A398" s="1" t="s">
        <v>892</v>
      </c>
      <c r="B398" t="s">
        <v>893</v>
      </c>
    </row>
    <row r="399" spans="1:2" x14ac:dyDescent="0.25">
      <c r="A399" s="1" t="s">
        <v>894</v>
      </c>
      <c r="B399" t="s">
        <v>895</v>
      </c>
    </row>
    <row r="400" spans="1:2" x14ac:dyDescent="0.25">
      <c r="A400" s="1" t="s">
        <v>896</v>
      </c>
      <c r="B400" t="s">
        <v>897</v>
      </c>
    </row>
    <row r="401" spans="1:2" x14ac:dyDescent="0.25">
      <c r="A401" s="1" t="s">
        <v>898</v>
      </c>
      <c r="B401" t="s">
        <v>899</v>
      </c>
    </row>
    <row r="402" spans="1:2" x14ac:dyDescent="0.25">
      <c r="A402" s="1" t="s">
        <v>427</v>
      </c>
      <c r="B402" t="s">
        <v>900</v>
      </c>
    </row>
    <row r="403" spans="1:2" x14ac:dyDescent="0.25">
      <c r="A403" s="1" t="s">
        <v>901</v>
      </c>
      <c r="B403" t="s">
        <v>902</v>
      </c>
    </row>
    <row r="404" spans="1:2" x14ac:dyDescent="0.25">
      <c r="A404" s="1" t="s">
        <v>903</v>
      </c>
      <c r="B404" t="s">
        <v>904</v>
      </c>
    </row>
    <row r="405" spans="1:2" x14ac:dyDescent="0.25">
      <c r="A405" s="1" t="s">
        <v>905</v>
      </c>
      <c r="B405" t="s">
        <v>906</v>
      </c>
    </row>
    <row r="406" spans="1:2" x14ac:dyDescent="0.25">
      <c r="A406" s="1" t="s">
        <v>907</v>
      </c>
      <c r="B406" t="s">
        <v>908</v>
      </c>
    </row>
    <row r="407" spans="1:2" x14ac:dyDescent="0.25">
      <c r="A407" s="1" t="s">
        <v>909</v>
      </c>
      <c r="B407" t="s">
        <v>910</v>
      </c>
    </row>
    <row r="408" spans="1:2" x14ac:dyDescent="0.25">
      <c r="A408" s="1" t="s">
        <v>911</v>
      </c>
      <c r="B408" t="s">
        <v>912</v>
      </c>
    </row>
    <row r="409" spans="1:2" x14ac:dyDescent="0.25">
      <c r="A409" s="1" t="s">
        <v>913</v>
      </c>
      <c r="B409" t="s">
        <v>914</v>
      </c>
    </row>
    <row r="410" spans="1:2" x14ac:dyDescent="0.25">
      <c r="A410" s="1" t="s">
        <v>915</v>
      </c>
      <c r="B410" t="s">
        <v>916</v>
      </c>
    </row>
    <row r="411" spans="1:2" x14ac:dyDescent="0.25">
      <c r="A411" s="1" t="s">
        <v>917</v>
      </c>
      <c r="B411" t="s">
        <v>918</v>
      </c>
    </row>
    <row r="412" spans="1:2" x14ac:dyDescent="0.25">
      <c r="A412" s="1" t="s">
        <v>919</v>
      </c>
      <c r="B412" t="s">
        <v>920</v>
      </c>
    </row>
    <row r="413" spans="1:2" x14ac:dyDescent="0.25">
      <c r="A413" s="1" t="s">
        <v>921</v>
      </c>
      <c r="B413" t="s">
        <v>922</v>
      </c>
    </row>
    <row r="414" spans="1:2" x14ac:dyDescent="0.25">
      <c r="A414" s="1" t="s">
        <v>923</v>
      </c>
      <c r="B414" t="s">
        <v>924</v>
      </c>
    </row>
    <row r="415" spans="1:2" x14ac:dyDescent="0.25">
      <c r="A415" s="1" t="s">
        <v>925</v>
      </c>
      <c r="B415" t="s">
        <v>926</v>
      </c>
    </row>
    <row r="416" spans="1:2" x14ac:dyDescent="0.25">
      <c r="A416" s="1" t="s">
        <v>927</v>
      </c>
      <c r="B416" t="s">
        <v>928</v>
      </c>
    </row>
    <row r="417" spans="1:2" x14ac:dyDescent="0.25">
      <c r="A417" s="1" t="s">
        <v>929</v>
      </c>
      <c r="B417" t="s">
        <v>930</v>
      </c>
    </row>
    <row r="418" spans="1:2" x14ac:dyDescent="0.25">
      <c r="A418" s="1" t="s">
        <v>931</v>
      </c>
      <c r="B418" t="s">
        <v>932</v>
      </c>
    </row>
    <row r="419" spans="1:2" x14ac:dyDescent="0.25">
      <c r="A419" s="1" t="s">
        <v>933</v>
      </c>
      <c r="B419" t="s">
        <v>934</v>
      </c>
    </row>
    <row r="420" spans="1:2" x14ac:dyDescent="0.25">
      <c r="A420" s="1" t="s">
        <v>935</v>
      </c>
      <c r="B420" t="s">
        <v>936</v>
      </c>
    </row>
    <row r="421" spans="1:2" x14ac:dyDescent="0.25">
      <c r="A421" s="1" t="s">
        <v>107</v>
      </c>
      <c r="B421" t="s">
        <v>108</v>
      </c>
    </row>
    <row r="422" spans="1:2" x14ac:dyDescent="0.25">
      <c r="A422" s="1" t="s">
        <v>937</v>
      </c>
      <c r="B422" t="s">
        <v>938</v>
      </c>
    </row>
    <row r="423" spans="1:2" x14ac:dyDescent="0.25">
      <c r="A423" s="1" t="s">
        <v>939</v>
      </c>
      <c r="B423" t="s">
        <v>940</v>
      </c>
    </row>
    <row r="424" spans="1:2" x14ac:dyDescent="0.25">
      <c r="A424" s="1" t="s">
        <v>941</v>
      </c>
      <c r="B424" t="s">
        <v>942</v>
      </c>
    </row>
    <row r="425" spans="1:2" x14ac:dyDescent="0.25">
      <c r="A425" s="1" t="s">
        <v>943</v>
      </c>
      <c r="B425" t="s">
        <v>944</v>
      </c>
    </row>
    <row r="426" spans="1:2" x14ac:dyDescent="0.25">
      <c r="A426" s="1" t="s">
        <v>945</v>
      </c>
      <c r="B426" t="s">
        <v>946</v>
      </c>
    </row>
    <row r="427" spans="1:2" x14ac:dyDescent="0.25">
      <c r="A427" s="1" t="s">
        <v>947</v>
      </c>
      <c r="B427" t="s">
        <v>948</v>
      </c>
    </row>
    <row r="428" spans="1:2" x14ac:dyDescent="0.25">
      <c r="A428" s="1" t="s">
        <v>949</v>
      </c>
      <c r="B428" t="s">
        <v>950</v>
      </c>
    </row>
    <row r="429" spans="1:2" x14ac:dyDescent="0.25">
      <c r="A429" s="1" t="s">
        <v>951</v>
      </c>
      <c r="B429" t="s">
        <v>952</v>
      </c>
    </row>
    <row r="430" spans="1:2" x14ac:dyDescent="0.25">
      <c r="A430" s="1" t="s">
        <v>953</v>
      </c>
      <c r="B430" t="s">
        <v>954</v>
      </c>
    </row>
    <row r="431" spans="1:2" x14ac:dyDescent="0.25">
      <c r="A431" s="1" t="s">
        <v>955</v>
      </c>
      <c r="B431" t="s">
        <v>956</v>
      </c>
    </row>
    <row r="432" spans="1:2" x14ac:dyDescent="0.25">
      <c r="A432" s="1" t="s">
        <v>957</v>
      </c>
      <c r="B432" t="s">
        <v>958</v>
      </c>
    </row>
    <row r="433" spans="1:2" x14ac:dyDescent="0.25">
      <c r="A433" s="1" t="s">
        <v>959</v>
      </c>
      <c r="B433" t="s">
        <v>960</v>
      </c>
    </row>
    <row r="434" spans="1:2" x14ac:dyDescent="0.25">
      <c r="A434" s="1" t="s">
        <v>961</v>
      </c>
      <c r="B434" t="s">
        <v>962</v>
      </c>
    </row>
    <row r="435" spans="1:2" x14ac:dyDescent="0.25">
      <c r="A435" s="1" t="s">
        <v>963</v>
      </c>
      <c r="B435" t="s">
        <v>964</v>
      </c>
    </row>
    <row r="436" spans="1:2" x14ac:dyDescent="0.25">
      <c r="A436" s="1" t="s">
        <v>965</v>
      </c>
      <c r="B436" t="s">
        <v>966</v>
      </c>
    </row>
    <row r="437" spans="1:2" x14ac:dyDescent="0.25">
      <c r="A437" s="1" t="s">
        <v>967</v>
      </c>
      <c r="B437" t="s">
        <v>968</v>
      </c>
    </row>
    <row r="438" spans="1:2" x14ac:dyDescent="0.25">
      <c r="A438" s="1" t="s">
        <v>969</v>
      </c>
      <c r="B438" t="s">
        <v>970</v>
      </c>
    </row>
    <row r="439" spans="1:2" x14ac:dyDescent="0.25">
      <c r="A439" s="1" t="s">
        <v>971</v>
      </c>
      <c r="B439" t="s">
        <v>972</v>
      </c>
    </row>
    <row r="440" spans="1:2" x14ac:dyDescent="0.25">
      <c r="A440" s="1" t="s">
        <v>973</v>
      </c>
      <c r="B440" t="s">
        <v>974</v>
      </c>
    </row>
    <row r="441" spans="1:2" x14ac:dyDescent="0.25">
      <c r="A441" s="1" t="s">
        <v>975</v>
      </c>
      <c r="B441" t="s">
        <v>976</v>
      </c>
    </row>
    <row r="442" spans="1:2" x14ac:dyDescent="0.25">
      <c r="A442" s="1" t="s">
        <v>977</v>
      </c>
      <c r="B442" t="s">
        <v>978</v>
      </c>
    </row>
    <row r="443" spans="1:2" x14ac:dyDescent="0.25">
      <c r="A443" s="1" t="s">
        <v>979</v>
      </c>
      <c r="B443" t="s">
        <v>980</v>
      </c>
    </row>
    <row r="444" spans="1:2" x14ac:dyDescent="0.25">
      <c r="A444" s="1" t="s">
        <v>981</v>
      </c>
      <c r="B444" t="s">
        <v>982</v>
      </c>
    </row>
    <row r="445" spans="1:2" x14ac:dyDescent="0.25">
      <c r="A445" s="1" t="s">
        <v>983</v>
      </c>
      <c r="B445" t="s">
        <v>984</v>
      </c>
    </row>
    <row r="446" spans="1:2" x14ac:dyDescent="0.25">
      <c r="A446" s="1" t="s">
        <v>985</v>
      </c>
      <c r="B446" t="s">
        <v>986</v>
      </c>
    </row>
    <row r="447" spans="1:2" x14ac:dyDescent="0.25">
      <c r="A447" s="1" t="s">
        <v>987</v>
      </c>
      <c r="B447" t="s">
        <v>988</v>
      </c>
    </row>
    <row r="448" spans="1:2" x14ac:dyDescent="0.25">
      <c r="A448" s="1" t="s">
        <v>989</v>
      </c>
      <c r="B448" t="s">
        <v>990</v>
      </c>
    </row>
    <row r="449" spans="1:2" x14ac:dyDescent="0.25">
      <c r="A449" s="1" t="s">
        <v>991</v>
      </c>
      <c r="B449" t="s">
        <v>992</v>
      </c>
    </row>
    <row r="450" spans="1:2" x14ac:dyDescent="0.25">
      <c r="A450" s="1" t="s">
        <v>993</v>
      </c>
      <c r="B450" t="s">
        <v>994</v>
      </c>
    </row>
    <row r="451" spans="1:2" x14ac:dyDescent="0.25">
      <c r="A451" s="1" t="s">
        <v>995</v>
      </c>
      <c r="B451" t="s">
        <v>996</v>
      </c>
    </row>
    <row r="452" spans="1:2" x14ac:dyDescent="0.25">
      <c r="A452" s="1" t="s">
        <v>997</v>
      </c>
      <c r="B452" t="s">
        <v>998</v>
      </c>
    </row>
    <row r="453" spans="1:2" x14ac:dyDescent="0.25">
      <c r="A453" s="1" t="s">
        <v>999</v>
      </c>
      <c r="B453" t="s">
        <v>1000</v>
      </c>
    </row>
    <row r="454" spans="1:2" x14ac:dyDescent="0.25">
      <c r="A454" s="1" t="s">
        <v>1001</v>
      </c>
      <c r="B454" t="s">
        <v>1002</v>
      </c>
    </row>
    <row r="455" spans="1:2" x14ac:dyDescent="0.25">
      <c r="A455" s="1" t="s">
        <v>1003</v>
      </c>
      <c r="B455" t="s">
        <v>1004</v>
      </c>
    </row>
    <row r="456" spans="1:2" x14ac:dyDescent="0.25">
      <c r="A456" s="1" t="s">
        <v>1005</v>
      </c>
      <c r="B456" t="s">
        <v>1006</v>
      </c>
    </row>
    <row r="457" spans="1:2" x14ac:dyDescent="0.25">
      <c r="A457" s="1" t="s">
        <v>1007</v>
      </c>
      <c r="B457" t="s">
        <v>1008</v>
      </c>
    </row>
    <row r="458" spans="1:2" x14ac:dyDescent="0.25">
      <c r="A458" s="1" t="s">
        <v>1009</v>
      </c>
      <c r="B458" t="s">
        <v>1010</v>
      </c>
    </row>
    <row r="459" spans="1:2" x14ac:dyDescent="0.25">
      <c r="A459" s="1" t="s">
        <v>1011</v>
      </c>
      <c r="B459" t="s">
        <v>1012</v>
      </c>
    </row>
    <row r="460" spans="1:2" x14ac:dyDescent="0.25">
      <c r="A460" s="1" t="s">
        <v>1013</v>
      </c>
      <c r="B460" t="s">
        <v>1014</v>
      </c>
    </row>
    <row r="461" spans="1:2" x14ac:dyDescent="0.25">
      <c r="A461" s="1" t="s">
        <v>1015</v>
      </c>
      <c r="B461" t="s">
        <v>1016</v>
      </c>
    </row>
    <row r="462" spans="1:2" x14ac:dyDescent="0.25">
      <c r="A462" s="1" t="s">
        <v>1017</v>
      </c>
      <c r="B462" t="s">
        <v>1018</v>
      </c>
    </row>
    <row r="463" spans="1:2" x14ac:dyDescent="0.25">
      <c r="A463" s="1" t="s">
        <v>1019</v>
      </c>
      <c r="B463" t="s">
        <v>1020</v>
      </c>
    </row>
    <row r="464" spans="1:2" x14ac:dyDescent="0.25">
      <c r="A464" s="1" t="s">
        <v>1021</v>
      </c>
      <c r="B464" t="s">
        <v>1022</v>
      </c>
    </row>
    <row r="465" spans="1:2" x14ac:dyDescent="0.25">
      <c r="A465" s="1" t="s">
        <v>1023</v>
      </c>
      <c r="B465" t="s">
        <v>1024</v>
      </c>
    </row>
    <row r="466" spans="1:2" x14ac:dyDescent="0.25">
      <c r="A466" s="1" t="s">
        <v>1025</v>
      </c>
      <c r="B466" t="s">
        <v>1026</v>
      </c>
    </row>
    <row r="467" spans="1:2" x14ac:dyDescent="0.25">
      <c r="A467" s="1" t="s">
        <v>1027</v>
      </c>
      <c r="B467" t="s">
        <v>1028</v>
      </c>
    </row>
    <row r="468" spans="1:2" x14ac:dyDescent="0.25">
      <c r="A468" s="1" t="s">
        <v>1029</v>
      </c>
      <c r="B468" t="s">
        <v>1030</v>
      </c>
    </row>
    <row r="469" spans="1:2" x14ac:dyDescent="0.25">
      <c r="A469" s="1" t="s">
        <v>1031</v>
      </c>
      <c r="B469" t="s">
        <v>1032</v>
      </c>
    </row>
    <row r="470" spans="1:2" x14ac:dyDescent="0.25">
      <c r="A470" s="1" t="s">
        <v>1033</v>
      </c>
      <c r="B470" t="s">
        <v>1034</v>
      </c>
    </row>
    <row r="471" spans="1:2" x14ac:dyDescent="0.25">
      <c r="A471" s="1" t="s">
        <v>1035</v>
      </c>
      <c r="B471" t="s">
        <v>1036</v>
      </c>
    </row>
    <row r="472" spans="1:2" x14ac:dyDescent="0.25">
      <c r="A472" s="1" t="s">
        <v>1037</v>
      </c>
      <c r="B472" t="s">
        <v>1038</v>
      </c>
    </row>
    <row r="473" spans="1:2" x14ac:dyDescent="0.25">
      <c r="A473" s="1" t="s">
        <v>1039</v>
      </c>
      <c r="B473" t="s">
        <v>1040</v>
      </c>
    </row>
    <row r="474" spans="1:2" x14ac:dyDescent="0.25">
      <c r="A474" s="1" t="s">
        <v>1041</v>
      </c>
      <c r="B474" t="s">
        <v>1042</v>
      </c>
    </row>
    <row r="475" spans="1:2" x14ac:dyDescent="0.25">
      <c r="A475" s="1" t="s">
        <v>1043</v>
      </c>
      <c r="B475" t="s">
        <v>1044</v>
      </c>
    </row>
    <row r="476" spans="1:2" x14ac:dyDescent="0.25">
      <c r="A476" s="1" t="s">
        <v>1045</v>
      </c>
      <c r="B476" t="s">
        <v>1046</v>
      </c>
    </row>
    <row r="477" spans="1:2" x14ac:dyDescent="0.25">
      <c r="A477" s="1" t="s">
        <v>1047</v>
      </c>
      <c r="B477" t="s">
        <v>1048</v>
      </c>
    </row>
    <row r="478" spans="1:2" x14ac:dyDescent="0.25">
      <c r="A478" s="1" t="s">
        <v>1049</v>
      </c>
      <c r="B478" t="s">
        <v>1050</v>
      </c>
    </row>
    <row r="479" spans="1:2" x14ac:dyDescent="0.25">
      <c r="A479" s="1" t="s">
        <v>1051</v>
      </c>
      <c r="B479" t="s">
        <v>1052</v>
      </c>
    </row>
    <row r="480" spans="1:2" x14ac:dyDescent="0.25">
      <c r="A480" s="1" t="s">
        <v>1053</v>
      </c>
      <c r="B480" t="s">
        <v>1054</v>
      </c>
    </row>
    <row r="481" spans="1:2" x14ac:dyDescent="0.25">
      <c r="A481" s="1" t="s">
        <v>1055</v>
      </c>
      <c r="B481" t="s">
        <v>1056</v>
      </c>
    </row>
    <row r="482" spans="1:2" x14ac:dyDescent="0.25">
      <c r="A482" s="1" t="s">
        <v>1057</v>
      </c>
      <c r="B482" t="s">
        <v>1058</v>
      </c>
    </row>
    <row r="483" spans="1:2" x14ac:dyDescent="0.25">
      <c r="A483" s="1" t="s">
        <v>1059</v>
      </c>
      <c r="B483" t="s">
        <v>1060</v>
      </c>
    </row>
    <row r="484" spans="1:2" x14ac:dyDescent="0.25">
      <c r="A484" s="1" t="s">
        <v>1061</v>
      </c>
      <c r="B484" t="s">
        <v>1062</v>
      </c>
    </row>
    <row r="485" spans="1:2" x14ac:dyDescent="0.25">
      <c r="A485" s="1" t="s">
        <v>1063</v>
      </c>
      <c r="B485" t="s">
        <v>1064</v>
      </c>
    </row>
    <row r="486" spans="1:2" x14ac:dyDescent="0.25">
      <c r="A486" s="1" t="s">
        <v>1065</v>
      </c>
      <c r="B486" t="s">
        <v>1066</v>
      </c>
    </row>
    <row r="487" spans="1:2" x14ac:dyDescent="0.25">
      <c r="A487" s="1" t="s">
        <v>1067</v>
      </c>
      <c r="B487" t="s">
        <v>1068</v>
      </c>
    </row>
    <row r="488" spans="1:2" x14ac:dyDescent="0.25">
      <c r="A488" s="1" t="s">
        <v>1069</v>
      </c>
      <c r="B488" t="s">
        <v>1070</v>
      </c>
    </row>
    <row r="489" spans="1:2" x14ac:dyDescent="0.25">
      <c r="A489" s="1" t="s">
        <v>1071</v>
      </c>
      <c r="B489" t="s">
        <v>1072</v>
      </c>
    </row>
    <row r="490" spans="1:2" x14ac:dyDescent="0.25">
      <c r="A490" s="1" t="s">
        <v>1073</v>
      </c>
      <c r="B490" t="s">
        <v>1074</v>
      </c>
    </row>
    <row r="491" spans="1:2" x14ac:dyDescent="0.25">
      <c r="A491" s="1" t="s">
        <v>1075</v>
      </c>
      <c r="B491" t="s">
        <v>1076</v>
      </c>
    </row>
    <row r="492" spans="1:2" x14ac:dyDescent="0.25">
      <c r="A492" s="1" t="s">
        <v>405</v>
      </c>
      <c r="B492" t="s">
        <v>406</v>
      </c>
    </row>
    <row r="493" spans="1:2" x14ac:dyDescent="0.25">
      <c r="A493" s="1" t="s">
        <v>1077</v>
      </c>
      <c r="B493" t="s">
        <v>1078</v>
      </c>
    </row>
    <row r="494" spans="1:2" x14ac:dyDescent="0.25">
      <c r="A494" s="1" t="s">
        <v>1079</v>
      </c>
      <c r="B494" t="s">
        <v>1080</v>
      </c>
    </row>
    <row r="495" spans="1:2" x14ac:dyDescent="0.25">
      <c r="A495" s="1" t="s">
        <v>1081</v>
      </c>
      <c r="B495" t="s">
        <v>1082</v>
      </c>
    </row>
    <row r="496" spans="1:2" x14ac:dyDescent="0.25">
      <c r="A496" s="1" t="s">
        <v>1083</v>
      </c>
      <c r="B496" t="s">
        <v>1084</v>
      </c>
    </row>
    <row r="497" spans="1:2" x14ac:dyDescent="0.25">
      <c r="A497" s="1" t="s">
        <v>1085</v>
      </c>
      <c r="B497" t="s">
        <v>1086</v>
      </c>
    </row>
    <row r="498" spans="1:2" x14ac:dyDescent="0.25">
      <c r="A498" s="1" t="s">
        <v>1087</v>
      </c>
      <c r="B498" t="s">
        <v>1088</v>
      </c>
    </row>
    <row r="499" spans="1:2" x14ac:dyDescent="0.25">
      <c r="A499" s="1" t="s">
        <v>383</v>
      </c>
      <c r="B499" t="s">
        <v>384</v>
      </c>
    </row>
    <row r="500" spans="1:2" x14ac:dyDescent="0.25">
      <c r="A500" s="1" t="s">
        <v>1089</v>
      </c>
      <c r="B500" t="s">
        <v>1090</v>
      </c>
    </row>
    <row r="501" spans="1:2" x14ac:dyDescent="0.25">
      <c r="A501" s="1" t="s">
        <v>1091</v>
      </c>
      <c r="B501" t="s">
        <v>1092</v>
      </c>
    </row>
    <row r="502" spans="1:2" x14ac:dyDescent="0.25">
      <c r="A502" s="1" t="s">
        <v>1093</v>
      </c>
      <c r="B502" t="s">
        <v>1094</v>
      </c>
    </row>
    <row r="503" spans="1:2" x14ac:dyDescent="0.25">
      <c r="A503" s="1" t="s">
        <v>1095</v>
      </c>
      <c r="B503" t="s">
        <v>1096</v>
      </c>
    </row>
    <row r="504" spans="1:2" x14ac:dyDescent="0.25">
      <c r="A504" s="1" t="s">
        <v>1097</v>
      </c>
      <c r="B504" t="s">
        <v>1098</v>
      </c>
    </row>
    <row r="505" spans="1:2" x14ac:dyDescent="0.25">
      <c r="A505" s="1" t="s">
        <v>1099</v>
      </c>
      <c r="B505" t="s">
        <v>1100</v>
      </c>
    </row>
    <row r="506" spans="1:2" x14ac:dyDescent="0.25">
      <c r="A506" s="1" t="s">
        <v>1101</v>
      </c>
      <c r="B506" t="s">
        <v>1102</v>
      </c>
    </row>
    <row r="507" spans="1:2" x14ac:dyDescent="0.25">
      <c r="A507" s="1" t="s">
        <v>1103</v>
      </c>
      <c r="B507" t="s">
        <v>1104</v>
      </c>
    </row>
    <row r="508" spans="1:2" x14ac:dyDescent="0.25">
      <c r="A508" s="1" t="s">
        <v>1105</v>
      </c>
      <c r="B508" t="s">
        <v>1106</v>
      </c>
    </row>
    <row r="509" spans="1:2" x14ac:dyDescent="0.25">
      <c r="A509" s="1" t="s">
        <v>1107</v>
      </c>
      <c r="B509" t="s">
        <v>1108</v>
      </c>
    </row>
    <row r="510" spans="1:2" x14ac:dyDescent="0.25">
      <c r="A510" s="1" t="s">
        <v>1109</v>
      </c>
      <c r="B510" t="s">
        <v>1110</v>
      </c>
    </row>
    <row r="511" spans="1:2" x14ac:dyDescent="0.25">
      <c r="A511" s="1" t="s">
        <v>1111</v>
      </c>
      <c r="B511" t="s">
        <v>1112</v>
      </c>
    </row>
    <row r="512" spans="1:2" x14ac:dyDescent="0.25">
      <c r="A512" s="1" t="s">
        <v>1113</v>
      </c>
      <c r="B512" t="s">
        <v>1114</v>
      </c>
    </row>
    <row r="513" spans="1:2" x14ac:dyDescent="0.25">
      <c r="A513" s="1" t="s">
        <v>1115</v>
      </c>
      <c r="B513" t="s">
        <v>1116</v>
      </c>
    </row>
    <row r="514" spans="1:2" x14ac:dyDescent="0.25">
      <c r="A514" s="1" t="s">
        <v>1117</v>
      </c>
      <c r="B514" t="s">
        <v>1118</v>
      </c>
    </row>
    <row r="515" spans="1:2" x14ac:dyDescent="0.25">
      <c r="A515" s="1" t="s">
        <v>1119</v>
      </c>
      <c r="B515" t="s">
        <v>1120</v>
      </c>
    </row>
    <row r="516" spans="1:2" x14ac:dyDescent="0.25">
      <c r="A516" s="1" t="s">
        <v>1121</v>
      </c>
      <c r="B516" t="s">
        <v>1122</v>
      </c>
    </row>
    <row r="517" spans="1:2" x14ac:dyDescent="0.25">
      <c r="A517" s="1" t="s">
        <v>1123</v>
      </c>
      <c r="B517" t="s">
        <v>1124</v>
      </c>
    </row>
    <row r="518" spans="1:2" x14ac:dyDescent="0.25">
      <c r="A518" s="1" t="s">
        <v>1125</v>
      </c>
      <c r="B518" t="s">
        <v>1126</v>
      </c>
    </row>
    <row r="519" spans="1:2" x14ac:dyDescent="0.25">
      <c r="A519" s="1" t="s">
        <v>1127</v>
      </c>
      <c r="B519" t="s">
        <v>1128</v>
      </c>
    </row>
    <row r="520" spans="1:2" x14ac:dyDescent="0.25">
      <c r="A520" s="1" t="s">
        <v>1129</v>
      </c>
      <c r="B520" t="s">
        <v>1130</v>
      </c>
    </row>
    <row r="521" spans="1:2" x14ac:dyDescent="0.25">
      <c r="A521" s="1" t="s">
        <v>1131</v>
      </c>
      <c r="B521" t="s">
        <v>1132</v>
      </c>
    </row>
    <row r="522" spans="1:2" x14ac:dyDescent="0.25">
      <c r="A522" s="1" t="s">
        <v>1133</v>
      </c>
      <c r="B522" t="s">
        <v>1134</v>
      </c>
    </row>
    <row r="523" spans="1:2" x14ac:dyDescent="0.25">
      <c r="A523" s="1" t="s">
        <v>1135</v>
      </c>
      <c r="B523" t="s">
        <v>1136</v>
      </c>
    </row>
    <row r="524" spans="1:2" x14ac:dyDescent="0.25">
      <c r="A524" s="1" t="s">
        <v>1137</v>
      </c>
      <c r="B524" t="s">
        <v>1138</v>
      </c>
    </row>
    <row r="525" spans="1:2" x14ac:dyDescent="0.25">
      <c r="A525" s="1" t="s">
        <v>1139</v>
      </c>
      <c r="B525" t="s">
        <v>1140</v>
      </c>
    </row>
    <row r="526" spans="1:2" x14ac:dyDescent="0.25">
      <c r="A526" s="1" t="s">
        <v>1141</v>
      </c>
      <c r="B526" t="s">
        <v>1142</v>
      </c>
    </row>
    <row r="527" spans="1:2" x14ac:dyDescent="0.25">
      <c r="A527" s="1" t="s">
        <v>1143</v>
      </c>
      <c r="B527" t="s">
        <v>1144</v>
      </c>
    </row>
    <row r="528" spans="1:2" x14ac:dyDescent="0.25">
      <c r="A528" s="1" t="s">
        <v>1145</v>
      </c>
      <c r="B528" t="s">
        <v>1146</v>
      </c>
    </row>
    <row r="529" spans="1:2" x14ac:dyDescent="0.25">
      <c r="A529" s="1" t="s">
        <v>1147</v>
      </c>
      <c r="B529" t="s">
        <v>1148</v>
      </c>
    </row>
    <row r="530" spans="1:2" x14ac:dyDescent="0.25">
      <c r="A530" s="1" t="s">
        <v>1149</v>
      </c>
      <c r="B530" t="s">
        <v>1150</v>
      </c>
    </row>
    <row r="531" spans="1:2" x14ac:dyDescent="0.25">
      <c r="A531" s="1" t="s">
        <v>1151</v>
      </c>
      <c r="B531" t="s">
        <v>1152</v>
      </c>
    </row>
    <row r="532" spans="1:2" x14ac:dyDescent="0.25">
      <c r="A532" s="1" t="s">
        <v>1153</v>
      </c>
      <c r="B532" t="s">
        <v>1154</v>
      </c>
    </row>
    <row r="533" spans="1:2" x14ac:dyDescent="0.25">
      <c r="A533" s="1" t="s">
        <v>1155</v>
      </c>
      <c r="B533" t="s">
        <v>1156</v>
      </c>
    </row>
    <row r="534" spans="1:2" x14ac:dyDescent="0.25">
      <c r="A534" s="1" t="s">
        <v>1157</v>
      </c>
      <c r="B534" t="s">
        <v>1158</v>
      </c>
    </row>
    <row r="535" spans="1:2" x14ac:dyDescent="0.25">
      <c r="A535" s="1" t="s">
        <v>1159</v>
      </c>
      <c r="B535" t="s">
        <v>1160</v>
      </c>
    </row>
    <row r="536" spans="1:2" x14ac:dyDescent="0.25">
      <c r="A536" s="1" t="s">
        <v>1161</v>
      </c>
      <c r="B536" t="s">
        <v>1162</v>
      </c>
    </row>
    <row r="537" spans="1:2" x14ac:dyDescent="0.25">
      <c r="A537" s="1" t="s">
        <v>1163</v>
      </c>
      <c r="B537" t="s">
        <v>1164</v>
      </c>
    </row>
    <row r="538" spans="1:2" x14ac:dyDescent="0.25">
      <c r="A538" s="1" t="s">
        <v>1165</v>
      </c>
      <c r="B538" t="s">
        <v>1166</v>
      </c>
    </row>
    <row r="539" spans="1:2" x14ac:dyDescent="0.25">
      <c r="A539" s="1" t="s">
        <v>1167</v>
      </c>
      <c r="B539" t="s">
        <v>1168</v>
      </c>
    </row>
    <row r="540" spans="1:2" x14ac:dyDescent="0.25">
      <c r="A540" s="1" t="s">
        <v>1169</v>
      </c>
      <c r="B540" t="s">
        <v>1170</v>
      </c>
    </row>
    <row r="541" spans="1:2" x14ac:dyDescent="0.25">
      <c r="A541" s="1" t="s">
        <v>1171</v>
      </c>
      <c r="B541" t="s">
        <v>1172</v>
      </c>
    </row>
    <row r="542" spans="1:2" x14ac:dyDescent="0.25">
      <c r="A542" s="1" t="s">
        <v>1173</v>
      </c>
      <c r="B542" t="s">
        <v>1174</v>
      </c>
    </row>
    <row r="543" spans="1:2" x14ac:dyDescent="0.25">
      <c r="A543" s="1" t="s">
        <v>1175</v>
      </c>
      <c r="B543" t="s">
        <v>1176</v>
      </c>
    </row>
    <row r="544" spans="1:2" x14ac:dyDescent="0.25">
      <c r="A544" s="1" t="s">
        <v>1177</v>
      </c>
      <c r="B544" t="s">
        <v>1178</v>
      </c>
    </row>
    <row r="545" spans="1:2" x14ac:dyDescent="0.25">
      <c r="A545" s="1" t="s">
        <v>1179</v>
      </c>
      <c r="B545" t="s">
        <v>1180</v>
      </c>
    </row>
    <row r="546" spans="1:2" x14ac:dyDescent="0.25">
      <c r="A546" s="1" t="s">
        <v>1181</v>
      </c>
      <c r="B546" t="s">
        <v>1182</v>
      </c>
    </row>
    <row r="547" spans="1:2" x14ac:dyDescent="0.25">
      <c r="A547" s="1" t="s">
        <v>1183</v>
      </c>
      <c r="B547" t="s">
        <v>1184</v>
      </c>
    </row>
    <row r="548" spans="1:2" x14ac:dyDescent="0.25">
      <c r="A548" s="1" t="s">
        <v>1185</v>
      </c>
      <c r="B548" t="s">
        <v>1186</v>
      </c>
    </row>
    <row r="549" spans="1:2" x14ac:dyDescent="0.25">
      <c r="A549" s="1" t="s">
        <v>1187</v>
      </c>
      <c r="B549" t="s">
        <v>1188</v>
      </c>
    </row>
    <row r="550" spans="1:2" x14ac:dyDescent="0.25">
      <c r="A550" s="1" t="s">
        <v>1189</v>
      </c>
      <c r="B550" t="s">
        <v>1190</v>
      </c>
    </row>
    <row r="551" spans="1:2" x14ac:dyDescent="0.25">
      <c r="A551" s="1" t="s">
        <v>1191</v>
      </c>
      <c r="B551" t="s">
        <v>1192</v>
      </c>
    </row>
    <row r="552" spans="1:2" x14ac:dyDescent="0.25">
      <c r="A552" s="1" t="s">
        <v>1193</v>
      </c>
      <c r="B552" t="s">
        <v>1194</v>
      </c>
    </row>
    <row r="553" spans="1:2" x14ac:dyDescent="0.25">
      <c r="A553" s="1" t="s">
        <v>1195</v>
      </c>
      <c r="B553" t="s">
        <v>1196</v>
      </c>
    </row>
    <row r="554" spans="1:2" x14ac:dyDescent="0.25">
      <c r="A554" s="1" t="s">
        <v>1197</v>
      </c>
      <c r="B554" t="s">
        <v>1198</v>
      </c>
    </row>
    <row r="555" spans="1:2" x14ac:dyDescent="0.25">
      <c r="A555" s="1" t="s">
        <v>1199</v>
      </c>
      <c r="B555" t="s">
        <v>1200</v>
      </c>
    </row>
    <row r="556" spans="1:2" x14ac:dyDescent="0.25">
      <c r="A556" s="1" t="s">
        <v>1201</v>
      </c>
      <c r="B556" t="s">
        <v>1202</v>
      </c>
    </row>
    <row r="557" spans="1:2" x14ac:dyDescent="0.25">
      <c r="A557" s="1" t="s">
        <v>1203</v>
      </c>
      <c r="B557" t="s">
        <v>1204</v>
      </c>
    </row>
    <row r="558" spans="1:2" x14ac:dyDescent="0.25">
      <c r="A558" s="1" t="s">
        <v>1205</v>
      </c>
      <c r="B558" t="s">
        <v>1206</v>
      </c>
    </row>
    <row r="559" spans="1:2" x14ac:dyDescent="0.25">
      <c r="A559" s="1" t="s">
        <v>1207</v>
      </c>
      <c r="B559" t="s">
        <v>1208</v>
      </c>
    </row>
    <row r="560" spans="1:2" x14ac:dyDescent="0.25">
      <c r="A560" s="1" t="s">
        <v>1209</v>
      </c>
      <c r="B560" t="s">
        <v>1210</v>
      </c>
    </row>
    <row r="561" spans="1:2" x14ac:dyDescent="0.25">
      <c r="A561" s="1" t="s">
        <v>1211</v>
      </c>
      <c r="B561" t="s">
        <v>1212</v>
      </c>
    </row>
    <row r="562" spans="1:2" x14ac:dyDescent="0.25">
      <c r="A562" s="1" t="s">
        <v>1213</v>
      </c>
      <c r="B562" t="s">
        <v>1214</v>
      </c>
    </row>
    <row r="563" spans="1:2" x14ac:dyDescent="0.25">
      <c r="A563" s="1" t="s">
        <v>1215</v>
      </c>
      <c r="B563" t="s">
        <v>1216</v>
      </c>
    </row>
    <row r="564" spans="1:2" x14ac:dyDescent="0.25">
      <c r="A564" s="1" t="s">
        <v>1217</v>
      </c>
      <c r="B564" t="s">
        <v>1218</v>
      </c>
    </row>
    <row r="565" spans="1:2" x14ac:dyDescent="0.25">
      <c r="A565" s="1" t="s">
        <v>1219</v>
      </c>
      <c r="B565" t="s">
        <v>1220</v>
      </c>
    </row>
    <row r="566" spans="1:2" x14ac:dyDescent="0.25">
      <c r="A566" s="1" t="s">
        <v>1221</v>
      </c>
      <c r="B566" t="s">
        <v>1222</v>
      </c>
    </row>
    <row r="567" spans="1:2" x14ac:dyDescent="0.25">
      <c r="A567" s="1" t="s">
        <v>1223</v>
      </c>
      <c r="B567" t="s">
        <v>1224</v>
      </c>
    </row>
    <row r="568" spans="1:2" x14ac:dyDescent="0.25">
      <c r="A568" s="1" t="s">
        <v>1225</v>
      </c>
      <c r="B568" t="s">
        <v>1226</v>
      </c>
    </row>
    <row r="569" spans="1:2" x14ac:dyDescent="0.25">
      <c r="A569" s="1" t="s">
        <v>1227</v>
      </c>
      <c r="B569" t="s">
        <v>1228</v>
      </c>
    </row>
    <row r="570" spans="1:2" x14ac:dyDescent="0.25">
      <c r="A570" s="1" t="s">
        <v>409</v>
      </c>
      <c r="B570" t="s">
        <v>410</v>
      </c>
    </row>
    <row r="571" spans="1:2" x14ac:dyDescent="0.25">
      <c r="A571" s="1" t="s">
        <v>389</v>
      </c>
      <c r="B571" t="s">
        <v>390</v>
      </c>
    </row>
    <row r="572" spans="1:2" x14ac:dyDescent="0.25">
      <c r="A572" s="1" t="s">
        <v>1229</v>
      </c>
      <c r="B572" t="s">
        <v>1230</v>
      </c>
    </row>
    <row r="573" spans="1:2" x14ac:dyDescent="0.25">
      <c r="A573" s="1" t="s">
        <v>1231</v>
      </c>
      <c r="B573" t="s">
        <v>1232</v>
      </c>
    </row>
    <row r="574" spans="1:2" x14ac:dyDescent="0.25">
      <c r="A574" s="1" t="s">
        <v>1233</v>
      </c>
      <c r="B574" t="s">
        <v>1234</v>
      </c>
    </row>
    <row r="575" spans="1:2" x14ac:dyDescent="0.25">
      <c r="A575" s="1" t="s">
        <v>1235</v>
      </c>
      <c r="B575" t="s">
        <v>1236</v>
      </c>
    </row>
    <row r="576" spans="1:2" x14ac:dyDescent="0.25">
      <c r="A576" s="1" t="s">
        <v>1237</v>
      </c>
      <c r="B576" t="s">
        <v>1238</v>
      </c>
    </row>
    <row r="577" spans="1:2" x14ac:dyDescent="0.25">
      <c r="A577" s="1" t="s">
        <v>1239</v>
      </c>
      <c r="B577" t="s">
        <v>1240</v>
      </c>
    </row>
    <row r="578" spans="1:2" x14ac:dyDescent="0.25">
      <c r="A578" s="1" t="s">
        <v>1241</v>
      </c>
      <c r="B578" t="s">
        <v>1242</v>
      </c>
    </row>
    <row r="579" spans="1:2" x14ac:dyDescent="0.25">
      <c r="A579" s="1" t="s">
        <v>1243</v>
      </c>
      <c r="B579" t="s">
        <v>1244</v>
      </c>
    </row>
    <row r="580" spans="1:2" x14ac:dyDescent="0.25">
      <c r="A580" s="1" t="s">
        <v>1245</v>
      </c>
      <c r="B580" t="s">
        <v>1246</v>
      </c>
    </row>
    <row r="581" spans="1:2" x14ac:dyDescent="0.25">
      <c r="A581" s="1" t="s">
        <v>1247</v>
      </c>
      <c r="B581" t="s">
        <v>1248</v>
      </c>
    </row>
    <row r="582" spans="1:2" x14ac:dyDescent="0.25">
      <c r="A582" s="1" t="s">
        <v>1249</v>
      </c>
      <c r="B582" t="s">
        <v>1250</v>
      </c>
    </row>
    <row r="583" spans="1:2" x14ac:dyDescent="0.25">
      <c r="A583" s="1" t="s">
        <v>1251</v>
      </c>
      <c r="B583" t="s">
        <v>1252</v>
      </c>
    </row>
    <row r="584" spans="1:2" x14ac:dyDescent="0.25">
      <c r="A584" s="1" t="s">
        <v>1253</v>
      </c>
      <c r="B584" t="s">
        <v>1254</v>
      </c>
    </row>
    <row r="585" spans="1:2" x14ac:dyDescent="0.25">
      <c r="A585" s="1" t="s">
        <v>1255</v>
      </c>
      <c r="B585" t="s">
        <v>1256</v>
      </c>
    </row>
    <row r="586" spans="1:2" x14ac:dyDescent="0.25">
      <c r="A586" s="1" t="s">
        <v>1257</v>
      </c>
      <c r="B586" t="s">
        <v>1258</v>
      </c>
    </row>
    <row r="587" spans="1:2" x14ac:dyDescent="0.25">
      <c r="A587" s="1" t="s">
        <v>1259</v>
      </c>
      <c r="B587" t="s">
        <v>1260</v>
      </c>
    </row>
    <row r="588" spans="1:2" x14ac:dyDescent="0.25">
      <c r="A588" s="1" t="s">
        <v>1261</v>
      </c>
      <c r="B588" t="s">
        <v>1262</v>
      </c>
    </row>
    <row r="589" spans="1:2" x14ac:dyDescent="0.25">
      <c r="A589" s="1" t="s">
        <v>1263</v>
      </c>
      <c r="B589" t="s">
        <v>1264</v>
      </c>
    </row>
    <row r="590" spans="1:2" x14ac:dyDescent="0.25">
      <c r="A590" s="1" t="s">
        <v>1265</v>
      </c>
      <c r="B590" t="s">
        <v>1266</v>
      </c>
    </row>
    <row r="591" spans="1:2" x14ac:dyDescent="0.25">
      <c r="A591" s="1" t="s">
        <v>1267</v>
      </c>
      <c r="B591" t="s">
        <v>1268</v>
      </c>
    </row>
    <row r="592" spans="1:2" x14ac:dyDescent="0.25">
      <c r="A592" s="1" t="s">
        <v>1269</v>
      </c>
      <c r="B592" t="s">
        <v>1270</v>
      </c>
    </row>
    <row r="593" spans="1:2" x14ac:dyDescent="0.25">
      <c r="A593" s="1" t="s">
        <v>1271</v>
      </c>
      <c r="B593" t="s">
        <v>1272</v>
      </c>
    </row>
    <row r="594" spans="1:2" x14ac:dyDescent="0.25">
      <c r="A594" s="1" t="s">
        <v>1273</v>
      </c>
      <c r="B594" t="s">
        <v>1274</v>
      </c>
    </row>
    <row r="595" spans="1:2" x14ac:dyDescent="0.25">
      <c r="A595" s="1" t="s">
        <v>1275</v>
      </c>
      <c r="B595" t="s">
        <v>1276</v>
      </c>
    </row>
    <row r="596" spans="1:2" x14ac:dyDescent="0.25">
      <c r="A596" s="1" t="s">
        <v>1277</v>
      </c>
      <c r="B596" t="s">
        <v>1278</v>
      </c>
    </row>
    <row r="597" spans="1:2" x14ac:dyDescent="0.25">
      <c r="A597" s="1" t="s">
        <v>1279</v>
      </c>
      <c r="B597" t="s">
        <v>1280</v>
      </c>
    </row>
    <row r="598" spans="1:2" x14ac:dyDescent="0.25">
      <c r="A598" s="1" t="s">
        <v>1281</v>
      </c>
      <c r="B598" t="s">
        <v>1282</v>
      </c>
    </row>
    <row r="599" spans="1:2" x14ac:dyDescent="0.25">
      <c r="A599" s="1" t="s">
        <v>1283</v>
      </c>
      <c r="B599" t="s">
        <v>1284</v>
      </c>
    </row>
    <row r="600" spans="1:2" x14ac:dyDescent="0.25">
      <c r="A600" s="1" t="s">
        <v>1285</v>
      </c>
      <c r="B600" t="s">
        <v>1286</v>
      </c>
    </row>
    <row r="601" spans="1:2" x14ac:dyDescent="0.25">
      <c r="A601" s="1" t="s">
        <v>1287</v>
      </c>
      <c r="B601" t="s">
        <v>1288</v>
      </c>
    </row>
    <row r="602" spans="1:2" x14ac:dyDescent="0.25">
      <c r="A602" s="1" t="s">
        <v>1289</v>
      </c>
      <c r="B602" t="s">
        <v>1290</v>
      </c>
    </row>
    <row r="603" spans="1:2" x14ac:dyDescent="0.25">
      <c r="A603" s="1" t="s">
        <v>1291</v>
      </c>
      <c r="B603" t="s">
        <v>1292</v>
      </c>
    </row>
    <row r="604" spans="1:2" x14ac:dyDescent="0.25">
      <c r="A604" s="1" t="s">
        <v>1293</v>
      </c>
      <c r="B604" t="s">
        <v>1294</v>
      </c>
    </row>
    <row r="605" spans="1:2" x14ac:dyDescent="0.25">
      <c r="A605" s="1" t="s">
        <v>1295</v>
      </c>
      <c r="B605" t="s">
        <v>1296</v>
      </c>
    </row>
    <row r="606" spans="1:2" x14ac:dyDescent="0.25">
      <c r="A606" s="1" t="s">
        <v>1297</v>
      </c>
      <c r="B606" t="s">
        <v>1298</v>
      </c>
    </row>
    <row r="607" spans="1:2" x14ac:dyDescent="0.25">
      <c r="A607" s="1" t="s">
        <v>1299</v>
      </c>
      <c r="B607" t="s">
        <v>1300</v>
      </c>
    </row>
    <row r="608" spans="1:2" x14ac:dyDescent="0.25">
      <c r="A608" s="1" t="s">
        <v>1301</v>
      </c>
      <c r="B608" t="s">
        <v>1302</v>
      </c>
    </row>
    <row r="609" spans="1:2" x14ac:dyDescent="0.25">
      <c r="A609" s="1" t="s">
        <v>294</v>
      </c>
      <c r="B609" t="s">
        <v>295</v>
      </c>
    </row>
    <row r="610" spans="1:2" x14ac:dyDescent="0.25">
      <c r="A610" s="1" t="s">
        <v>1303</v>
      </c>
      <c r="B610" t="s">
        <v>1304</v>
      </c>
    </row>
    <row r="611" spans="1:2" x14ac:dyDescent="0.25">
      <c r="A611" s="1" t="s">
        <v>1305</v>
      </c>
      <c r="B611" t="s">
        <v>1306</v>
      </c>
    </row>
    <row r="612" spans="1:2" x14ac:dyDescent="0.25">
      <c r="A612" s="1" t="s">
        <v>1307</v>
      </c>
      <c r="B612" t="s">
        <v>1308</v>
      </c>
    </row>
    <row r="613" spans="1:2" x14ac:dyDescent="0.25">
      <c r="A613" s="1" t="s">
        <v>1309</v>
      </c>
      <c r="B613" t="s">
        <v>1310</v>
      </c>
    </row>
    <row r="614" spans="1:2" x14ac:dyDescent="0.25">
      <c r="A614" s="1" t="s">
        <v>1311</v>
      </c>
      <c r="B614" t="s">
        <v>1312</v>
      </c>
    </row>
    <row r="615" spans="1:2" x14ac:dyDescent="0.25">
      <c r="A615" s="1" t="s">
        <v>1313</v>
      </c>
      <c r="B615" t="s">
        <v>1314</v>
      </c>
    </row>
    <row r="616" spans="1:2" x14ac:dyDescent="0.25">
      <c r="A616" s="1" t="s">
        <v>1315</v>
      </c>
      <c r="B616" t="s">
        <v>1316</v>
      </c>
    </row>
    <row r="617" spans="1:2" x14ac:dyDescent="0.25">
      <c r="A617" s="1" t="s">
        <v>1317</v>
      </c>
      <c r="B617" t="s">
        <v>1318</v>
      </c>
    </row>
    <row r="618" spans="1:2" x14ac:dyDescent="0.25">
      <c r="A618" s="1" t="s">
        <v>1319</v>
      </c>
      <c r="B618" t="s">
        <v>1320</v>
      </c>
    </row>
    <row r="619" spans="1:2" x14ac:dyDescent="0.25">
      <c r="A619" s="1" t="s">
        <v>415</v>
      </c>
      <c r="B619" t="s">
        <v>416</v>
      </c>
    </row>
    <row r="620" spans="1:2" x14ac:dyDescent="0.25">
      <c r="A620" s="1" t="s">
        <v>397</v>
      </c>
      <c r="B620" t="s">
        <v>398</v>
      </c>
    </row>
    <row r="621" spans="1:2" x14ac:dyDescent="0.25">
      <c r="A621" s="1" t="s">
        <v>1321</v>
      </c>
      <c r="B621" t="s">
        <v>1322</v>
      </c>
    </row>
    <row r="622" spans="1:2" x14ac:dyDescent="0.25">
      <c r="A622" s="1" t="s">
        <v>1323</v>
      </c>
      <c r="B622" t="s">
        <v>1324</v>
      </c>
    </row>
    <row r="623" spans="1:2" x14ac:dyDescent="0.25">
      <c r="A623" s="1" t="s">
        <v>1325</v>
      </c>
      <c r="B623" t="s">
        <v>1326</v>
      </c>
    </row>
    <row r="624" spans="1:2" x14ac:dyDescent="0.25">
      <c r="A624" s="1" t="s">
        <v>1327</v>
      </c>
      <c r="B624" t="s">
        <v>1328</v>
      </c>
    </row>
    <row r="625" spans="1:2" x14ac:dyDescent="0.25">
      <c r="A625" s="1" t="s">
        <v>1329</v>
      </c>
      <c r="B625" t="s">
        <v>1330</v>
      </c>
    </row>
    <row r="626" spans="1:2" x14ac:dyDescent="0.25">
      <c r="A626" s="1" t="s">
        <v>1331</v>
      </c>
      <c r="B626" t="s">
        <v>1332</v>
      </c>
    </row>
    <row r="627" spans="1:2" x14ac:dyDescent="0.25">
      <c r="A627" s="1" t="s">
        <v>1333</v>
      </c>
      <c r="B627" t="s">
        <v>1334</v>
      </c>
    </row>
    <row r="628" spans="1:2" x14ac:dyDescent="0.25">
      <c r="A628" s="1" t="s">
        <v>1335</v>
      </c>
      <c r="B628" t="s">
        <v>1336</v>
      </c>
    </row>
    <row r="629" spans="1:2" x14ac:dyDescent="0.25">
      <c r="A629" s="1" t="s">
        <v>1337</v>
      </c>
      <c r="B629" t="s">
        <v>1338</v>
      </c>
    </row>
    <row r="630" spans="1:2" x14ac:dyDescent="0.25">
      <c r="A630" s="1" t="s">
        <v>1339</v>
      </c>
      <c r="B630" t="s">
        <v>1340</v>
      </c>
    </row>
    <row r="631" spans="1:2" x14ac:dyDescent="0.25">
      <c r="A631" s="1" t="s">
        <v>1341</v>
      </c>
      <c r="B631" t="s">
        <v>1342</v>
      </c>
    </row>
    <row r="632" spans="1:2" x14ac:dyDescent="0.25">
      <c r="A632" s="1" t="s">
        <v>1343</v>
      </c>
      <c r="B632" t="s">
        <v>1344</v>
      </c>
    </row>
    <row r="633" spans="1:2" x14ac:dyDescent="0.25">
      <c r="A633" s="1" t="s">
        <v>1345</v>
      </c>
      <c r="B633" t="s">
        <v>1346</v>
      </c>
    </row>
    <row r="634" spans="1:2" x14ac:dyDescent="0.25">
      <c r="A634" s="1" t="s">
        <v>1347</v>
      </c>
      <c r="B634" t="s">
        <v>1348</v>
      </c>
    </row>
    <row r="635" spans="1:2" x14ac:dyDescent="0.25">
      <c r="A635" s="1" t="s">
        <v>1349</v>
      </c>
      <c r="B635" t="s">
        <v>1350</v>
      </c>
    </row>
    <row r="636" spans="1:2" x14ac:dyDescent="0.25">
      <c r="A636" s="1" t="s">
        <v>1351</v>
      </c>
      <c r="B636" t="s">
        <v>1352</v>
      </c>
    </row>
    <row r="637" spans="1:2" x14ac:dyDescent="0.25">
      <c r="A637" s="1" t="s">
        <v>1353</v>
      </c>
      <c r="B637" t="s">
        <v>1354</v>
      </c>
    </row>
    <row r="638" spans="1:2" x14ac:dyDescent="0.25">
      <c r="A638" s="1" t="s">
        <v>1355</v>
      </c>
      <c r="B638" t="s">
        <v>1356</v>
      </c>
    </row>
    <row r="639" spans="1:2" x14ac:dyDescent="0.25">
      <c r="A639" s="1" t="s">
        <v>1357</v>
      </c>
      <c r="B639" t="s">
        <v>1358</v>
      </c>
    </row>
    <row r="640" spans="1:2" x14ac:dyDescent="0.25">
      <c r="A640" s="1" t="s">
        <v>287</v>
      </c>
      <c r="B640" t="s">
        <v>1359</v>
      </c>
    </row>
    <row r="641" spans="1:2" x14ac:dyDescent="0.25">
      <c r="A641" s="1" t="s">
        <v>1360</v>
      </c>
      <c r="B641" t="s">
        <v>1361</v>
      </c>
    </row>
    <row r="642" spans="1:2" x14ac:dyDescent="0.25">
      <c r="A642" s="1" t="s">
        <v>1362</v>
      </c>
      <c r="B642" t="s">
        <v>1363</v>
      </c>
    </row>
    <row r="643" spans="1:2" x14ac:dyDescent="0.25">
      <c r="A643" s="1" t="s">
        <v>1364</v>
      </c>
      <c r="B643" t="s">
        <v>1365</v>
      </c>
    </row>
    <row r="644" spans="1:2" x14ac:dyDescent="0.25">
      <c r="A644" s="1" t="s">
        <v>1366</v>
      </c>
      <c r="B644" t="s">
        <v>1367</v>
      </c>
    </row>
    <row r="645" spans="1:2" x14ac:dyDescent="0.25">
      <c r="A645" s="1" t="s">
        <v>1368</v>
      </c>
      <c r="B645" t="s">
        <v>1369</v>
      </c>
    </row>
    <row r="646" spans="1:2" x14ac:dyDescent="0.25">
      <c r="A646" s="1" t="s">
        <v>1370</v>
      </c>
      <c r="B646" t="s">
        <v>1371</v>
      </c>
    </row>
    <row r="647" spans="1:2" x14ac:dyDescent="0.25">
      <c r="A647" s="1" t="s">
        <v>1372</v>
      </c>
      <c r="B647" t="s">
        <v>1373</v>
      </c>
    </row>
    <row r="648" spans="1:2" x14ac:dyDescent="0.25">
      <c r="A648" s="1" t="s">
        <v>1374</v>
      </c>
      <c r="B648" t="s">
        <v>1375</v>
      </c>
    </row>
    <row r="649" spans="1:2" x14ac:dyDescent="0.25">
      <c r="A649" s="1" t="s">
        <v>1376</v>
      </c>
      <c r="B649" t="s">
        <v>1377</v>
      </c>
    </row>
    <row r="650" spans="1:2" x14ac:dyDescent="0.25">
      <c r="A650" s="1" t="s">
        <v>1378</v>
      </c>
      <c r="B650" t="s">
        <v>1379</v>
      </c>
    </row>
    <row r="651" spans="1:2" x14ac:dyDescent="0.25">
      <c r="A651" s="1" t="s">
        <v>1380</v>
      </c>
      <c r="B651" t="s">
        <v>1381</v>
      </c>
    </row>
    <row r="652" spans="1:2" x14ac:dyDescent="0.25">
      <c r="A652" s="1" t="s">
        <v>1382</v>
      </c>
      <c r="B652" t="s">
        <v>1383</v>
      </c>
    </row>
    <row r="653" spans="1:2" x14ac:dyDescent="0.25">
      <c r="A653" s="1" t="s">
        <v>1384</v>
      </c>
      <c r="B653" t="s">
        <v>1385</v>
      </c>
    </row>
    <row r="654" spans="1:2" x14ac:dyDescent="0.25">
      <c r="A654" s="1" t="s">
        <v>1386</v>
      </c>
      <c r="B654" t="s">
        <v>1387</v>
      </c>
    </row>
    <row r="655" spans="1:2" x14ac:dyDescent="0.25">
      <c r="A655" s="1" t="s">
        <v>1388</v>
      </c>
      <c r="B655" t="s">
        <v>1389</v>
      </c>
    </row>
    <row r="656" spans="1:2" x14ac:dyDescent="0.25">
      <c r="A656" s="1" t="s">
        <v>1390</v>
      </c>
      <c r="B656" t="s">
        <v>1391</v>
      </c>
    </row>
    <row r="657" spans="1:2" x14ac:dyDescent="0.25">
      <c r="A657" s="1" t="s">
        <v>1392</v>
      </c>
      <c r="B657" t="s">
        <v>1393</v>
      </c>
    </row>
    <row r="658" spans="1:2" x14ac:dyDescent="0.25">
      <c r="A658" s="1" t="s">
        <v>1394</v>
      </c>
      <c r="B658" t="s">
        <v>1395</v>
      </c>
    </row>
    <row r="659" spans="1:2" x14ac:dyDescent="0.25">
      <c r="A659" s="1" t="s">
        <v>1396</v>
      </c>
      <c r="B659" t="s">
        <v>1397</v>
      </c>
    </row>
    <row r="660" spans="1:2" x14ac:dyDescent="0.25">
      <c r="A660" s="1" t="s">
        <v>1398</v>
      </c>
      <c r="B660" t="s">
        <v>1399</v>
      </c>
    </row>
    <row r="661" spans="1:2" x14ac:dyDescent="0.25">
      <c r="A661" s="1" t="s">
        <v>1400</v>
      </c>
      <c r="B661" t="s">
        <v>1401</v>
      </c>
    </row>
    <row r="662" spans="1:2" x14ac:dyDescent="0.25">
      <c r="A662" s="1" t="s">
        <v>1402</v>
      </c>
      <c r="B662" t="s">
        <v>1403</v>
      </c>
    </row>
    <row r="663" spans="1:2" x14ac:dyDescent="0.25">
      <c r="A663" s="1" t="s">
        <v>1404</v>
      </c>
      <c r="B663" t="s">
        <v>1405</v>
      </c>
    </row>
    <row r="664" spans="1:2" x14ac:dyDescent="0.25">
      <c r="A664" s="1" t="s">
        <v>122</v>
      </c>
      <c r="B664" t="s">
        <v>1406</v>
      </c>
    </row>
    <row r="665" spans="1:2" x14ac:dyDescent="0.25">
      <c r="A665" s="1" t="s">
        <v>1407</v>
      </c>
      <c r="B665" t="s">
        <v>1408</v>
      </c>
    </row>
    <row r="666" spans="1:2" x14ac:dyDescent="0.25">
      <c r="A666" s="1" t="s">
        <v>1409</v>
      </c>
      <c r="B666" t="s">
        <v>1410</v>
      </c>
    </row>
    <row r="667" spans="1:2" x14ac:dyDescent="0.25">
      <c r="A667" s="1" t="s">
        <v>1411</v>
      </c>
      <c r="B667" t="s">
        <v>1412</v>
      </c>
    </row>
    <row r="668" spans="1:2" x14ac:dyDescent="0.25">
      <c r="A668" s="1" t="s">
        <v>1413</v>
      </c>
      <c r="B668" t="s">
        <v>1414</v>
      </c>
    </row>
    <row r="669" spans="1:2" x14ac:dyDescent="0.25">
      <c r="A669" s="1" t="s">
        <v>1415</v>
      </c>
      <c r="B669" t="s">
        <v>1416</v>
      </c>
    </row>
    <row r="670" spans="1:2" x14ac:dyDescent="0.25">
      <c r="A670" s="1" t="s">
        <v>1417</v>
      </c>
      <c r="B670" t="s">
        <v>1418</v>
      </c>
    </row>
    <row r="671" spans="1:2" x14ac:dyDescent="0.25">
      <c r="A671" s="1" t="s">
        <v>1419</v>
      </c>
      <c r="B671" t="s">
        <v>1420</v>
      </c>
    </row>
    <row r="672" spans="1:2" x14ac:dyDescent="0.25">
      <c r="A672" s="1" t="s">
        <v>1421</v>
      </c>
      <c r="B672" t="s">
        <v>1422</v>
      </c>
    </row>
    <row r="673" spans="1:2" x14ac:dyDescent="0.25">
      <c r="A673" s="1" t="s">
        <v>1423</v>
      </c>
      <c r="B673" t="s">
        <v>1424</v>
      </c>
    </row>
    <row r="674" spans="1:2" x14ac:dyDescent="0.25">
      <c r="A674" s="1" t="s">
        <v>1425</v>
      </c>
      <c r="B674" t="s">
        <v>1426</v>
      </c>
    </row>
    <row r="675" spans="1:2" x14ac:dyDescent="0.25">
      <c r="A675" s="1" t="s">
        <v>1427</v>
      </c>
      <c r="B675" t="s">
        <v>1428</v>
      </c>
    </row>
    <row r="676" spans="1:2" x14ac:dyDescent="0.25">
      <c r="A676" s="1" t="s">
        <v>1429</v>
      </c>
      <c r="B676" t="s">
        <v>1430</v>
      </c>
    </row>
    <row r="677" spans="1:2" x14ac:dyDescent="0.25">
      <c r="A677" s="1" t="s">
        <v>1431</v>
      </c>
      <c r="B677" t="s">
        <v>1432</v>
      </c>
    </row>
    <row r="678" spans="1:2" x14ac:dyDescent="0.25">
      <c r="A678" s="1" t="s">
        <v>1433</v>
      </c>
      <c r="B678" t="s">
        <v>1434</v>
      </c>
    </row>
    <row r="679" spans="1:2" x14ac:dyDescent="0.25">
      <c r="A679" s="1" t="s">
        <v>1435</v>
      </c>
      <c r="B679" t="s">
        <v>1436</v>
      </c>
    </row>
    <row r="680" spans="1:2" x14ac:dyDescent="0.25">
      <c r="A680" s="1" t="s">
        <v>1437</v>
      </c>
      <c r="B680" t="s">
        <v>1438</v>
      </c>
    </row>
    <row r="681" spans="1:2" x14ac:dyDescent="0.25">
      <c r="A681" s="1" t="s">
        <v>1439</v>
      </c>
      <c r="B681" t="s">
        <v>1440</v>
      </c>
    </row>
    <row r="682" spans="1:2" x14ac:dyDescent="0.25">
      <c r="A682" s="1" t="s">
        <v>1441</v>
      </c>
      <c r="B682" t="s">
        <v>1442</v>
      </c>
    </row>
    <row r="683" spans="1:2" x14ac:dyDescent="0.25">
      <c r="A683" s="1" t="s">
        <v>1443</v>
      </c>
      <c r="B683" t="s">
        <v>1444</v>
      </c>
    </row>
    <row r="684" spans="1:2" x14ac:dyDescent="0.25">
      <c r="A684" s="1" t="s">
        <v>1445</v>
      </c>
      <c r="B684" t="s">
        <v>1446</v>
      </c>
    </row>
    <row r="685" spans="1:2" x14ac:dyDescent="0.25">
      <c r="A685" s="1" t="s">
        <v>1447</v>
      </c>
      <c r="B685" t="s">
        <v>1448</v>
      </c>
    </row>
    <row r="686" spans="1:2" x14ac:dyDescent="0.25">
      <c r="A686" s="1" t="s">
        <v>1449</v>
      </c>
      <c r="B686" t="s">
        <v>1450</v>
      </c>
    </row>
    <row r="687" spans="1:2" x14ac:dyDescent="0.25">
      <c r="A687" s="1" t="s">
        <v>1451</v>
      </c>
      <c r="B687" t="s">
        <v>1452</v>
      </c>
    </row>
    <row r="688" spans="1:2" x14ac:dyDescent="0.25">
      <c r="A688" s="1" t="s">
        <v>1453</v>
      </c>
      <c r="B688" t="s">
        <v>1454</v>
      </c>
    </row>
    <row r="689" spans="1:2" x14ac:dyDescent="0.25">
      <c r="A689" s="1" t="s">
        <v>1455</v>
      </c>
      <c r="B689" t="s">
        <v>1456</v>
      </c>
    </row>
    <row r="690" spans="1:2" x14ac:dyDescent="0.25">
      <c r="A690" s="1" t="s">
        <v>428</v>
      </c>
      <c r="B690" t="s">
        <v>1457</v>
      </c>
    </row>
    <row r="691" spans="1:2" x14ac:dyDescent="0.25">
      <c r="A691" s="1" t="s">
        <v>1458</v>
      </c>
      <c r="B691" t="s">
        <v>1459</v>
      </c>
    </row>
    <row r="692" spans="1:2" x14ac:dyDescent="0.25">
      <c r="A692" s="1" t="s">
        <v>1460</v>
      </c>
      <c r="B692" t="s">
        <v>1461</v>
      </c>
    </row>
    <row r="693" spans="1:2" x14ac:dyDescent="0.25">
      <c r="A693" s="1" t="s">
        <v>1462</v>
      </c>
      <c r="B693" t="s">
        <v>1463</v>
      </c>
    </row>
    <row r="694" spans="1:2" x14ac:dyDescent="0.25">
      <c r="A694" s="1" t="s">
        <v>1464</v>
      </c>
      <c r="B694" t="s">
        <v>1465</v>
      </c>
    </row>
    <row r="695" spans="1:2" x14ac:dyDescent="0.25">
      <c r="A695" s="1" t="s">
        <v>1466</v>
      </c>
      <c r="B695" t="s">
        <v>1467</v>
      </c>
    </row>
    <row r="696" spans="1:2" x14ac:dyDescent="0.25">
      <c r="A696" s="1" t="s">
        <v>1468</v>
      </c>
      <c r="B696" t="s">
        <v>1469</v>
      </c>
    </row>
    <row r="697" spans="1:2" x14ac:dyDescent="0.25">
      <c r="A697" s="1" t="s">
        <v>1470</v>
      </c>
      <c r="B697" t="s">
        <v>1471</v>
      </c>
    </row>
    <row r="698" spans="1:2" x14ac:dyDescent="0.25">
      <c r="A698" s="1" t="s">
        <v>1472</v>
      </c>
      <c r="B698" t="s">
        <v>1473</v>
      </c>
    </row>
    <row r="699" spans="1:2" x14ac:dyDescent="0.25">
      <c r="A699" s="1" t="s">
        <v>1474</v>
      </c>
      <c r="B699" t="s">
        <v>1475</v>
      </c>
    </row>
    <row r="700" spans="1:2" x14ac:dyDescent="0.25">
      <c r="A700" s="1" t="s">
        <v>1476</v>
      </c>
      <c r="B700" t="s">
        <v>1477</v>
      </c>
    </row>
    <row r="701" spans="1:2" x14ac:dyDescent="0.25">
      <c r="A701" s="1" t="s">
        <v>1478</v>
      </c>
      <c r="B701" t="s">
        <v>1479</v>
      </c>
    </row>
    <row r="702" spans="1:2" x14ac:dyDescent="0.25">
      <c r="A702" s="1" t="s">
        <v>1480</v>
      </c>
      <c r="B702" t="s">
        <v>1481</v>
      </c>
    </row>
    <row r="703" spans="1:2" x14ac:dyDescent="0.25">
      <c r="A703" s="1" t="s">
        <v>1482</v>
      </c>
      <c r="B703" t="s">
        <v>1483</v>
      </c>
    </row>
    <row r="704" spans="1:2" x14ac:dyDescent="0.25">
      <c r="A704" s="1" t="s">
        <v>1484</v>
      </c>
      <c r="B704" t="s">
        <v>1485</v>
      </c>
    </row>
    <row r="705" spans="1:2" x14ac:dyDescent="0.25">
      <c r="A705" s="1" t="s">
        <v>1486</v>
      </c>
      <c r="B705" t="s">
        <v>1487</v>
      </c>
    </row>
    <row r="706" spans="1:2" x14ac:dyDescent="0.25">
      <c r="A706" s="1" t="s">
        <v>1488</v>
      </c>
      <c r="B706" t="s">
        <v>1489</v>
      </c>
    </row>
    <row r="707" spans="1:2" x14ac:dyDescent="0.25">
      <c r="A707" s="1" t="s">
        <v>1490</v>
      </c>
      <c r="B707" t="s">
        <v>1491</v>
      </c>
    </row>
    <row r="708" spans="1:2" x14ac:dyDescent="0.25">
      <c r="A708" s="1" t="s">
        <v>1492</v>
      </c>
      <c r="B708" t="s">
        <v>1493</v>
      </c>
    </row>
    <row r="709" spans="1:2" x14ac:dyDescent="0.25">
      <c r="A709" s="1" t="s">
        <v>1494</v>
      </c>
      <c r="B709" t="s">
        <v>1495</v>
      </c>
    </row>
    <row r="710" spans="1:2" x14ac:dyDescent="0.25">
      <c r="A710" s="1" t="s">
        <v>1496</v>
      </c>
      <c r="B710" t="s">
        <v>1497</v>
      </c>
    </row>
    <row r="711" spans="1:2" x14ac:dyDescent="0.25">
      <c r="A711" s="1" t="s">
        <v>1498</v>
      </c>
      <c r="B711" t="s">
        <v>1499</v>
      </c>
    </row>
    <row r="712" spans="1:2" x14ac:dyDescent="0.25">
      <c r="A712" s="1" t="s">
        <v>1500</v>
      </c>
      <c r="B712" t="s">
        <v>1501</v>
      </c>
    </row>
    <row r="713" spans="1:2" x14ac:dyDescent="0.25">
      <c r="A713" s="1" t="s">
        <v>1502</v>
      </c>
      <c r="B713" t="s">
        <v>1503</v>
      </c>
    </row>
    <row r="714" spans="1:2" x14ac:dyDescent="0.25">
      <c r="A714" s="1" t="s">
        <v>1504</v>
      </c>
      <c r="B714" t="s">
        <v>1505</v>
      </c>
    </row>
    <row r="715" spans="1:2" x14ac:dyDescent="0.25">
      <c r="A715" s="1" t="s">
        <v>1506</v>
      </c>
      <c r="B715" t="s">
        <v>1507</v>
      </c>
    </row>
    <row r="716" spans="1:2" x14ac:dyDescent="0.25">
      <c r="A716" s="1" t="s">
        <v>1508</v>
      </c>
      <c r="B716" t="s">
        <v>1509</v>
      </c>
    </row>
    <row r="717" spans="1:2" x14ac:dyDescent="0.25">
      <c r="A717" s="1" t="s">
        <v>1510</v>
      </c>
      <c r="B717" t="s">
        <v>1511</v>
      </c>
    </row>
    <row r="718" spans="1:2" x14ac:dyDescent="0.25">
      <c r="A718" s="1" t="s">
        <v>1512</v>
      </c>
      <c r="B718" t="s">
        <v>1513</v>
      </c>
    </row>
    <row r="719" spans="1:2" x14ac:dyDescent="0.25">
      <c r="A719" s="1" t="s">
        <v>425</v>
      </c>
      <c r="B719" t="s">
        <v>426</v>
      </c>
    </row>
    <row r="720" spans="1:2" x14ac:dyDescent="0.25">
      <c r="A720" s="1" t="s">
        <v>1514</v>
      </c>
      <c r="B720" t="s">
        <v>1515</v>
      </c>
    </row>
    <row r="721" spans="1:2" x14ac:dyDescent="0.25">
      <c r="A721" s="1" t="s">
        <v>1516</v>
      </c>
      <c r="B721" t="s">
        <v>1517</v>
      </c>
    </row>
    <row r="722" spans="1:2" x14ac:dyDescent="0.25">
      <c r="A722" s="1" t="s">
        <v>1518</v>
      </c>
      <c r="B722" t="s">
        <v>1519</v>
      </c>
    </row>
    <row r="723" spans="1:2" x14ac:dyDescent="0.25">
      <c r="A723" s="1" t="s">
        <v>1520</v>
      </c>
      <c r="B723" t="s">
        <v>1521</v>
      </c>
    </row>
    <row r="724" spans="1:2" x14ac:dyDescent="0.25">
      <c r="A724" s="1" t="s">
        <v>1522</v>
      </c>
      <c r="B724" t="s">
        <v>1523</v>
      </c>
    </row>
    <row r="725" spans="1:2" x14ac:dyDescent="0.25">
      <c r="A725" s="1" t="s">
        <v>1524</v>
      </c>
      <c r="B725" t="s">
        <v>1525</v>
      </c>
    </row>
    <row r="726" spans="1:2" x14ac:dyDescent="0.25">
      <c r="A726" s="1" t="s">
        <v>1526</v>
      </c>
      <c r="B726" t="s">
        <v>1527</v>
      </c>
    </row>
    <row r="727" spans="1:2" x14ac:dyDescent="0.25">
      <c r="A727" s="1" t="s">
        <v>1528</v>
      </c>
      <c r="B727" t="s">
        <v>1529</v>
      </c>
    </row>
    <row r="728" spans="1:2" x14ac:dyDescent="0.25">
      <c r="A728" s="1" t="s">
        <v>1530</v>
      </c>
      <c r="B728" t="s">
        <v>1531</v>
      </c>
    </row>
    <row r="729" spans="1:2" x14ac:dyDescent="0.25">
      <c r="A729" s="1" t="s">
        <v>1532</v>
      </c>
      <c r="B729" t="s">
        <v>1533</v>
      </c>
    </row>
    <row r="730" spans="1:2" x14ac:dyDescent="0.25">
      <c r="A730" s="1" t="s">
        <v>1534</v>
      </c>
      <c r="B730" t="s">
        <v>1535</v>
      </c>
    </row>
    <row r="731" spans="1:2" x14ac:dyDescent="0.25">
      <c r="A731" s="1" t="s">
        <v>1536</v>
      </c>
      <c r="B731" t="s">
        <v>1537</v>
      </c>
    </row>
    <row r="732" spans="1:2" x14ac:dyDescent="0.25">
      <c r="A732" s="1" t="s">
        <v>1538</v>
      </c>
      <c r="B732" t="s">
        <v>1539</v>
      </c>
    </row>
    <row r="733" spans="1:2" x14ac:dyDescent="0.25">
      <c r="A733" s="1" t="s">
        <v>1542</v>
      </c>
      <c r="B733" t="s">
        <v>1543</v>
      </c>
    </row>
    <row r="734" spans="1:2" x14ac:dyDescent="0.25">
      <c r="A734" s="1" t="s">
        <v>1544</v>
      </c>
      <c r="B734" t="s">
        <v>1545</v>
      </c>
    </row>
    <row r="735" spans="1:2" x14ac:dyDescent="0.25">
      <c r="A735" s="1" t="s">
        <v>1550</v>
      </c>
      <c r="B735" t="s">
        <v>1551</v>
      </c>
    </row>
  </sheetData>
  <autoFilter ref="A1:B1"/>
  <conditionalFormatting sqref="A1:A1048576">
    <cfRule type="duplicateValues" dxfId="10" priority="1"/>
  </conditionalFormatting>
  <dataValidations count="2">
    <dataValidation allowBlank="1" showInputMessage="1" showErrorMessage="1" errorTitle="Error" error="debe ingresar un nombre que tenga entre 3 y 40 carácteres " promptTitle=" " sqref="B72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2" sqref="D2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7"/>
  <sheetViews>
    <sheetView showGridLines="0" workbookViewId="0">
      <selection activeCell="A2" sqref="A2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hidden="1" x14ac:dyDescent="0.25">
      <c r="A3" t="s">
        <v>1540</v>
      </c>
      <c r="B3" s="1" t="s">
        <v>1557</v>
      </c>
      <c r="C3" t="s">
        <v>1</v>
      </c>
      <c r="D3" s="1" t="s">
        <v>92</v>
      </c>
      <c r="E3" t="s">
        <v>1548</v>
      </c>
      <c r="F3" t="s">
        <v>1549</v>
      </c>
      <c r="G3">
        <v>5</v>
      </c>
      <c r="H3">
        <v>5</v>
      </c>
      <c r="I3">
        <v>5</v>
      </c>
      <c r="J3">
        <v>5</v>
      </c>
      <c r="L3" s="3">
        <v>0</v>
      </c>
      <c r="M3" s="3">
        <v>0</v>
      </c>
      <c r="N3" s="3">
        <v>0</v>
      </c>
      <c r="O3" s="3">
        <v>65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f>+Tabla3[[#This Row],[V GRAVADAS]]</f>
        <v>65</v>
      </c>
      <c r="V3" t="s">
        <v>70</v>
      </c>
    </row>
    <row r="4" spans="1:22" hidden="1" x14ac:dyDescent="0.25">
      <c r="A4" t="s">
        <v>1540</v>
      </c>
      <c r="B4" s="1" t="s">
        <v>1558</v>
      </c>
      <c r="C4" t="s">
        <v>1</v>
      </c>
      <c r="D4" s="1" t="s">
        <v>92</v>
      </c>
      <c r="E4" t="s">
        <v>1548</v>
      </c>
      <c r="F4" t="s">
        <v>1549</v>
      </c>
      <c r="G4">
        <v>6</v>
      </c>
      <c r="H4">
        <v>6</v>
      </c>
      <c r="I4">
        <v>6</v>
      </c>
      <c r="J4">
        <v>6</v>
      </c>
      <c r="L4" s="3">
        <v>0</v>
      </c>
      <c r="M4" s="3">
        <v>0</v>
      </c>
      <c r="N4" s="3">
        <v>0</v>
      </c>
      <c r="O4" s="3">
        <v>128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+Tabla3[[#This Row],[V GRAVADAS]]</f>
        <v>128</v>
      </c>
      <c r="V4" t="s">
        <v>70</v>
      </c>
    </row>
    <row r="5" spans="1:22" hidden="1" x14ac:dyDescent="0.25">
      <c r="A5" t="s">
        <v>1540</v>
      </c>
      <c r="B5" s="1" t="s">
        <v>1559</v>
      </c>
      <c r="C5" t="s">
        <v>1</v>
      </c>
      <c r="D5" s="1" t="s">
        <v>92</v>
      </c>
      <c r="E5" t="s">
        <v>1548</v>
      </c>
      <c r="F5" t="s">
        <v>1549</v>
      </c>
      <c r="G5">
        <v>7</v>
      </c>
      <c r="H5">
        <v>7</v>
      </c>
      <c r="I5">
        <v>7</v>
      </c>
      <c r="J5">
        <v>7</v>
      </c>
      <c r="L5" s="3">
        <v>0</v>
      </c>
      <c r="M5" s="3">
        <v>0</v>
      </c>
      <c r="N5" s="3">
        <v>0</v>
      </c>
      <c r="O5" s="3">
        <v>187.5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f>+Tabla3[[#This Row],[V GRAVADAS]]</f>
        <v>187.5</v>
      </c>
      <c r="V5" t="s">
        <v>70</v>
      </c>
    </row>
    <row r="6" spans="1:22" hidden="1" x14ac:dyDescent="0.25">
      <c r="A6" t="s">
        <v>1540</v>
      </c>
      <c r="B6" s="1" t="s">
        <v>1559</v>
      </c>
      <c r="C6" t="s">
        <v>1</v>
      </c>
      <c r="D6" s="1" t="s">
        <v>92</v>
      </c>
      <c r="E6" t="s">
        <v>1548</v>
      </c>
      <c r="F6" t="s">
        <v>1549</v>
      </c>
      <c r="G6">
        <v>8</v>
      </c>
      <c r="H6">
        <v>8</v>
      </c>
      <c r="I6">
        <v>8</v>
      </c>
      <c r="J6">
        <v>8</v>
      </c>
      <c r="L6" s="3">
        <v>0</v>
      </c>
      <c r="M6" s="3">
        <v>0</v>
      </c>
      <c r="N6" s="3">
        <v>0</v>
      </c>
      <c r="O6" s="3">
        <v>65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81">
        <f>+Tabla3[[#This Row],[V GRAVADAS]]</f>
        <v>65</v>
      </c>
      <c r="V6" t="s">
        <v>70</v>
      </c>
    </row>
    <row r="7" spans="1:22" hidden="1" x14ac:dyDescent="0.25">
      <c r="A7" t="s">
        <v>1540</v>
      </c>
      <c r="B7" s="1" t="s">
        <v>1552</v>
      </c>
      <c r="C7" t="s">
        <v>1</v>
      </c>
      <c r="D7" s="1" t="s">
        <v>92</v>
      </c>
      <c r="E7" t="s">
        <v>1548</v>
      </c>
      <c r="F7" t="s">
        <v>1549</v>
      </c>
      <c r="G7">
        <v>9</v>
      </c>
      <c r="H7">
        <v>9</v>
      </c>
      <c r="I7">
        <v>9</v>
      </c>
      <c r="J7">
        <v>9</v>
      </c>
      <c r="L7" s="3">
        <v>0</v>
      </c>
      <c r="M7" s="3">
        <v>0</v>
      </c>
      <c r="N7" s="3">
        <v>0</v>
      </c>
      <c r="O7" s="3">
        <v>63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81">
        <f>+Tabla3[[#This Row],[V GRAVADAS]]</f>
        <v>63</v>
      </c>
      <c r="V7" t="s">
        <v>70</v>
      </c>
    </row>
    <row r="8" spans="1:22" hidden="1" x14ac:dyDescent="0.25">
      <c r="A8" t="s">
        <v>1540</v>
      </c>
      <c r="B8" s="1" t="s">
        <v>1560</v>
      </c>
      <c r="C8" t="s">
        <v>1</v>
      </c>
      <c r="D8" s="1" t="s">
        <v>92</v>
      </c>
      <c r="E8" t="s">
        <v>1548</v>
      </c>
      <c r="F8" t="s">
        <v>1549</v>
      </c>
      <c r="G8">
        <v>10</v>
      </c>
      <c r="H8">
        <v>10</v>
      </c>
      <c r="I8">
        <v>10</v>
      </c>
      <c r="J8">
        <v>10</v>
      </c>
      <c r="L8" s="3">
        <v>0</v>
      </c>
      <c r="M8" s="3">
        <v>0</v>
      </c>
      <c r="N8" s="3">
        <v>0</v>
      </c>
      <c r="O8" s="3">
        <v>187.5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1">
        <f>+Tabla3[[#This Row],[V GRAVADAS]]</f>
        <v>187.5</v>
      </c>
      <c r="V8" t="s">
        <v>70</v>
      </c>
    </row>
    <row r="9" spans="1:22" hidden="1" x14ac:dyDescent="0.25">
      <c r="A9" t="s">
        <v>1540</v>
      </c>
      <c r="B9" s="1" t="s">
        <v>1560</v>
      </c>
      <c r="C9" t="s">
        <v>1</v>
      </c>
      <c r="D9" s="1" t="s">
        <v>92</v>
      </c>
      <c r="E9" t="s">
        <v>1548</v>
      </c>
      <c r="F9" t="s">
        <v>1549</v>
      </c>
      <c r="G9">
        <v>11</v>
      </c>
      <c r="H9">
        <v>11</v>
      </c>
      <c r="I9">
        <v>11</v>
      </c>
      <c r="J9">
        <v>11</v>
      </c>
      <c r="L9" s="3">
        <v>0</v>
      </c>
      <c r="M9" s="3">
        <v>0</v>
      </c>
      <c r="N9" s="3">
        <v>0</v>
      </c>
      <c r="O9" s="3">
        <v>65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1">
        <f>+Tabla3[[#This Row],[V GRAVADAS]]</f>
        <v>65</v>
      </c>
      <c r="V9" t="s">
        <v>70</v>
      </c>
    </row>
    <row r="10" spans="1:22" hidden="1" x14ac:dyDescent="0.25">
      <c r="A10" t="s">
        <v>1540</v>
      </c>
      <c r="B10" s="1" t="s">
        <v>1561</v>
      </c>
      <c r="C10" t="s">
        <v>1</v>
      </c>
      <c r="D10" s="1" t="s">
        <v>92</v>
      </c>
      <c r="E10" t="s">
        <v>1548</v>
      </c>
      <c r="F10" t="s">
        <v>1549</v>
      </c>
      <c r="G10">
        <v>12</v>
      </c>
      <c r="H10">
        <v>12</v>
      </c>
      <c r="I10">
        <v>12</v>
      </c>
      <c r="J10">
        <v>12</v>
      </c>
      <c r="L10" s="3">
        <v>0</v>
      </c>
      <c r="M10" s="3">
        <v>0</v>
      </c>
      <c r="N10" s="3">
        <v>0</v>
      </c>
      <c r="O10" s="3">
        <v>54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1">
        <f>+Tabla3[[#This Row],[V GRAVADAS]]</f>
        <v>54</v>
      </c>
      <c r="V10" t="s">
        <v>70</v>
      </c>
    </row>
    <row r="11" spans="1:22" hidden="1" x14ac:dyDescent="0.25">
      <c r="A11" t="s">
        <v>1540</v>
      </c>
      <c r="B11" s="1" t="s">
        <v>1561</v>
      </c>
      <c r="C11" t="s">
        <v>1</v>
      </c>
      <c r="D11" s="1" t="s">
        <v>92</v>
      </c>
      <c r="E11" t="s">
        <v>1548</v>
      </c>
      <c r="F11" t="s">
        <v>1549</v>
      </c>
      <c r="G11">
        <v>13</v>
      </c>
      <c r="H11">
        <v>13</v>
      </c>
      <c r="I11">
        <v>13</v>
      </c>
      <c r="J11">
        <v>13</v>
      </c>
      <c r="L11" s="3">
        <v>0</v>
      </c>
      <c r="M11" s="3">
        <v>0</v>
      </c>
      <c r="N11" s="3">
        <v>0</v>
      </c>
      <c r="O11" s="3">
        <v>128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1">
        <f>+Tabla3[[#This Row],[V GRAVADAS]]</f>
        <v>128</v>
      </c>
      <c r="V11" t="s">
        <v>70</v>
      </c>
    </row>
    <row r="12" spans="1:22" hidden="1" x14ac:dyDescent="0.25">
      <c r="A12" t="s">
        <v>1571</v>
      </c>
      <c r="B12" s="1" t="s">
        <v>1562</v>
      </c>
      <c r="C12" t="s">
        <v>1</v>
      </c>
      <c r="D12" s="1" t="s">
        <v>92</v>
      </c>
      <c r="E12" t="s">
        <v>1548</v>
      </c>
      <c r="F12" t="s">
        <v>1549</v>
      </c>
      <c r="G12">
        <v>1</v>
      </c>
      <c r="H12">
        <v>1</v>
      </c>
      <c r="I12">
        <v>1</v>
      </c>
      <c r="J12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>+Tabla3[[#This Row],[V GRAVADAS]]</f>
        <v>0</v>
      </c>
      <c r="V12" t="s">
        <v>70</v>
      </c>
    </row>
    <row r="13" spans="1:22" hidden="1" x14ac:dyDescent="0.25">
      <c r="A13" t="s">
        <v>1571</v>
      </c>
      <c r="B13" s="1" t="s">
        <v>1562</v>
      </c>
      <c r="C13" t="s">
        <v>1</v>
      </c>
      <c r="D13" s="1" t="s">
        <v>92</v>
      </c>
      <c r="E13" t="s">
        <v>1548</v>
      </c>
      <c r="F13" t="s">
        <v>1549</v>
      </c>
      <c r="G13">
        <v>14</v>
      </c>
      <c r="H13">
        <v>14</v>
      </c>
      <c r="I13">
        <v>14</v>
      </c>
      <c r="J13">
        <v>14</v>
      </c>
      <c r="L13" s="3">
        <v>0</v>
      </c>
      <c r="M13" s="3">
        <v>0</v>
      </c>
      <c r="N13" s="3">
        <v>0</v>
      </c>
      <c r="O13" s="3">
        <v>65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1">
        <f>+Tabla3[[#This Row],[V GRAVADAS]]</f>
        <v>65</v>
      </c>
      <c r="V13" t="s">
        <v>70</v>
      </c>
    </row>
    <row r="14" spans="1:22" hidden="1" x14ac:dyDescent="0.25">
      <c r="A14" t="s">
        <v>1571</v>
      </c>
      <c r="B14" s="1" t="s">
        <v>1563</v>
      </c>
      <c r="C14" t="s">
        <v>1</v>
      </c>
      <c r="D14" s="1" t="s">
        <v>92</v>
      </c>
      <c r="E14" t="s">
        <v>1548</v>
      </c>
      <c r="F14" t="s">
        <v>1549</v>
      </c>
      <c r="G14">
        <v>15</v>
      </c>
      <c r="H14">
        <v>15</v>
      </c>
      <c r="I14">
        <v>15</v>
      </c>
      <c r="J14">
        <v>15</v>
      </c>
      <c r="L14" s="3">
        <v>0</v>
      </c>
      <c r="M14" s="3">
        <v>0</v>
      </c>
      <c r="N14" s="3">
        <v>0</v>
      </c>
      <c r="O14" s="3">
        <v>104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1">
        <f>+Tabla3[[#This Row],[V GRAVADAS]]</f>
        <v>104</v>
      </c>
      <c r="V14" t="s">
        <v>70</v>
      </c>
    </row>
    <row r="15" spans="1:22" hidden="1" x14ac:dyDescent="0.25">
      <c r="A15" t="s">
        <v>1571</v>
      </c>
      <c r="B15" s="1" t="s">
        <v>1564</v>
      </c>
      <c r="C15" t="s">
        <v>1</v>
      </c>
      <c r="D15" s="1" t="s">
        <v>92</v>
      </c>
      <c r="E15" t="s">
        <v>1548</v>
      </c>
      <c r="F15" t="s">
        <v>1549</v>
      </c>
      <c r="G15">
        <v>16</v>
      </c>
      <c r="H15">
        <v>16</v>
      </c>
      <c r="I15">
        <v>16</v>
      </c>
      <c r="J15">
        <v>16</v>
      </c>
      <c r="L15" s="3">
        <v>0</v>
      </c>
      <c r="M15" s="3">
        <v>0</v>
      </c>
      <c r="N15" s="3">
        <v>0</v>
      </c>
      <c r="O15" s="3">
        <v>268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1">
        <f>+Tabla3[[#This Row],[V GRAVADAS]]</f>
        <v>268</v>
      </c>
      <c r="V15" t="s">
        <v>70</v>
      </c>
    </row>
    <row r="16" spans="1:22" hidden="1" x14ac:dyDescent="0.25">
      <c r="A16" t="s">
        <v>1571</v>
      </c>
      <c r="B16" s="1" t="s">
        <v>1565</v>
      </c>
      <c r="C16" t="s">
        <v>1</v>
      </c>
      <c r="D16" s="1" t="s">
        <v>92</v>
      </c>
      <c r="E16" t="s">
        <v>1548</v>
      </c>
      <c r="F16" t="s">
        <v>1549</v>
      </c>
      <c r="G16">
        <v>17</v>
      </c>
      <c r="H16">
        <v>17</v>
      </c>
      <c r="I16">
        <v>17</v>
      </c>
      <c r="J16">
        <v>17</v>
      </c>
      <c r="L16" s="3">
        <v>0</v>
      </c>
      <c r="M16" s="3">
        <v>0</v>
      </c>
      <c r="N16" s="3">
        <v>0</v>
      </c>
      <c r="O16" s="3">
        <v>128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1">
        <f>+Tabla3[[#This Row],[V GRAVADAS]]</f>
        <v>128</v>
      </c>
      <c r="V16" t="s">
        <v>70</v>
      </c>
    </row>
    <row r="17" spans="1:22" hidden="1" x14ac:dyDescent="0.25">
      <c r="A17" t="s">
        <v>1571</v>
      </c>
      <c r="B17" s="1" t="s">
        <v>1566</v>
      </c>
      <c r="C17" t="s">
        <v>1</v>
      </c>
      <c r="D17" s="1" t="s">
        <v>92</v>
      </c>
      <c r="E17" t="s">
        <v>1548</v>
      </c>
      <c r="F17" t="s">
        <v>1549</v>
      </c>
      <c r="G17">
        <v>18</v>
      </c>
      <c r="H17">
        <v>18</v>
      </c>
      <c r="I17">
        <v>18</v>
      </c>
      <c r="J17">
        <v>18</v>
      </c>
      <c r="L17" s="3">
        <v>0</v>
      </c>
      <c r="M17" s="3">
        <v>0</v>
      </c>
      <c r="N17" s="3">
        <v>0</v>
      </c>
      <c r="O17" s="3">
        <v>268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1">
        <f>+Tabla3[[#This Row],[V GRAVADAS]]</f>
        <v>268</v>
      </c>
      <c r="V17" t="s">
        <v>70</v>
      </c>
    </row>
    <row r="18" spans="1:22" hidden="1" x14ac:dyDescent="0.25">
      <c r="A18" t="s">
        <v>1571</v>
      </c>
      <c r="B18" s="1" t="s">
        <v>1567</v>
      </c>
      <c r="C18" t="s">
        <v>1</v>
      </c>
      <c r="D18" s="1" t="s">
        <v>92</v>
      </c>
      <c r="E18" t="s">
        <v>1548</v>
      </c>
      <c r="F18" t="s">
        <v>1549</v>
      </c>
      <c r="G18">
        <v>19</v>
      </c>
      <c r="H18">
        <v>19</v>
      </c>
      <c r="I18">
        <v>19</v>
      </c>
      <c r="J18">
        <v>19</v>
      </c>
      <c r="L18" s="3">
        <v>0</v>
      </c>
      <c r="M18" s="3">
        <v>0</v>
      </c>
      <c r="N18" s="3">
        <v>0</v>
      </c>
      <c r="O18" s="3">
        <v>65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1">
        <f>+Tabla3[[#This Row],[V GRAVADAS]]</f>
        <v>65</v>
      </c>
      <c r="V18" t="s">
        <v>70</v>
      </c>
    </row>
    <row r="19" spans="1:22" hidden="1" x14ac:dyDescent="0.25">
      <c r="A19" t="s">
        <v>1571</v>
      </c>
      <c r="B19" s="1" t="s">
        <v>1568</v>
      </c>
      <c r="C19" t="s">
        <v>1</v>
      </c>
      <c r="D19" s="1" t="s">
        <v>92</v>
      </c>
      <c r="E19" t="s">
        <v>1548</v>
      </c>
      <c r="F19" t="s">
        <v>1549</v>
      </c>
      <c r="G19">
        <v>20</v>
      </c>
      <c r="H19">
        <v>20</v>
      </c>
      <c r="I19">
        <v>20</v>
      </c>
      <c r="J19">
        <v>20</v>
      </c>
      <c r="L19" s="3">
        <v>0</v>
      </c>
      <c r="M19" s="3">
        <v>0</v>
      </c>
      <c r="N19" s="3">
        <v>0</v>
      </c>
      <c r="O19" s="3">
        <v>65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1">
        <f>+Tabla3[[#This Row],[V GRAVADAS]]</f>
        <v>65</v>
      </c>
      <c r="V19" t="s">
        <v>70</v>
      </c>
    </row>
    <row r="20" spans="1:22" hidden="1" x14ac:dyDescent="0.25">
      <c r="A20" t="s">
        <v>1571</v>
      </c>
      <c r="B20" s="1" t="s">
        <v>1562</v>
      </c>
      <c r="C20" t="s">
        <v>1</v>
      </c>
      <c r="D20" s="1" t="s">
        <v>92</v>
      </c>
      <c r="E20" t="s">
        <v>1548</v>
      </c>
      <c r="F20" t="s">
        <v>1549</v>
      </c>
      <c r="G20">
        <v>2</v>
      </c>
      <c r="H20">
        <v>2</v>
      </c>
      <c r="I20">
        <v>2</v>
      </c>
      <c r="J20">
        <v>2</v>
      </c>
      <c r="L20" s="3">
        <v>0</v>
      </c>
      <c r="M20" s="3">
        <v>0</v>
      </c>
      <c r="N20" s="3">
        <v>0</v>
      </c>
      <c r="O20" s="3">
        <v>2825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f>+Tabla3[[#This Row],[V GRAVADAS]]</f>
        <v>2825</v>
      </c>
      <c r="V20" t="s">
        <v>70</v>
      </c>
    </row>
    <row r="21" spans="1:22" x14ac:dyDescent="0.25">
      <c r="A21" t="s">
        <v>1572</v>
      </c>
      <c r="B21" s="1" t="s">
        <v>1569</v>
      </c>
      <c r="C21" t="s">
        <v>1</v>
      </c>
      <c r="D21" s="1" t="s">
        <v>92</v>
      </c>
      <c r="E21" t="s">
        <v>1548</v>
      </c>
      <c r="F21" t="s">
        <v>1549</v>
      </c>
      <c r="G21">
        <v>21</v>
      </c>
      <c r="H21">
        <v>21</v>
      </c>
      <c r="I21">
        <v>21</v>
      </c>
      <c r="J21">
        <v>21</v>
      </c>
      <c r="L21" s="3">
        <v>0</v>
      </c>
      <c r="M21" s="3">
        <v>0</v>
      </c>
      <c r="N21" s="3">
        <v>0</v>
      </c>
      <c r="O21" s="3">
        <v>65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1">
        <f>+Tabla3[[#This Row],[V GRAVADAS]]</f>
        <v>65</v>
      </c>
      <c r="V21" t="s">
        <v>70</v>
      </c>
    </row>
    <row r="22" spans="1:22" x14ac:dyDescent="0.25">
      <c r="A22" t="s">
        <v>1572</v>
      </c>
      <c r="B22" s="1" t="s">
        <v>1570</v>
      </c>
      <c r="C22" t="s">
        <v>1</v>
      </c>
      <c r="D22" s="1" t="s">
        <v>92</v>
      </c>
      <c r="E22" t="s">
        <v>1548</v>
      </c>
      <c r="F22" t="s">
        <v>1549</v>
      </c>
      <c r="G22">
        <v>22</v>
      </c>
      <c r="H22">
        <v>22</v>
      </c>
      <c r="I22">
        <v>22</v>
      </c>
      <c r="J22">
        <v>22</v>
      </c>
      <c r="L22" s="3">
        <v>0</v>
      </c>
      <c r="M22" s="3">
        <v>0</v>
      </c>
      <c r="N22" s="3">
        <v>0</v>
      </c>
      <c r="O22" s="3">
        <v>65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1">
        <f>+Tabla3[[#This Row],[V GRAVADAS]]</f>
        <v>65</v>
      </c>
      <c r="V22" t="s">
        <v>70</v>
      </c>
    </row>
    <row r="23" spans="1:22" x14ac:dyDescent="0.25">
      <c r="A23" t="s">
        <v>94</v>
      </c>
      <c r="L23" s="2"/>
      <c r="M23" s="2"/>
      <c r="N23" s="2"/>
      <c r="O23" s="30">
        <f>SUBTOTAL(109,Tabla3[V GRAVADAS])</f>
        <v>130</v>
      </c>
      <c r="P23" s="2"/>
      <c r="Q23" s="2"/>
      <c r="R23" s="30">
        <f>SUBTOTAL(109,Tabla3[EX SERVICE])</f>
        <v>0</v>
      </c>
      <c r="S23" s="2"/>
      <c r="T23" s="2"/>
      <c r="U23" s="30">
        <f>SUBTOTAL(109,Tabla3[TOTAL VENTA])</f>
        <v>130</v>
      </c>
      <c r="V23">
        <f>SUBTOTAL(103,Tabla3[ANEXO])</f>
        <v>2</v>
      </c>
    </row>
    <row r="24" spans="1:22" x14ac:dyDescent="0.25">
      <c r="O24" s="3">
        <f>+Tabla3[[#Totals],[V GRAVADAS]]/1.13</f>
        <v>115.04424778761063</v>
      </c>
    </row>
    <row r="27" spans="1:22" x14ac:dyDescent="0.25">
      <c r="O27" s="3">
        <f>+O24*0.0175</f>
        <v>2.0132743362831862</v>
      </c>
    </row>
  </sheetData>
  <autoFilter ref="O24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/>
  </sheetViews>
  <sheetFormatPr baseColWidth="10" defaultRowHeight="15" x14ac:dyDescent="0.25"/>
  <cols>
    <col min="3" max="3" width="11.42578125" style="3"/>
  </cols>
  <sheetData>
    <row r="1" spans="1:7" x14ac:dyDescent="0.25">
      <c r="A1">
        <v>26</v>
      </c>
      <c r="B1">
        <v>60</v>
      </c>
      <c r="C1" s="1" t="s">
        <v>0</v>
      </c>
      <c r="D1" s="1" t="s">
        <v>0</v>
      </c>
      <c r="E1" s="1" t="s">
        <v>1546</v>
      </c>
      <c r="F1" s="1" t="s">
        <v>93</v>
      </c>
      <c r="G1" t="str">
        <f>+C1&amp;F1&amp;D1&amp;F1&amp;E1</f>
        <v>03/03/2023</v>
      </c>
    </row>
    <row r="2" spans="1:7" x14ac:dyDescent="0.25">
      <c r="A2">
        <v>27</v>
      </c>
      <c r="B2">
        <v>60</v>
      </c>
      <c r="C2" s="1" t="s">
        <v>1547</v>
      </c>
      <c r="D2" s="1" t="s">
        <v>0</v>
      </c>
      <c r="E2" s="1" t="s">
        <v>1546</v>
      </c>
      <c r="F2" s="1" t="s">
        <v>93</v>
      </c>
      <c r="G2" t="str">
        <f>+C2&amp;F2&amp;D2&amp;F2&amp;E2</f>
        <v>15/03/2023</v>
      </c>
    </row>
    <row r="3" spans="1:7" x14ac:dyDescent="0.25">
      <c r="A3">
        <v>28</v>
      </c>
      <c r="B3">
        <v>97</v>
      </c>
      <c r="C3" s="1" t="s">
        <v>1556</v>
      </c>
      <c r="D3" s="1" t="s">
        <v>0</v>
      </c>
      <c r="E3" s="1" t="s">
        <v>1546</v>
      </c>
      <c r="F3" s="1" t="s">
        <v>93</v>
      </c>
      <c r="G3" t="str">
        <f t="shared" ref="G3:G5" si="0">+C3&amp;F3&amp;D3&amp;F3&amp;E3</f>
        <v>18/03/2023</v>
      </c>
    </row>
    <row r="4" spans="1:7" x14ac:dyDescent="0.25">
      <c r="A4">
        <v>29</v>
      </c>
      <c r="B4">
        <v>138</v>
      </c>
      <c r="C4" s="1" t="s">
        <v>1556</v>
      </c>
      <c r="D4" s="1" t="s">
        <v>0</v>
      </c>
      <c r="E4" s="1" t="s">
        <v>1546</v>
      </c>
      <c r="F4" s="1" t="s">
        <v>93</v>
      </c>
      <c r="G4" t="str">
        <f t="shared" si="0"/>
        <v>18/03/2023</v>
      </c>
    </row>
    <row r="5" spans="1:7" x14ac:dyDescent="0.25">
      <c r="A5">
        <v>30</v>
      </c>
      <c r="B5">
        <v>97</v>
      </c>
      <c r="C5" s="1" t="s">
        <v>1577</v>
      </c>
      <c r="D5" s="1" t="s">
        <v>0</v>
      </c>
      <c r="E5" s="1" t="s">
        <v>1546</v>
      </c>
      <c r="F5" s="1" t="s">
        <v>93</v>
      </c>
      <c r="G5" t="str">
        <f t="shared" si="0"/>
        <v>26/03/2023</v>
      </c>
    </row>
    <row r="6" spans="1:7" x14ac:dyDescent="0.25">
      <c r="C6" s="1"/>
      <c r="D6" s="1"/>
      <c r="E6" s="1"/>
      <c r="F6" s="1"/>
    </row>
    <row r="7" spans="1:7" x14ac:dyDescent="0.25">
      <c r="C7" s="1"/>
      <c r="D7" s="1"/>
      <c r="E7" s="1"/>
      <c r="F7" s="1"/>
    </row>
    <row r="8" spans="1:7" x14ac:dyDescent="0.25">
      <c r="C8" s="1"/>
      <c r="D8" s="1"/>
      <c r="E8" s="1"/>
      <c r="F8" s="1"/>
    </row>
    <row r="9" spans="1:7" x14ac:dyDescent="0.25">
      <c r="C9" s="1"/>
      <c r="D9" s="1"/>
      <c r="E9" s="1"/>
      <c r="F9" s="1"/>
    </row>
    <row r="10" spans="1:7" x14ac:dyDescent="0.25">
      <c r="C10" s="1"/>
      <c r="D10" s="1"/>
      <c r="E10" s="1"/>
      <c r="F10" s="1"/>
    </row>
    <row r="11" spans="1:7" x14ac:dyDescent="0.25">
      <c r="C11" s="1"/>
      <c r="D11" s="1"/>
      <c r="E11" s="1"/>
      <c r="F11" s="1"/>
    </row>
    <row r="12" spans="1:7" x14ac:dyDescent="0.25">
      <c r="C12" s="1"/>
      <c r="D12" s="1"/>
      <c r="E12" s="1"/>
      <c r="F12" s="1"/>
    </row>
    <row r="13" spans="1:7" x14ac:dyDescent="0.25">
      <c r="C13" s="1"/>
      <c r="D13" s="1"/>
      <c r="E13" s="1"/>
      <c r="F13" s="1"/>
    </row>
    <row r="14" spans="1:7" x14ac:dyDescent="0.25">
      <c r="C14" s="1"/>
      <c r="D14" s="1"/>
      <c r="E14" s="1"/>
      <c r="F14" s="1"/>
    </row>
    <row r="15" spans="1:7" x14ac:dyDescent="0.25">
      <c r="C15" s="1"/>
      <c r="D15" s="1"/>
      <c r="E15" s="1"/>
      <c r="F15" s="1"/>
    </row>
    <row r="16" spans="1:7" x14ac:dyDescent="0.25">
      <c r="C16" s="1"/>
      <c r="D16" s="1"/>
      <c r="E16" s="1"/>
      <c r="F16" s="1"/>
    </row>
    <row r="17" spans="3:6" x14ac:dyDescent="0.25">
      <c r="C17" s="1"/>
      <c r="D17" s="1"/>
      <c r="E17" s="1"/>
      <c r="F17" s="1"/>
    </row>
    <row r="18" spans="3:6" x14ac:dyDescent="0.25">
      <c r="C18" s="1"/>
      <c r="D18" s="1"/>
      <c r="E18" s="1"/>
      <c r="F18" s="1"/>
    </row>
    <row r="19" spans="3:6" x14ac:dyDescent="0.25">
      <c r="C19" s="1"/>
      <c r="D19" s="1"/>
      <c r="E19" s="1"/>
      <c r="F19" s="1"/>
    </row>
    <row r="20" spans="3:6" x14ac:dyDescent="0.25">
      <c r="C20" s="1"/>
      <c r="D20" s="1"/>
      <c r="E20" s="1"/>
      <c r="F20" s="1"/>
    </row>
    <row r="21" spans="3:6" x14ac:dyDescent="0.25">
      <c r="C21" s="1"/>
      <c r="D21" s="1"/>
      <c r="E21" s="1"/>
      <c r="F21" s="1"/>
    </row>
    <row r="22" spans="3:6" x14ac:dyDescent="0.25">
      <c r="C22" s="1"/>
      <c r="D22" s="1"/>
      <c r="E22" s="1"/>
      <c r="F22" s="1"/>
    </row>
    <row r="23" spans="3:6" x14ac:dyDescent="0.25">
      <c r="C23" s="1"/>
      <c r="D23" s="1"/>
      <c r="E23" s="1"/>
      <c r="F23" s="1"/>
    </row>
    <row r="24" spans="3:6" x14ac:dyDescent="0.25">
      <c r="C24" s="1"/>
      <c r="D24" s="1"/>
      <c r="E24" s="1"/>
      <c r="F24" s="1"/>
    </row>
    <row r="25" spans="3:6" x14ac:dyDescent="0.25">
      <c r="C25" s="1"/>
      <c r="D25" s="1"/>
      <c r="E25" s="1"/>
      <c r="F25" s="1"/>
    </row>
    <row r="48" spans="3:3" x14ac:dyDescent="0.25">
      <c r="C48" s="3">
        <v>12119.47</v>
      </c>
    </row>
    <row r="98" spans="3:5" x14ac:dyDescent="0.25">
      <c r="C98" s="3">
        <v>10464.49</v>
      </c>
      <c r="E98" s="30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30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5" spans="2:4" x14ac:dyDescent="0.25">
      <c r="C635" s="3">
        <v>7277.81</v>
      </c>
    </row>
    <row r="637" spans="2:4" x14ac:dyDescent="0.25">
      <c r="B637">
        <f>SUM(B1:B636)</f>
        <v>452</v>
      </c>
      <c r="C637">
        <f>SUM(C1:C636)</f>
        <v>152991.32999999999</v>
      </c>
      <c r="D637">
        <f>+B637-C637</f>
        <v>-152539.32999999999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0"/>
    <col min="8" max="8" width="13.28515625" style="80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373</v>
      </c>
      <c r="E1" s="1" t="s">
        <v>83</v>
      </c>
      <c r="F1" s="1" t="s">
        <v>374</v>
      </c>
      <c r="G1" s="80" t="s">
        <v>375</v>
      </c>
      <c r="H1" s="80" t="s">
        <v>376</v>
      </c>
      <c r="I1" s="1" t="s">
        <v>18</v>
      </c>
    </row>
    <row r="2" spans="1:9" x14ac:dyDescent="0.25">
      <c r="D2" s="1" t="s">
        <v>377</v>
      </c>
      <c r="I2" s="1" t="s">
        <v>378</v>
      </c>
    </row>
    <row r="3" spans="1:9" x14ac:dyDescent="0.25">
      <c r="A3" t="s">
        <v>94</v>
      </c>
      <c r="B3"/>
      <c r="C3"/>
      <c r="D3"/>
      <c r="E3"/>
      <c r="F3"/>
      <c r="G3" s="80">
        <f>SUBTOTAL(109,Tabla4[MONTO])</f>
        <v>0</v>
      </c>
      <c r="H3" s="80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2023-03-24T22:33:26Z</cp:lastPrinted>
  <dcterms:created xsi:type="dcterms:W3CDTF">2021-04-05T22:54:25Z</dcterms:created>
  <dcterms:modified xsi:type="dcterms:W3CDTF">2023-08-22T15:05:28Z</dcterms:modified>
</cp:coreProperties>
</file>