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-120" yWindow="-120" windowWidth="20640" windowHeight="11160" activeTab="5"/>
  </bookViews>
  <sheets>
    <sheet name="Compras" sheetId="6" r:id="rId1"/>
    <sheet name="Libro de Compras" sheetId="7" r:id="rId2"/>
    <sheet name="Contribuyente" sheetId="5" r:id="rId3"/>
    <sheet name="Libro de Contribuyente" sheetId="8" r:id="rId4"/>
    <sheet name="Consumidor" sheetId="9" r:id="rId5"/>
    <sheet name="Libro de Consumidor" sheetId="10" r:id="rId6"/>
    <sheet name="base de clientes" sheetId="3" r:id="rId7"/>
  </sheets>
  <externalReferences>
    <externalReference r:id="rId8"/>
  </externalReferences>
  <definedNames>
    <definedName name="_xlnm._FilterDatabase" localSheetId="6" hidden="1">'base de clientes'!$A$1:$B$889</definedName>
    <definedName name="_xlnm.Print_Area" localSheetId="2">Contribuyente!$A$1:$E$24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9" i="10" l="1"/>
  <c r="D9" i="6" l="1"/>
  <c r="D11" i="5" l="1"/>
  <c r="K83" i="7"/>
  <c r="P4" i="8" l="1"/>
  <c r="Q4" i="8"/>
  <c r="N4" i="8"/>
  <c r="M4" i="8"/>
  <c r="D15" i="5"/>
  <c r="D9" i="5" l="1"/>
  <c r="U26" i="10" l="1"/>
  <c r="T26" i="10"/>
  <c r="S26" i="10"/>
  <c r="R26" i="10"/>
  <c r="Q26" i="10"/>
  <c r="P26" i="10"/>
  <c r="O26" i="10"/>
  <c r="N26" i="10"/>
  <c r="M26" i="10"/>
  <c r="L26" i="10"/>
  <c r="D22" i="9"/>
  <c r="D9" i="9"/>
  <c r="D10" i="9" s="1"/>
  <c r="D11" i="9" s="1"/>
  <c r="D18" i="5"/>
  <c r="P83" i="7"/>
  <c r="O83" i="7"/>
  <c r="N83" i="7"/>
  <c r="M83" i="7"/>
  <c r="L83" i="7"/>
  <c r="J83" i="7"/>
  <c r="I83" i="7"/>
  <c r="H83" i="7"/>
  <c r="D17" i="6"/>
  <c r="D18" i="6" s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<sst xmlns="http://schemas.openxmlformats.org/spreadsheetml/2006/main" count="1674" uniqueCount="848">
  <si>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</si>
  <si>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</si>
  <si>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</si>
  <si>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</si>
  <si>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</si>
  <si>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</si>
  <si>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</si>
  <si>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</si>
  <si>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</si>
  <si>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</si>
  <si>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</si>
  <si>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</si>
  <si>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</si>
  <si>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</si>
  <si>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</si>
  <si>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</si>
  <si>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</si>
  <si>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</si>
  <si>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</si>
  <si>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</si>
  <si>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</si>
  <si>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</si>
  <si>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</si>
  <si>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</si>
  <si>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</si>
  <si>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</si>
  <si>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</si>
  <si>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</si>
  <si>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</si>
  <si>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</si>
  <si>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</si>
  <si>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</si>
  <si>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</si>
  <si>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</si>
  <si>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</si>
  <si>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</si>
  <si>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</si>
  <si>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</si>
  <si>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</si>
  <si>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</si>
  <si>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</si>
  <si>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</si>
  <si>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</si>
  <si>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</si>
  <si>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</si>
  <si>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</si>
  <si>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</si>
  <si>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SUBTOTALES</t>
  </si>
  <si>
    <t>NOMBRE DE CLIENTE</t>
  </si>
  <si>
    <t>VENTA NO SUJETA</t>
  </si>
  <si>
    <t>VENTA EXENTA</t>
  </si>
  <si>
    <t>VENTA TOTAL</t>
  </si>
  <si>
    <t>SUBTOTAL</t>
  </si>
  <si>
    <t>CORRELTIVO2</t>
  </si>
  <si>
    <t>FINAL3</t>
  </si>
  <si>
    <t>01</t>
  </si>
  <si>
    <t>06143001780012</t>
  </si>
  <si>
    <t>La casa del repuesto S.A de C.V</t>
  </si>
  <si>
    <t>0-0</t>
  </si>
  <si>
    <t>ANULADA</t>
  </si>
  <si>
    <t>06140906891121</t>
  </si>
  <si>
    <t>ANA GABRIELA GOMEZ CASTILLO</t>
  </si>
  <si>
    <t>06141712031055</t>
  </si>
  <si>
    <t>SERVICIOS COMERCIALES MULTI, S.A. DE C.V.</t>
  </si>
  <si>
    <t>06142302131075</t>
  </si>
  <si>
    <t>GRUPO LD, S.A DE C.V.</t>
  </si>
  <si>
    <t>06140210891046</t>
  </si>
  <si>
    <t>ALKEMY EL SALVADOR, S.A DE C.V</t>
  </si>
  <si>
    <t>06140702911018</t>
  </si>
  <si>
    <t>INDUSTRIAS FACELA, S.A DE C.V.</t>
  </si>
  <si>
    <t>11042210791015</t>
  </si>
  <si>
    <t>JOSE ROLANDO CRUZ MARTINEZ</t>
  </si>
  <si>
    <t>06142402700041</t>
  </si>
  <si>
    <t>BARRAZA DOMINGUEZ, RODRIGO</t>
  </si>
  <si>
    <t>06141004121078</t>
  </si>
  <si>
    <t>PART PLUS, S.A. DE C.V.</t>
  </si>
  <si>
    <t>REPUESTOS DIDEA, S.A. DE C.V.</t>
  </si>
  <si>
    <t>JOSE TAMACAS CHAVEZ</t>
  </si>
  <si>
    <t>GUILLERMO ERNESTO BAHALA</t>
  </si>
  <si>
    <t>OD EL SALVADOR LIMITADA, DE C.V.</t>
  </si>
  <si>
    <t>06142208921011</t>
  </si>
  <si>
    <t>IMPORT CAR, SA. DE C.V.</t>
  </si>
  <si>
    <t>GRUPO Q. EL SALVADOR, S.A. DE</t>
  </si>
  <si>
    <t>ANULADO</t>
  </si>
  <si>
    <t>ASSA COMPAÑIA DE SEGUROS, S.A.</t>
  </si>
  <si>
    <t>06141312850038</t>
  </si>
  <si>
    <t>IMPRESSA REPUESTOS, S.A.</t>
  </si>
  <si>
    <t>REPSA</t>
  </si>
  <si>
    <t>PEÑA MIRANDA, S.A. DE C.V.</t>
  </si>
  <si>
    <t>FREUND, S.A. DE C.V.</t>
  </si>
  <si>
    <t>EPA! , S.A. DE C.V.</t>
  </si>
  <si>
    <t>MANGUERAS Y SERVICIOS DE ING,</t>
  </si>
  <si>
    <t>MARIO ERNESTO GARCIA COTO</t>
  </si>
  <si>
    <t>AUTOPARTS, S.A. DE C.V.</t>
  </si>
  <si>
    <t>INFRASAL, S,A, DE C.V.</t>
  </si>
  <si>
    <t>CHULA</t>
  </si>
  <si>
    <t>POWER SUPPLY, S.A. DE C.V.</t>
  </si>
  <si>
    <t>ALMACENES VIDRI, S.A.  DE C.V.</t>
  </si>
  <si>
    <t>FOX EN FOX S.A DE C.V.</t>
  </si>
  <si>
    <t>BATERIAS AMERICAN LASSER, S.A.</t>
  </si>
  <si>
    <t>TIRE GROUP INTERNATIONAL SA DE</t>
  </si>
  <si>
    <t>KOORMAOS, S.A DE C.V.</t>
  </si>
  <si>
    <t>06140510560017</t>
  </si>
  <si>
    <t>PROYECTOS INDUSTRIALES S.A DE</t>
  </si>
  <si>
    <t>05110505121013</t>
  </si>
  <si>
    <t>ELECTRORED, S.A. DE C.V.</t>
  </si>
  <si>
    <t>JOSE ANTONIO CASTRO</t>
  </si>
  <si>
    <t>DYA REPUESTOS SA DE CV</t>
  </si>
  <si>
    <t>HR IMPORTS, S.A. DE C-V-</t>
  </si>
  <si>
    <t>TECNO-FRIO, S.A. DE C.V.</t>
  </si>
  <si>
    <t>CASA RIVAS S.A.DE C.V.</t>
  </si>
  <si>
    <t>MARTA LUZ PEÑA DE TORRES</t>
  </si>
  <si>
    <t>JUAN JOSE RIVAS MOZ</t>
  </si>
  <si>
    <t>CALLEJAS, S.A. DE C.V.</t>
  </si>
  <si>
    <t>J. ERNESTO N. SANDOVAL</t>
  </si>
  <si>
    <t>ARME PARTS, S.A. DE C.V.</t>
  </si>
  <si>
    <t>CRB PARTES Y ACCESORIOS, S.A. DE C.V.</t>
  </si>
  <si>
    <t>EL SURCO, S.A. DE C.V.</t>
  </si>
  <si>
    <t>NANCCY ESTER SORTO DE RIVERA</t>
  </si>
  <si>
    <t>06142610981012</t>
  </si>
  <si>
    <t>ANDERSON MAURICIO GONZALEZ</t>
  </si>
  <si>
    <t>GRUPO TICAL EL SALVADOR</t>
  </si>
  <si>
    <t>06142703981055</t>
  </si>
  <si>
    <t>HELADOS SARITA, S.A. DE C.V.</t>
  </si>
  <si>
    <t>04070802600010</t>
  </si>
  <si>
    <t>JOSE ELIAS ESCOBAR</t>
  </si>
  <si>
    <t>06140711071030</t>
  </si>
  <si>
    <t>BANCO SALVADOREÑO</t>
  </si>
  <si>
    <t>FERROCENTRO S.A DE C.V.</t>
  </si>
  <si>
    <t>06142407750010</t>
  </si>
  <si>
    <t>WLS INVERSIONES, S.A. DE C.V.</t>
  </si>
  <si>
    <t>OSCAR EDUARDO MARTINEZ</t>
  </si>
  <si>
    <t>06140108580017</t>
  </si>
  <si>
    <t>06140307951051</t>
  </si>
  <si>
    <t>INVERSIONES ALBRI, S.A. DE C.V.</t>
  </si>
  <si>
    <t>06142911101042</t>
  </si>
  <si>
    <t>CALLEJA S.A. DE C.V.</t>
  </si>
  <si>
    <t>06140511881038</t>
  </si>
  <si>
    <t>RASEGO, S.A. DE C.V.</t>
  </si>
  <si>
    <t>ERICK RAMON MARTELL</t>
  </si>
  <si>
    <t>MARIEL ELIZABETH NAVARRO</t>
  </si>
  <si>
    <t>14070503650018</t>
  </si>
  <si>
    <t>CONNECTING BUSSINESS SERVICE</t>
  </si>
  <si>
    <t>SERVICIO SALVADOREÑO DE</t>
  </si>
  <si>
    <t>DROGUERIA PISA, S.A. DE C.V.</t>
  </si>
  <si>
    <t>OSCAR HUMBERTO RIVAS</t>
  </si>
  <si>
    <t>ANA CELIA ISABEL BERRIOS</t>
  </si>
  <si>
    <t>DISTRIBUIDORA DE L Y C. S.A DE C.V.</t>
  </si>
  <si>
    <t>CENTROAMERICA COMERCIAL, S.A.</t>
  </si>
  <si>
    <t>LABORATORIOS VIJOSA S.A DE C.V</t>
  </si>
  <si>
    <t>HUMBERTO BUKELE, S.A. DE C.V.</t>
  </si>
  <si>
    <t>TRANSPORTE ASHVA</t>
  </si>
  <si>
    <t>MINISTERIO DE AGRICULTURA Y</t>
  </si>
  <si>
    <t>JOAQUIN EDGARDO PORTILLO</t>
  </si>
  <si>
    <t>MOTORES Y VEHICULOS, S.A. DE</t>
  </si>
  <si>
    <t>PROQUIRSA, S.A. DE C.V.</t>
  </si>
  <si>
    <t>COMISION EJECUTIVA PORTUARIA</t>
  </si>
  <si>
    <t>OSCAR ALBERTO QUINTANILLA</t>
  </si>
  <si>
    <t>06141708071034</t>
  </si>
  <si>
    <t>GRUPO ENTU-SIASMO, S.A. DE C.V.</t>
  </si>
  <si>
    <t>14162710661017</t>
  </si>
  <si>
    <t>JAVIER DANILO RUIZ MORALES</t>
  </si>
  <si>
    <t>MERCANTIL FARMACEUTICA S.A DE</t>
  </si>
  <si>
    <t>SPORTSCARS, S.A. DE C.V.</t>
  </si>
  <si>
    <t>06142407500017</t>
  </si>
  <si>
    <t>MANUFACTURAS FERNANDEZ, S.A</t>
  </si>
  <si>
    <t>JOSE EDUARDO HERNANDEZ</t>
  </si>
  <si>
    <t>CENTRUM, S.A. DE C.V.</t>
  </si>
  <si>
    <t>ECSA EL SALVADOR, S.A. DE C.V.</t>
  </si>
  <si>
    <t>GREENMED S.A DE C.V.</t>
  </si>
  <si>
    <t>TEXACO MONSERRAT</t>
  </si>
  <si>
    <t>LA ESQUINA DE LA LLANTA</t>
  </si>
  <si>
    <t>DROG PHARMA, S.A. DE C.V.</t>
  </si>
  <si>
    <t>MARTHA ALICIA AREVALO LEIVA</t>
  </si>
  <si>
    <t>SHEYLA JOSSABETH GAITAN</t>
  </si>
  <si>
    <t>TRANSPORTES WALNYS, S.A. DE</t>
  </si>
  <si>
    <t>DANIEL ADONIAS ALFARO RAMOS</t>
  </si>
  <si>
    <t>REINA ISABEL ABREGO CARDOZA</t>
  </si>
  <si>
    <t>ANGEL S.A DE C.V.</t>
  </si>
  <si>
    <t>RAFAEL RENE CANALES PINAUD</t>
  </si>
  <si>
    <t>JOSE REYNALDO ARGUERA</t>
  </si>
  <si>
    <t>MUEBLES DIVERSOS, S.A. DE C.V.</t>
  </si>
  <si>
    <t>SANTOS RODRIGUEZ LOPEZ</t>
  </si>
  <si>
    <t>GRUPO CASTRO ASESORIA</t>
  </si>
  <si>
    <t>06140812610145</t>
  </si>
  <si>
    <t>C IMBERTON, S.A.DE C.V.</t>
  </si>
  <si>
    <t>SERVICIOS DIVERSIFICADOS</t>
  </si>
  <si>
    <t>CHECK POINT, S.A. DE C.V.</t>
  </si>
  <si>
    <t>FORZA ENERGY, S.A. DE C.V.</t>
  </si>
  <si>
    <t>DIFAMA S.A DE C.V.</t>
  </si>
  <si>
    <t>DROCOSAL, S.A. DE C.V.</t>
  </si>
  <si>
    <t>OPRUMEDICAL, S.A. DE C.V.</t>
  </si>
  <si>
    <t>SAUL POCASANGRE ESCOBAR</t>
  </si>
  <si>
    <t>SALVADOR ANTONIO DURAN</t>
  </si>
  <si>
    <t>COMERCIALIZADORA INTER, S.A. DE</t>
  </si>
  <si>
    <t>MQ SUPLEMENTOS</t>
  </si>
  <si>
    <t>IMPRESOS GENESIS</t>
  </si>
  <si>
    <t>TIENDA MORENA</t>
  </si>
  <si>
    <t>06141909001034</t>
  </si>
  <si>
    <t>RAMIREZ VENTURA, S.A. DE C.V.</t>
  </si>
  <si>
    <t>DIPROMEQUI, S.A. DE C.V.</t>
  </si>
  <si>
    <t>JUGUESAL. S.A. DE C.V.</t>
  </si>
  <si>
    <t>COMLUB, S.A. DE C.V.</t>
  </si>
  <si>
    <t>MEDICAL RENT, S.A DE C.V.</t>
  </si>
  <si>
    <t>CONSULTA EMPRESARIAL S.A DE</t>
  </si>
  <si>
    <t>ESTUDIO ARQ.</t>
  </si>
  <si>
    <t>ELECTROPUERTAS, S.A. DE C.V.</t>
  </si>
  <si>
    <t>CASTILLO HERNANDEZ</t>
  </si>
  <si>
    <t>TESSA, S.A. DE C.V.</t>
  </si>
  <si>
    <t>INVERSIONES CALMA, S.A. DE C.V.</t>
  </si>
  <si>
    <t>NIPRO MEDICAL CORPORATION SUC</t>
  </si>
  <si>
    <t>DM &amp; M, S.A. DE C.V.</t>
  </si>
  <si>
    <t>VLADIMIR IVAN JUAREZ</t>
  </si>
  <si>
    <t>DIPROSERVI S.A DE C.V.</t>
  </si>
  <si>
    <t>INVERSIONES Y SERVICIOS</t>
  </si>
  <si>
    <t>DISTRIBUIDORA DE ETIQUETAS</t>
  </si>
  <si>
    <t>LUIGEMI, S.A. DE C.V.</t>
  </si>
  <si>
    <t>CEFA, S.A. DE C.V.</t>
  </si>
  <si>
    <t>INVERSIONES RAMIREZ S.A DE C.V</t>
  </si>
  <si>
    <t>TRANSPORTES RAF</t>
  </si>
  <si>
    <t>KREACONARTE</t>
  </si>
  <si>
    <t>COVI, S.A. DE C.V.</t>
  </si>
  <si>
    <t>PROCESADORA Y DISTRIBUIDORA</t>
  </si>
  <si>
    <t>MARIO ALBERTO MIRANDA FONSECA</t>
  </si>
  <si>
    <t>ISMER, S.A. DE C.V.</t>
  </si>
  <si>
    <t>INVERSIONES CAPITOL, S.A. DE C.V.</t>
  </si>
  <si>
    <t>JOSE RICARDO MOLINA</t>
  </si>
  <si>
    <t>ADGARD ANTONIO AVILEZ</t>
  </si>
  <si>
    <t>06143107620016</t>
  </si>
  <si>
    <t>PETROLERAS DE EL SALVADOR, S.A.</t>
  </si>
  <si>
    <t>PAPELERIA SAN REY</t>
  </si>
  <si>
    <t>MARIA CONSUELO AGUILAR</t>
  </si>
  <si>
    <t>TRANSIMPORT RYR S.A DE C.V.</t>
  </si>
  <si>
    <t>ACACIA S.A DE C.V.</t>
  </si>
  <si>
    <t>08110901590016</t>
  </si>
  <si>
    <t>MANUEL DE JESUS HERNANDEZ</t>
  </si>
  <si>
    <t>JOSE ALEJANDRO MONTOYA</t>
  </si>
  <si>
    <t>06141512001054</t>
  </si>
  <si>
    <t>GRUPO PAILL, S.A. DE C.V.</t>
  </si>
  <si>
    <t>MENFAR, S.A. DE C.V.</t>
  </si>
  <si>
    <t>EDGAR OSWALDO PINTO MIRANDA</t>
  </si>
  <si>
    <t>VITAL MEDICAL, S.A. DE C.V</t>
  </si>
  <si>
    <t>MARIO ANTONIO NOUBLEAU</t>
  </si>
  <si>
    <t>GRUPO EDEM, S.A. DE C.V.</t>
  </si>
  <si>
    <t>GRUPO ROMEN SA DE CV</t>
  </si>
  <si>
    <t>EDUARDO AVELAR LOPEZ</t>
  </si>
  <si>
    <t>PANADERIA TECLEÑA, S.A. DE C.V.</t>
  </si>
  <si>
    <t>JOSE RAUL CARRILLO RAMOS</t>
  </si>
  <si>
    <t>VACUNA S.A DE C.V.</t>
  </si>
  <si>
    <t>06142403071030</t>
  </si>
  <si>
    <t>VISOR, S.A. DE C.V.</t>
  </si>
  <si>
    <t>CRB PARTES Y ACCESORIOS, S.A.</t>
  </si>
  <si>
    <t>EMPRENDIA, S.A. DE C.V.</t>
  </si>
  <si>
    <t>RICARDO SANTOS</t>
  </si>
  <si>
    <t>ROCELI CONSULTORES, S.A. DE C.</t>
  </si>
  <si>
    <t>RECINOS, S.A. DE C.V.</t>
  </si>
  <si>
    <t>FERRUSAL, S.A. DE C.V.</t>
  </si>
  <si>
    <t>ANGREY, S.A. DE C.V.</t>
  </si>
  <si>
    <t>EDWARD LEONIDAS GUTIERREZ</t>
  </si>
  <si>
    <t>SERVICIO SALVADOREÑO DE PROTECCION, S.A. DE C.V.</t>
  </si>
  <si>
    <t>JOSE ERNESTO CONSUEGRA</t>
  </si>
  <si>
    <t>CTE TELECOM PERSONAL S.A. DE C.V.</t>
  </si>
  <si>
    <t>CARLOS DENIS RAMIREZ VENTURA</t>
  </si>
  <si>
    <t>07151508430012</t>
  </si>
  <si>
    <t>MARIA TRANSITO FIGUEROA</t>
  </si>
  <si>
    <t>DISTRIBUCIONES MULTIPLES, S.A. DE C.V.</t>
  </si>
  <si>
    <t>IMPORTADORA RAMIREZ S.A. DE C.V.</t>
  </si>
  <si>
    <t>DHL EXPRESS, S.A. DE C.V.</t>
  </si>
  <si>
    <t>NELSON ANTONIO DOÑAN</t>
  </si>
  <si>
    <t>A&amp;R MEDICAL SUPPLY, S.A. DE C.V.</t>
  </si>
  <si>
    <t>06141511720027</t>
  </si>
  <si>
    <t>SUPER REPUESTOS EL SALVADOR, S.A. DE C.V.</t>
  </si>
  <si>
    <t>06141907740020</t>
  </si>
  <si>
    <t>ACTIVA, S.A. DE C.V.</t>
  </si>
  <si>
    <t>06142801420027</t>
  </si>
  <si>
    <t>DROGUERIA SANTA LUCIA, S.A. DE C.V.</t>
  </si>
  <si>
    <t>06142201151032</t>
  </si>
  <si>
    <t>DROGUERIA ALTERNATIVA FARMACEUTICA</t>
  </si>
  <si>
    <t>06141604071016</t>
  </si>
  <si>
    <t>CARS LAND, S.A. DE C.V.</t>
  </si>
  <si>
    <t>06143008800030</t>
  </si>
  <si>
    <t>DORGUERIA NUEVA SAN CARLOS, S.A. DE C.V.</t>
  </si>
  <si>
    <t>06143107971090</t>
  </si>
  <si>
    <t>OPERADORA DEL SUR, S.A.DE C.V.</t>
  </si>
  <si>
    <t>06141505091030</t>
  </si>
  <si>
    <t>INTERNACIOONAL, S.A. DE C.V.</t>
  </si>
  <si>
    <t>06140407951016</t>
  </si>
  <si>
    <t>DROGUERIA MASTERS, S.A. DE C.V.</t>
  </si>
  <si>
    <t>06142808921104</t>
  </si>
  <si>
    <t>GUARDADO, S.A.DE C.V.</t>
  </si>
  <si>
    <t>06141101181086</t>
  </si>
  <si>
    <t>ANALIZA</t>
  </si>
  <si>
    <t>06140412031073</t>
  </si>
  <si>
    <t>VASMAR, S.A. DE C.V.</t>
  </si>
  <si>
    <t>06142808780037</t>
  </si>
  <si>
    <t>PROCAPS, S.A. DE C.V.</t>
  </si>
  <si>
    <t>06142708101053</t>
  </si>
  <si>
    <t>NSV, S.A. DE C.V.</t>
  </si>
  <si>
    <t>06140402191021</t>
  </si>
  <si>
    <t>CHEROS AUTOS, S.A. DE C.V.</t>
  </si>
  <si>
    <t>06190912650013</t>
  </si>
  <si>
    <t>DISTRIBUIDORA DE ELECTRICIDAD DEL SUR, S.A. DE C.V.</t>
  </si>
  <si>
    <t>06142406870019</t>
  </si>
  <si>
    <t>RICOH EL SALVADOR, S.A. DE C.V.</t>
  </si>
  <si>
    <t>IMPRESA REPUESTOS</t>
  </si>
  <si>
    <t>14080506360015</t>
  </si>
  <si>
    <t>LUIS ALFREDO VENTURA</t>
  </si>
  <si>
    <t>04050904691013</t>
  </si>
  <si>
    <t>SANTOS RAMON</t>
  </si>
  <si>
    <t>12151904761013</t>
  </si>
  <si>
    <t>SOCRATES CHAVES RIVAS</t>
  </si>
  <si>
    <t>06141902091038</t>
  </si>
  <si>
    <t>PRODYLAB, S.A. DE C.V.</t>
  </si>
  <si>
    <t>06142601121035</t>
  </si>
  <si>
    <t>06140104620021</t>
  </si>
  <si>
    <t>TALLER DIDEA, S.A. DE C.V.</t>
  </si>
  <si>
    <t>06142701721137</t>
  </si>
  <si>
    <t>RUTH MARGARITA CATEDRAL DE PEÑATE</t>
  </si>
  <si>
    <t>06142312610117</t>
  </si>
  <si>
    <t>RODRIGO ANTONIO ARGUETA</t>
  </si>
  <si>
    <t>06141710891014</t>
  </si>
  <si>
    <t>EUROSALVADOREÑA, S.A. DE C.V.</t>
  </si>
  <si>
    <t>06141407790021</t>
  </si>
  <si>
    <t>GAMA LABORATORIES, S.A. DE C.V.</t>
  </si>
  <si>
    <t>06140206091035</t>
  </si>
  <si>
    <t>DISTRIBUIDORA VAZ, S.A. DE C.V.</t>
  </si>
  <si>
    <t>0614160407106</t>
  </si>
  <si>
    <t>06141901770025</t>
  </si>
  <si>
    <t>RONASA, S.A. DE C.V.</t>
  </si>
  <si>
    <t>12172105590016</t>
  </si>
  <si>
    <t>DROGUERIA, M.A. ARGUELLOY CIA</t>
  </si>
  <si>
    <t>06141609870027</t>
  </si>
  <si>
    <t>B. BRAUND MEDICAL CENTRAL AMERICA &amp; CARIBE, S.A. DE C.V.</t>
  </si>
  <si>
    <t>06140210961028</t>
  </si>
  <si>
    <t>DISTRIBUIDORA E INVERSION, S.A. DE C.V.</t>
  </si>
  <si>
    <t>06142505071078</t>
  </si>
  <si>
    <t>LETERAGO, S.A. DE C.V.</t>
  </si>
  <si>
    <t>94052301671014</t>
  </si>
  <si>
    <t>DISTRIBUIDIRA ODISEA</t>
  </si>
  <si>
    <t>06140611800022</t>
  </si>
  <si>
    <t>LABORATORIOS SUIZOS S.A DE C.V</t>
  </si>
  <si>
    <t>06140707071018</t>
  </si>
  <si>
    <t>DORGUERIA PIERRI, S.A. DE C.V.</t>
  </si>
  <si>
    <t>07092405671015</t>
  </si>
  <si>
    <t>MARIA SUCIBEL HERNANDEZ</t>
  </si>
  <si>
    <t>06142508991046</t>
  </si>
  <si>
    <t>UNISERFA, S.A. DE C.V.</t>
  </si>
  <si>
    <t>10092504680019</t>
  </si>
  <si>
    <t>ALFREDO ANTONIO RODRIGUEZ DURAN</t>
  </si>
  <si>
    <t>06143004081029</t>
  </si>
  <si>
    <t>INSUMED, S.A. DE C.V.</t>
  </si>
  <si>
    <t>13041708661012</t>
  </si>
  <si>
    <t>JOSE HERNAN ALVARADO PEREZ</t>
  </si>
  <si>
    <t>06140303881024</t>
  </si>
  <si>
    <t>MOLSAL, S.A. DE C.V.</t>
  </si>
  <si>
    <t>06140102021043</t>
  </si>
  <si>
    <t>INVERSIONES GIBRALTAR, S.A. DE C.V.</t>
  </si>
  <si>
    <t>06140807560019</t>
  </si>
  <si>
    <t>PINSAL, S.A. DE C.V.</t>
  </si>
  <si>
    <t>LA CASA DEL REPUESTO</t>
  </si>
  <si>
    <t>06141205111012</t>
  </si>
  <si>
    <t>COPRPORACION LEMUS, S.A. DE C.V.</t>
  </si>
  <si>
    <t>06141408850049</t>
  </si>
  <si>
    <t>CORPORACION DE METALES, S.A. DE C.V.</t>
  </si>
  <si>
    <t>06142908171021</t>
  </si>
  <si>
    <t>JOPEGALAMB, S.A. DE C.V.</t>
  </si>
  <si>
    <t>06142709961072</t>
  </si>
  <si>
    <t>GLOBAL MOTORS, S.A. DE C.V.</t>
  </si>
  <si>
    <t>06141709191017</t>
  </si>
  <si>
    <t>HM IMPORT, S.A. DE C.V.</t>
  </si>
  <si>
    <t>05111408191011</t>
  </si>
  <si>
    <t>REPUESTOS CASTILLO, S.A. DE C.V.</t>
  </si>
  <si>
    <t>03152702141015</t>
  </si>
  <si>
    <t>TOAUTO, S.A. DE C.V.</t>
  </si>
  <si>
    <t>OJST HERNANDEZ, SA.</t>
  </si>
  <si>
    <t>06141503191037</t>
  </si>
  <si>
    <t>AUTOPARTES, S.A DE C.V.</t>
  </si>
  <si>
    <t>06142009141015</t>
  </si>
  <si>
    <t>UDP, KOREA REPUESTOS</t>
  </si>
  <si>
    <t>06142212650014</t>
  </si>
  <si>
    <t>FASANI, S.A DE C.V.</t>
  </si>
  <si>
    <t>03151209171014</t>
  </si>
  <si>
    <t>MULTIBALEROS, S.A DE C. V.</t>
  </si>
  <si>
    <t>94830209091012</t>
  </si>
  <si>
    <t>ABRO DE EL SALVADOR, S.A DE C.V.</t>
  </si>
  <si>
    <t>06010811680011</t>
  </si>
  <si>
    <t>JOSE MARIA SALINAS</t>
  </si>
  <si>
    <t>06142302770010</t>
  </si>
  <si>
    <t>ALPINA, S.A. DE C.V.</t>
  </si>
  <si>
    <t>06141603991030</t>
  </si>
  <si>
    <t>PRICESMART EL SALVADOR, S.A. DE</t>
  </si>
  <si>
    <t>06140509161028</t>
  </si>
  <si>
    <t>NEGOCIOS AUTOMOTRICES, S.A. DE</t>
  </si>
  <si>
    <t>06141807051010</t>
  </si>
  <si>
    <t>FRIO AIRE, S..A DE C.V.</t>
  </si>
  <si>
    <t>06142710780035</t>
  </si>
  <si>
    <t>ROMENA DEL PACIFICO</t>
  </si>
  <si>
    <t>15041RESIN026362021</t>
  </si>
  <si>
    <t>21DS000C</t>
  </si>
  <si>
    <t>08211502791095</t>
  </si>
  <si>
    <t>0</t>
  </si>
  <si>
    <t>RAMIREZ PORTAN, NAUNCEO ERNESTO</t>
  </si>
  <si>
    <t>09080706781010</t>
  </si>
  <si>
    <t>CALLEJAS, MARELI</t>
  </si>
  <si>
    <t>04131805640018</t>
  </si>
  <si>
    <t>PORTILLO MATA, HUMBERTO</t>
  </si>
  <si>
    <t>06142402771039</t>
  </si>
  <si>
    <t>CARBAJAL SERRANO, JUAN RAMON</t>
  </si>
  <si>
    <t>06141402560013</t>
  </si>
  <si>
    <t>02101911710016</t>
  </si>
  <si>
    <t>06142401061038</t>
  </si>
  <si>
    <t>LOS FRENOS, S.A. DE C.V.</t>
  </si>
  <si>
    <t>06141510911010</t>
  </si>
  <si>
    <t>06143011131031</t>
  </si>
  <si>
    <t>NEGOCIOS AUTOMOTRICES, S.A. DE C.V.</t>
  </si>
  <si>
    <t>06142012731095</t>
  </si>
  <si>
    <t>ORELLANA NUÑEZ, EDWIN GILBERTO</t>
  </si>
  <si>
    <t>GRUPO NSV, S.A. DE C.V.</t>
  </si>
  <si>
    <t>06140202961035</t>
  </si>
  <si>
    <t>SACUAANJOCCHE, S.A. DE C.V.</t>
  </si>
  <si>
    <t>06141907161115</t>
  </si>
  <si>
    <t>GRANADOS CRUZ, S.A. DE C.V.</t>
  </si>
  <si>
    <t>06142509131083</t>
  </si>
  <si>
    <t>FLEXAPRINT DE EL SALVADOR, S.A. DE C.V.</t>
  </si>
  <si>
    <t>06140305121035</t>
  </si>
  <si>
    <t>MET3GER INDUSTRIAS SUPPLIES, S.A. DE C.V.</t>
  </si>
  <si>
    <t>06140210081052</t>
  </si>
  <si>
    <t>FERRETERIA EPA, S.A. DE C.V.</t>
  </si>
  <si>
    <t>06140701780024</t>
  </si>
  <si>
    <t>EL PROGRESO, S.A. DE C.V.</t>
  </si>
  <si>
    <t>06141307921051</t>
  </si>
  <si>
    <t>ELECTROLAB MEDIC, S.A. DE C.V.</t>
  </si>
  <si>
    <t>06142807810010</t>
  </si>
  <si>
    <t>TRANVA, S.A. DE C.V.</t>
  </si>
  <si>
    <t>FERRETERIA LA PALMA, S.A. DE C.V.</t>
  </si>
  <si>
    <t>06141403161033</t>
  </si>
  <si>
    <t>ECSA OPERADORA EL SALVADOR, S.A. DE C.V</t>
  </si>
  <si>
    <t>12040103570015</t>
  </si>
  <si>
    <t>JULIO NEFTALI CAÑAS ZELAYA</t>
  </si>
  <si>
    <t>06140107690022</t>
  </si>
  <si>
    <t>02102906730019</t>
  </si>
  <si>
    <t>GUINEA DELGADO LILISARA IXCHEL</t>
  </si>
  <si>
    <t>05112810981025</t>
  </si>
  <si>
    <t>CASTANEDA RIVAS, BREAYAN ERNESTO</t>
  </si>
  <si>
    <t>06140506771259</t>
  </si>
  <si>
    <t xml:space="preserve">MAURICIO ALFREDO PORTILLO OCHOA </t>
  </si>
  <si>
    <t>06140511911425</t>
  </si>
  <si>
    <t>LOPEZ CABRERA YOLANDA ELIZABETH</t>
  </si>
  <si>
    <t>ANEXO 4</t>
  </si>
  <si>
    <t>06141702660013</t>
  </si>
  <si>
    <t>ALMACENES SIMAN, S.A DE C.V.</t>
  </si>
  <si>
    <t>04122110530015</t>
  </si>
  <si>
    <t>AUTO QUICK, RAFAEL MENDEZ</t>
  </si>
  <si>
    <t>06142202770023</t>
  </si>
  <si>
    <t>INFRA DE EL SALVADOR, S.A DE C.V.</t>
  </si>
  <si>
    <t>06142505731094</t>
  </si>
  <si>
    <t>EDWAR LEOMIDAS GUTIERREZ PORTILLO</t>
  </si>
  <si>
    <t>TECNO VIDRI S.A DE C.V.</t>
  </si>
  <si>
    <t>COPARTES, S.A DE C.V.</t>
  </si>
  <si>
    <t>06140410021046</t>
  </si>
  <si>
    <t>GRUPO 3 INVERSIONES S.A. DE C.V.</t>
  </si>
  <si>
    <t>ENERO</t>
  </si>
  <si>
    <t>DUI</t>
  </si>
  <si>
    <t>PERCEPCION</t>
  </si>
  <si>
    <t>29/01/2022</t>
  </si>
  <si>
    <t>05112508861045</t>
  </si>
  <si>
    <t>DANIEL ERNESTO RIVERA PANIAGUA</t>
  </si>
  <si>
    <t>Total</t>
  </si>
  <si>
    <t>06143103001207</t>
  </si>
  <si>
    <t>MOTORES ACCESORIOS Y REPUESTOS, S.A. DE C.V.</t>
  </si>
  <si>
    <t>06080810721010</t>
  </si>
  <si>
    <t>FERNANDO ANTONIO TEJADA RODRIUEZ</t>
  </si>
  <si>
    <t>06143011931011</t>
  </si>
  <si>
    <t>DISTRIBUIDORA GRANADA, S.A. DE C.V.</t>
  </si>
  <si>
    <t>06141202151030</t>
  </si>
  <si>
    <t>CORPORACION JHOR60M, S.A. DE C.V.</t>
  </si>
  <si>
    <t>0614130786143-1</t>
  </si>
  <si>
    <t>NELSON OSEGUEDA MIRANDA</t>
  </si>
  <si>
    <t>06140810981626</t>
  </si>
  <si>
    <t>JENNY MARIA CAÑAS ORELLANA</t>
  </si>
  <si>
    <t>03151711851010</t>
  </si>
  <si>
    <t>REYNALDO CABRERA BARAHONA</t>
  </si>
  <si>
    <t>05150607891011</t>
  </si>
  <si>
    <t>JESUS MENJIVAR TRUJILLO</t>
  </si>
  <si>
    <t>02102908061017</t>
  </si>
  <si>
    <t>V &amp; G DE EL SALVADOR, S.A. DE C.V.</t>
  </si>
  <si>
    <t>06142709061020</t>
  </si>
  <si>
    <t>SOLUCIONES Y HERRAMIENTAS, S.A. DE C.V.</t>
  </si>
  <si>
    <t>05112105901012</t>
  </si>
  <si>
    <t>SUMER, S.A. DE C.V.</t>
  </si>
  <si>
    <t>ABRO EL SALVADOR, S.A. DE C.V.</t>
  </si>
  <si>
    <t>06140109750022</t>
  </si>
  <si>
    <t>BOLCA, S.A. DE C.V.</t>
  </si>
  <si>
    <t>06140903820021</t>
  </si>
  <si>
    <t>COMERSAL, S.A. DE C.V.</t>
  </si>
  <si>
    <t>05111504991010</t>
  </si>
  <si>
    <t>FERNANDA DAMARIS MENENDEZ ACOSTA</t>
  </si>
  <si>
    <t>02100208011016</t>
  </si>
  <si>
    <t>INDUSTRIAS MAGAÐA, SA. DE C.V.</t>
  </si>
  <si>
    <t>06141407001014</t>
  </si>
  <si>
    <t>INVERSIONES LEMUS, S.A. DE C.V.</t>
  </si>
  <si>
    <t>01071311731015</t>
  </si>
  <si>
    <t>ANGEL JIMENES</t>
  </si>
  <si>
    <t>06141502131065</t>
  </si>
  <si>
    <t>CEFECO, S.A. DE C.V.</t>
  </si>
  <si>
    <t>06141402051099</t>
  </si>
  <si>
    <t>JEA, S.A. DE C.V.</t>
  </si>
  <si>
    <t>06141501181026</t>
  </si>
  <si>
    <t>BANMURHEN S.A. DE C.V.</t>
  </si>
  <si>
    <t>06140911041039</t>
  </si>
  <si>
    <t>IMPORTADORA DEL RIO S.A. DE C.V.</t>
  </si>
  <si>
    <t>03012810721030</t>
  </si>
  <si>
    <t>MARIA ARELY DIAZ</t>
  </si>
  <si>
    <t>06141612061020</t>
  </si>
  <si>
    <t>DE LA PEÑA S.A DE C.V</t>
  </si>
  <si>
    <t>06140806450012</t>
  </si>
  <si>
    <t>VIDUC, S.A. DE C.V.</t>
  </si>
  <si>
    <t>06142503941083</t>
  </si>
  <si>
    <t>CANTESA, S.A. DE C.V.</t>
  </si>
  <si>
    <t>06141001001056</t>
  </si>
  <si>
    <t>INVERSIONES EL PINABETE, S.A.</t>
  </si>
  <si>
    <t>06142809061036</t>
  </si>
  <si>
    <t>DURECO DE EL SALVADOR</t>
  </si>
  <si>
    <t>02133003651018</t>
  </si>
  <si>
    <t>JOSE ADAN MAGAÐA LOPEZ</t>
  </si>
  <si>
    <t>06141106121030</t>
  </si>
  <si>
    <t>CHEMICAL COLOR, S.A. DE C.V.</t>
  </si>
  <si>
    <t>05111407791023</t>
  </si>
  <si>
    <t>RICARDO BENCIO PALMA</t>
  </si>
  <si>
    <t>06142809981046</t>
  </si>
  <si>
    <t>CORPORACION CME, S.A. DE C.V.</t>
  </si>
  <si>
    <t>06141101121121</t>
  </si>
  <si>
    <t>DISTRIBUIDORA UNIVERSAL, C.A. S.A. DE C.V.</t>
  </si>
  <si>
    <t>06142608081012</t>
  </si>
  <si>
    <t>LANCO EL SALVADOR, S.A. DEC.V.</t>
  </si>
  <si>
    <t>05110111081016</t>
  </si>
  <si>
    <t>PISOS LAS DELICIAS, S.A. DE C.V.</t>
  </si>
  <si>
    <t>06141110941026</t>
  </si>
  <si>
    <t>MADE, S.A. DE C.V.</t>
  </si>
  <si>
    <t>06141604071024</t>
  </si>
  <si>
    <t>REGIOAMERICA, S.A. DE C.V.</t>
  </si>
  <si>
    <t>06141710490010</t>
  </si>
  <si>
    <t>HOLCIM EL SALVADOR, S.A. DE C.V.</t>
  </si>
  <si>
    <t>06141608021030</t>
  </si>
  <si>
    <t>GRIFERIA Y CERRADURAS INTERNACIONALES, S.A. DE C.V.</t>
  </si>
  <si>
    <t>06142711870044</t>
  </si>
  <si>
    <t>PROMOTORA COMERCIAL, S.A.</t>
  </si>
  <si>
    <t>06141707191052</t>
  </si>
  <si>
    <t>AY R INVERSIONES, S.A. DE C.V.</t>
  </si>
  <si>
    <t>06141502840020</t>
  </si>
  <si>
    <t>FUNES HARTMANN, S.A. DE C.V.</t>
  </si>
  <si>
    <t>06143108981013</t>
  </si>
  <si>
    <t>AMAZAONAS, S.A. DE C.V.</t>
  </si>
  <si>
    <t>02101203640012</t>
  </si>
  <si>
    <t>IMACASA, S.A. DE C.V.</t>
  </si>
  <si>
    <t>06142905730010</t>
  </si>
  <si>
    <t>DURALITA DE CENTROAMERICA, S.A. DE C.V.</t>
  </si>
  <si>
    <t>06142601211050</t>
  </si>
  <si>
    <t>DIMARGO, S.A. DE C.V.</t>
  </si>
  <si>
    <t>06142501111075</t>
  </si>
  <si>
    <t>ATRCTIVO, S.A. DE C.V.</t>
  </si>
  <si>
    <t>06142407071043</t>
  </si>
  <si>
    <t>PVC, S.A. DE C.V.</t>
  </si>
  <si>
    <t>06143101750030</t>
  </si>
  <si>
    <t>PEDRERA PROTERSA, S.A. DE C.V.</t>
  </si>
  <si>
    <t>CORPORACION LEMUS, S.A. DE C.V.</t>
  </si>
  <si>
    <t>10100911580029</t>
  </si>
  <si>
    <t>HUGO OSSIRIS AYALA MUÑOZ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</si>
  <si>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</si>
  <si>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</si>
  <si>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</si>
  <si>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</si>
  <si>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</si>
  <si>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</si>
  <si>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</si>
  <si>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</si>
  <si>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</si>
  <si>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</si>
  <si>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</si>
  <si>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</si>
  <si>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002586531</t>
  </si>
  <si>
    <t>DINA DEL CARMEN SARAVIA DE ARGUETA DISTRIBUIDORA MAHANAIM</t>
  </si>
  <si>
    <t>11160510821016</t>
  </si>
  <si>
    <t>JAIME ARTURO CARDENAS</t>
  </si>
  <si>
    <t>05110711761053</t>
  </si>
  <si>
    <t>MARIA CORINA VALLE DE ORELLANA</t>
  </si>
  <si>
    <t>07150203671021</t>
  </si>
  <si>
    <t>PATRICIA JUDITH HERRERA DE VILLAFRANCO</t>
  </si>
  <si>
    <t>13191006791017</t>
  </si>
  <si>
    <t>EFRAIN TORRES FLORES</t>
  </si>
  <si>
    <t>06142805771012</t>
  </si>
  <si>
    <t>RAFAEL ANTONIO OLIVARES ACOSTA</t>
  </si>
  <si>
    <t>06142708861341</t>
  </si>
  <si>
    <t>JUAN CARLOS RIVERA MENJIVAR</t>
  </si>
  <si>
    <t>02103010650017</t>
  </si>
  <si>
    <t>ROSA CAROLINA POLANCO DE MEIER</t>
  </si>
  <si>
    <t>06140212620048</t>
  </si>
  <si>
    <t>CARLOS ROBERTO PORTILLO MONTALVO</t>
  </si>
  <si>
    <t>02072404811019</t>
  </si>
  <si>
    <t>JOSE ADAN SALAZAR MARTINEZ</t>
  </si>
  <si>
    <t>PRODUCTOS DE DIAGNOSTICO Y LABORATORIO, S.A. DE C.V.</t>
  </si>
  <si>
    <t>07021610061012</t>
  </si>
  <si>
    <t>INVERSIONES RIVERA, S.A. DE C.V.</t>
  </si>
  <si>
    <t>06141911560155</t>
  </si>
  <si>
    <t>SANDRA PATRICIA RAMOS DE RAMOS</t>
  </si>
  <si>
    <t>05151101771039</t>
  </si>
  <si>
    <t>GRICELDA ELIZABETH RIVERA DE GALDAMEZ</t>
  </si>
  <si>
    <t>06081908831022</t>
  </si>
  <si>
    <t>IRMA TERESA FLORES DE GARCIA</t>
  </si>
  <si>
    <t>06142807901142</t>
  </si>
  <si>
    <t>06140203751352</t>
  </si>
  <si>
    <t>SAUL JEREMIAS PINEDA RENDEROS</t>
  </si>
  <si>
    <t>02101710550034</t>
  </si>
  <si>
    <t>OSCAR ALFREDO GOMEZ</t>
  </si>
  <si>
    <t>12071307821010</t>
  </si>
  <si>
    <t>DENIS ASAEL COCAR SANTOS</t>
  </si>
  <si>
    <t>09061712791014</t>
  </si>
  <si>
    <t>KAROL YAMILETH CRUZ ESCOBAR</t>
  </si>
  <si>
    <t>06140404670108</t>
  </si>
  <si>
    <t>CARLOS ARTURO ROMERO GUERRA</t>
  </si>
  <si>
    <t>10071303811012</t>
  </si>
  <si>
    <t>CRISTIAN BALMORE ROMERO CAASTRO</t>
  </si>
  <si>
    <t>06141710740026</t>
  </si>
  <si>
    <t>JOSE ENRIQUE HERNANDEZ PEREZ</t>
  </si>
  <si>
    <t>08222804731018</t>
  </si>
  <si>
    <t>LUIS ORLANDO MOLINA GALAN</t>
  </si>
  <si>
    <t>06142208131037</t>
  </si>
  <si>
    <t>F &amp; Y GROUP, S.A. DE C.V.</t>
  </si>
  <si>
    <t>94111705821016</t>
  </si>
  <si>
    <t>NERBERT ARNOLDO GARAY CORNEJO</t>
  </si>
  <si>
    <t>02101601741065</t>
  </si>
  <si>
    <t>LUIS ALONSO HERNANDEZ MAGAÑA</t>
  </si>
  <si>
    <t>06140812731198</t>
  </si>
  <si>
    <t>NAPOLEON AVENDAÑO CHACON</t>
  </si>
  <si>
    <t>06140801831344</t>
  </si>
  <si>
    <t>SAMUEL ALEXANDER FLORES ALEMAN</t>
  </si>
  <si>
    <t>06140508710019</t>
  </si>
  <si>
    <t>JOSE ROBERTO MEJIA MARTINEZ</t>
  </si>
  <si>
    <t>06142508711132</t>
  </si>
  <si>
    <t>JOSE LUIS VALLADARES HERNANDEZ</t>
  </si>
  <si>
    <t>03161907881010</t>
  </si>
  <si>
    <t>YENARA PATRICIA GUEVARA GOMEZ</t>
  </si>
  <si>
    <t>02103007761016</t>
  </si>
  <si>
    <t>NELSON ARMANDO ALONZO MEDRANO</t>
  </si>
  <si>
    <t>10061507671010</t>
  </si>
  <si>
    <t>ANA VILMA AMAYA DE GARCIA</t>
  </si>
  <si>
    <t>06140305181038</t>
  </si>
  <si>
    <t>GRUPO M &amp; R</t>
  </si>
  <si>
    <t>06111406510016</t>
  </si>
  <si>
    <t>ROBERTO RAMIREZ SANTOS</t>
  </si>
  <si>
    <t>06141409091045</t>
  </si>
  <si>
    <t>DISTRIBUIDORA DE PRODUCTOS FARMACEUTICOS, S.A. DE C.V.</t>
  </si>
  <si>
    <t>06142110041129</t>
  </si>
  <si>
    <t>CASA VERDE DEL VALLE, S.A. DE C.V.</t>
  </si>
  <si>
    <t>06140309081062</t>
  </si>
  <si>
    <t>S &amp; H DESIGN, S.A. DE C.V.</t>
  </si>
  <si>
    <t>06142907211097</t>
  </si>
  <si>
    <t>LOYALTY GROUP, S.A. DE C.V.</t>
  </si>
  <si>
    <t>14050105781016</t>
  </si>
  <si>
    <t>BLANCA LUZ NUÑEZ MELENDEZ</t>
  </si>
  <si>
    <t>06141803111043</t>
  </si>
  <si>
    <t>AGRIVEST, S.A. DE C.V.</t>
  </si>
  <si>
    <t>DAE KI KIM</t>
  </si>
  <si>
    <t>06142308830027</t>
  </si>
  <si>
    <t>NEGOCIOS MULTIPLES, S.A. DE C.V.</t>
  </si>
  <si>
    <t>05111504191014</t>
  </si>
  <si>
    <t>PROVETSA, S.A. DE C.V.</t>
  </si>
  <si>
    <t>004181939</t>
  </si>
  <si>
    <t>CESAR IVAN URQUIZA RAMIREZ</t>
  </si>
  <si>
    <t>06141703061081</t>
  </si>
  <si>
    <t>INTERNATIONAL CONSULTING INSTITUTE S.A. DE C.V.</t>
  </si>
  <si>
    <t>06141710630099</t>
  </si>
  <si>
    <t>ROSA MARGARITA DURAN DE COLORADO</t>
  </si>
  <si>
    <t>08061805691016</t>
  </si>
  <si>
    <t>ALVARO GUILLERMO SANCHEZ CHAVEZ</t>
  </si>
  <si>
    <t>10102606211010</t>
  </si>
  <si>
    <t>ONCOSAVI</t>
  </si>
  <si>
    <t>05120502771012</t>
  </si>
  <si>
    <t>CARLOS ROBERTO QUINO CERNA</t>
  </si>
  <si>
    <t>019866552</t>
  </si>
  <si>
    <t>ANA LILIAN VELASQUEZ DE ARGUETA</t>
  </si>
  <si>
    <t>06141509480057</t>
  </si>
  <si>
    <t>RICARDO OSCAR ALFARO</t>
  </si>
  <si>
    <t>06140107211045</t>
  </si>
  <si>
    <t>HM CLINIC S.A. DE C.V.</t>
  </si>
  <si>
    <t>RODRIGO ARGUETA ECHEGOYEN</t>
  </si>
  <si>
    <t>06142310871037</t>
  </si>
  <si>
    <t>HAROLD FRANCISCO GONZALEZ MEJIA</t>
  </si>
  <si>
    <t>12172503161010</t>
  </si>
  <si>
    <t>06141111881019</t>
  </si>
  <si>
    <t>DILLANPAZ, S.A. DE C.V.</t>
  </si>
  <si>
    <t>06181004500016</t>
  </si>
  <si>
    <t>GUILLERMO PALENCIA</t>
  </si>
  <si>
    <t>032501171</t>
  </si>
  <si>
    <t>ANA MARCELA ALVARADO RIVERA</t>
  </si>
  <si>
    <t>03142309580055</t>
  </si>
  <si>
    <t>RAUL ERNESTO GUTIERREZ PALOMO</t>
  </si>
  <si>
    <t>06143110570041</t>
  </si>
  <si>
    <t>ALEX FUENTES VALENCIA</t>
  </si>
  <si>
    <t>02100508851075</t>
  </si>
  <si>
    <t>WALTER ALEXIS URRUTIA</t>
  </si>
  <si>
    <t>06140710831376</t>
  </si>
  <si>
    <t>CARLOS BENJAMIN SERRANO MORALES</t>
  </si>
  <si>
    <t>06141703201061</t>
  </si>
  <si>
    <t>M&amp;H RADIOLOGIA, S.A. DE C.V.</t>
  </si>
  <si>
    <t>06081610861026</t>
  </si>
  <si>
    <t>JONNATHAN JACOO MARROQUIN</t>
  </si>
  <si>
    <t>06142210211110</t>
  </si>
  <si>
    <t>GRUPO KARE AT HOME, S.A. DE C.V.</t>
  </si>
  <si>
    <t>06141507211130</t>
  </si>
  <si>
    <t>ARGUETA FLORES, S.A. DE C.V.</t>
  </si>
  <si>
    <t>11092702580019</t>
  </si>
  <si>
    <t>JULIA AMADA SARAVIA VELA</t>
  </si>
  <si>
    <t>11232012690010</t>
  </si>
  <si>
    <t>MANUEL RIGOBERTO SOTO</t>
  </si>
  <si>
    <t>06142202840037</t>
  </si>
  <si>
    <t>OLINSER, S.A. DE C.V.</t>
  </si>
  <si>
    <t>07070103821014</t>
  </si>
  <si>
    <t>MIDEY SARAI GARCIA SANDOVAL</t>
  </si>
  <si>
    <t>06140707811259</t>
  </si>
  <si>
    <t>ALICIA MARIA NAVARRETE DE ACOSTA</t>
  </si>
  <si>
    <t>06142101161049</t>
  </si>
  <si>
    <t>SERVICIOS MEDICOS Y ASOCIADOS A&amp;O, S.A. DE C.V.</t>
  </si>
  <si>
    <t>05121507671012</t>
  </si>
  <si>
    <t>EDGARDO ENRIQUE AQUINO SANCHEZ</t>
  </si>
  <si>
    <t>11231109681028</t>
  </si>
  <si>
    <t>LUCIA GLORIBEL DUANES DE APARICIO</t>
  </si>
  <si>
    <t>002557273</t>
  </si>
  <si>
    <t>WILBER ALEXANDER MEZA COLINDRES</t>
  </si>
  <si>
    <t>010355041</t>
  </si>
  <si>
    <t>JOSE FRANCISCO VELASQUEZ DIMAS</t>
  </si>
  <si>
    <t>06142607121061</t>
  </si>
  <si>
    <t>COMPUSHOP DE EL SALVADOR, S.A. DE C.V.</t>
  </si>
  <si>
    <t>06142210751158</t>
  </si>
  <si>
    <t>JOSE ALEXIS MINEROS ROSALES</t>
  </si>
  <si>
    <t>06140107640055</t>
  </si>
  <si>
    <t>REPRESENTACIONES ARCA, S.A.</t>
  </si>
  <si>
    <t>10011106631018</t>
  </si>
  <si>
    <t>JUIANA MERINO ORELLANA</t>
  </si>
  <si>
    <t>06142701211040</t>
  </si>
  <si>
    <t>SISTEMAS INTEGRADOS DE SALUD EMPRESARIAL</t>
  </si>
  <si>
    <t>03082010641010</t>
  </si>
  <si>
    <t>ALBA LORENA HERNANDEZ</t>
  </si>
  <si>
    <t>12172607831018</t>
  </si>
  <si>
    <t>EDDA LEONOR VELASQUEZ DE CORTEZ</t>
  </si>
  <si>
    <t>06140911560065</t>
  </si>
  <si>
    <t>ROSA AMELIA GARZONA DE BONILLA</t>
  </si>
  <si>
    <t>02102008041010</t>
  </si>
  <si>
    <t>IMÁGENES DIAGNOSTICAS GUERRA DIAZ</t>
  </si>
  <si>
    <t>045049455</t>
  </si>
  <si>
    <t>NATALA STEPHANIE PACHECO DE LOPEZ</t>
  </si>
  <si>
    <t>03031810580013</t>
  </si>
  <si>
    <t>GLADYS SEGURA VALLADARES DE CABRERA</t>
  </si>
  <si>
    <t>021072185</t>
  </si>
  <si>
    <t>DANILO STANLEY ESCOBAR NOYOA</t>
  </si>
  <si>
    <t>013918288</t>
  </si>
  <si>
    <t>EDGAR ARTURO PERDOMO FLORES</t>
  </si>
  <si>
    <t>05112312510017</t>
  </si>
  <si>
    <t>OSCAR DAVID FRANCO CARCAMO</t>
  </si>
  <si>
    <t>01/06/2022</t>
  </si>
  <si>
    <t>15041RESCR213722015</t>
  </si>
  <si>
    <t>15TC000F</t>
  </si>
  <si>
    <t>06082908951032</t>
  </si>
  <si>
    <t>JOSE DANIEL VILLANUEVA ESCOBAR</t>
  </si>
  <si>
    <t>21/06/2022</t>
  </si>
  <si>
    <t>24/06/2022</t>
  </si>
  <si>
    <t>06143012871071</t>
  </si>
  <si>
    <t>CORINA MARGARITA SOSA DE HERNANDEZ</t>
  </si>
  <si>
    <t>29/04/2022</t>
  </si>
  <si>
    <t>06142307071020</t>
  </si>
  <si>
    <t>COMBUSTIBLES CUSCATLAN, S.A. DE C.V.</t>
  </si>
  <si>
    <t>02/05/2022</t>
  </si>
  <si>
    <t>06140406191018</t>
  </si>
  <si>
    <t>07/05/2022</t>
  </si>
  <si>
    <t>10/05/2022</t>
  </si>
  <si>
    <t>18/05/2022</t>
  </si>
  <si>
    <t>22/05/2022</t>
  </si>
  <si>
    <t>06142006031022</t>
  </si>
  <si>
    <t>29/05/2022</t>
  </si>
  <si>
    <t>05/06/2022</t>
  </si>
  <si>
    <t>10/06/2022</t>
  </si>
  <si>
    <t>12/06/2022</t>
  </si>
  <si>
    <t>17/06/2022</t>
  </si>
  <si>
    <t>JULIO</t>
  </si>
  <si>
    <t>01/07/2022</t>
  </si>
  <si>
    <t>03/07/2022</t>
  </si>
  <si>
    <t>10/07/2022</t>
  </si>
  <si>
    <t>19/06/2022</t>
  </si>
  <si>
    <t>23/07/2022</t>
  </si>
  <si>
    <t>27/07/2022</t>
  </si>
  <si>
    <t>26/06/2022</t>
  </si>
  <si>
    <t>31/07/2022</t>
  </si>
  <si>
    <t>AGOSTO</t>
  </si>
  <si>
    <t>01/08/2022</t>
  </si>
  <si>
    <t>28/08/2022</t>
  </si>
  <si>
    <t>20/08/2022</t>
  </si>
  <si>
    <t>23/08/2022</t>
  </si>
  <si>
    <t>18/08/2022</t>
  </si>
  <si>
    <t>13/08/2022</t>
  </si>
  <si>
    <t>25/08/2022</t>
  </si>
  <si>
    <t>SEPTIEMBRE</t>
  </si>
  <si>
    <t>OCTUBRE</t>
  </si>
  <si>
    <t>01/09/2022</t>
  </si>
  <si>
    <t>01/10/2022</t>
  </si>
  <si>
    <t>NOVIEMBRE</t>
  </si>
  <si>
    <t>DICIEMBRE</t>
  </si>
  <si>
    <t>01/11/2022</t>
  </si>
  <si>
    <t>FEBRERO</t>
  </si>
  <si>
    <t>MARZO</t>
  </si>
  <si>
    <t>ABRIL</t>
  </si>
  <si>
    <t>MAYO</t>
  </si>
  <si>
    <t>JUNIO</t>
  </si>
  <si>
    <t>16/09/2022</t>
  </si>
  <si>
    <t>25/09/2022</t>
  </si>
  <si>
    <t>21/09/2022</t>
  </si>
  <si>
    <t>09/10/2022</t>
  </si>
  <si>
    <t>20/10/2022</t>
  </si>
  <si>
    <t>31/10/2022</t>
  </si>
  <si>
    <t>16/10/2022</t>
  </si>
  <si>
    <t>27/10/2022</t>
  </si>
  <si>
    <t>11/10/2022</t>
  </si>
  <si>
    <t>08/10/2022</t>
  </si>
  <si>
    <t>15/10/2022</t>
  </si>
  <si>
    <t>30/10/2022</t>
  </si>
  <si>
    <t>04/10/2022</t>
  </si>
  <si>
    <t>24/10/2022</t>
  </si>
  <si>
    <t>11/11/2022</t>
  </si>
  <si>
    <t>22/11/2022</t>
  </si>
  <si>
    <t>13/11/2022</t>
  </si>
  <si>
    <t>02/11/2022</t>
  </si>
  <si>
    <t>04/11/2022</t>
  </si>
  <si>
    <t>17/11/2022</t>
  </si>
  <si>
    <t>06/11/2022</t>
  </si>
  <si>
    <t>27/11/2022</t>
  </si>
  <si>
    <t>02/09/2022</t>
  </si>
  <si>
    <t>23/09/2022</t>
  </si>
  <si>
    <t>09/09/2022</t>
  </si>
  <si>
    <t>29/09/2022</t>
  </si>
  <si>
    <t>26/11/2022</t>
  </si>
  <si>
    <t>30/12/2022</t>
  </si>
  <si>
    <t>29/12/2022</t>
  </si>
  <si>
    <t>23/12/2022</t>
  </si>
  <si>
    <t>14/12/2022</t>
  </si>
  <si>
    <t>24/12/2022</t>
  </si>
  <si>
    <t>09/12/2022</t>
  </si>
  <si>
    <t>19/12/2022</t>
  </si>
  <si>
    <t>05/12/2022</t>
  </si>
  <si>
    <t>01/12/2022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</si>
</sst>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sz val="9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4"/>
      </top>
      <bottom/>
      <diagonal/>
    </border>
    <border>
      <left/>
      <right style="thin">
        <color theme="6"/>
      </right>
      <top style="thin">
        <color theme="4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4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4"/>
      </left>
      <right/>
      <top style="thin">
        <color theme="6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1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69">
    <xf numFmtId="0" fontId="0" fillId="0" borderId="0" xfId="0"/>
    <xf numFmtId="49" fontId="0" fillId="0" borderId="0" xfId="0" applyNumberFormat="1"/>
    <xf numFmtId="44" fontId="0" fillId="0" borderId="0" xfId="1" applyFont="1"/>
    <xf numFmtId="44" fontId="3" fillId="0" borderId="1" xfId="1" applyFont="1" applyBorder="1"/>
    <xf numFmtId="44" fontId="0" fillId="0" borderId="1" xfId="1" applyFont="1" applyBorder="1"/>
    <xf numFmtId="0" fontId="0" fillId="0" borderId="0" xfId="0" applyAlignment="1"/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49" fontId="5" fillId="0" borderId="6" xfId="0" applyNumberFormat="1" applyFont="1" applyBorder="1" applyAlignment="1">
      <alignment horizontal="right"/>
    </xf>
    <xf numFmtId="44" fontId="7" fillId="0" borderId="6" xfId="1" applyFont="1" applyBorder="1" applyAlignment="1">
      <alignment horizontal="right"/>
    </xf>
    <xf numFmtId="44" fontId="7" fillId="2" borderId="6" xfId="1" applyFont="1" applyFill="1" applyBorder="1" applyAlignment="1">
      <alignment horizontal="right"/>
    </xf>
    <xf numFmtId="49" fontId="7" fillId="0" borderId="7" xfId="0" applyNumberFormat="1" applyFont="1" applyBorder="1" applyAlignment="1">
      <alignment horizontal="right"/>
    </xf>
    <xf numFmtId="0" fontId="5" fillId="3" borderId="5" xfId="0" applyFont="1" applyFill="1" applyBorder="1" applyAlignment="1">
      <alignment horizontal="center"/>
    </xf>
    <xf numFmtId="49" fontId="7" fillId="3" borderId="6" xfId="0" applyNumberFormat="1" applyFont="1" applyFill="1" applyBorder="1" applyAlignment="1">
      <alignment horizontal="center"/>
    </xf>
    <xf numFmtId="44" fontId="7" fillId="3" borderId="6" xfId="1" applyFont="1" applyFill="1" applyBorder="1" applyAlignment="1">
      <alignment horizontal="right"/>
    </xf>
    <xf numFmtId="49" fontId="7" fillId="0" borderId="6" xfId="0" applyNumberFormat="1" applyFont="1" applyBorder="1" applyAlignment="1">
      <alignment horizontal="right"/>
    </xf>
    <xf numFmtId="49" fontId="7" fillId="0" borderId="6" xfId="0" applyNumberFormat="1" applyFont="1" applyFill="1" applyBorder="1" applyAlignment="1">
      <alignment horizontal="center"/>
    </xf>
    <xf numFmtId="0" fontId="7" fillId="0" borderId="6" xfId="1" applyNumberFormat="1" applyFont="1" applyFill="1" applyBorder="1" applyAlignment="1"/>
    <xf numFmtId="49" fontId="7" fillId="3" borderId="6" xfId="1" applyNumberFormat="1" applyFont="1" applyFill="1" applyBorder="1" applyAlignment="1">
      <alignment horizontal="center"/>
    </xf>
    <xf numFmtId="44" fontId="7" fillId="0" borderId="6" xfId="1" applyFont="1" applyBorder="1" applyAlignment="1"/>
    <xf numFmtId="44" fontId="7" fillId="0" borderId="6" xfId="1" applyFont="1" applyFill="1" applyBorder="1" applyAlignment="1">
      <alignment horizontal="right"/>
    </xf>
    <xf numFmtId="0" fontId="7" fillId="0" borderId="6" xfId="1" applyNumberFormat="1" applyFont="1" applyBorder="1" applyAlignment="1"/>
    <xf numFmtId="44" fontId="7" fillId="0" borderId="6" xfId="1" applyNumberFormat="1" applyFont="1" applyBorder="1" applyAlignment="1">
      <alignment horizontal="right"/>
    </xf>
    <xf numFmtId="49" fontId="7" fillId="0" borderId="7" xfId="1" applyNumberFormat="1" applyFont="1" applyBorder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6" xfId="1" applyNumberFormat="1" applyFont="1" applyFill="1" applyBorder="1" applyAlignment="1">
      <alignment horizontal="right"/>
    </xf>
    <xf numFmtId="44" fontId="7" fillId="4" borderId="6" xfId="1" applyFont="1" applyFill="1" applyBorder="1" applyAlignment="1">
      <alignment horizontal="right"/>
    </xf>
    <xf numFmtId="49" fontId="8" fillId="0" borderId="8" xfId="0" applyNumberFormat="1" applyFont="1" applyBorder="1" applyAlignment="1">
      <alignment vertical="top"/>
    </xf>
    <xf numFmtId="2" fontId="0" fillId="0" borderId="9" xfId="0" applyNumberFormat="1" applyBorder="1"/>
    <xf numFmtId="49" fontId="9" fillId="0" borderId="8" xfId="0" applyNumberFormat="1" applyFont="1" applyBorder="1"/>
    <xf numFmtId="0" fontId="0" fillId="0" borderId="8" xfId="0" applyBorder="1"/>
    <xf numFmtId="49" fontId="10" fillId="0" borderId="8" xfId="0" applyNumberFormat="1" applyFont="1" applyBorder="1"/>
    <xf numFmtId="49" fontId="0" fillId="0" borderId="8" xfId="0" applyNumberFormat="1" applyBorder="1"/>
    <xf numFmtId="0" fontId="11" fillId="0" borderId="10" xfId="0" applyFont="1" applyBorder="1"/>
    <xf numFmtId="0" fontId="0" fillId="0" borderId="9" xfId="0" applyBorder="1"/>
    <xf numFmtId="2" fontId="9" fillId="0" borderId="8" xfId="0" quotePrefix="1" applyNumberFormat="1" applyFont="1" applyBorder="1" applyAlignment="1">
      <alignment horizontal="left"/>
    </xf>
    <xf numFmtId="0" fontId="0" fillId="0" borderId="9" xfId="0" applyFont="1" applyBorder="1"/>
    <xf numFmtId="2" fontId="0" fillId="0" borderId="9" xfId="0" applyNumberFormat="1" applyFont="1" applyBorder="1"/>
    <xf numFmtId="0" fontId="7" fillId="3" borderId="6" xfId="0" applyFont="1" applyFill="1" applyBorder="1" applyAlignment="1">
      <alignment horizontal="center" vertical="center"/>
    </xf>
    <xf numFmtId="49" fontId="0" fillId="0" borderId="11" xfId="0" applyNumberFormat="1" applyBorder="1"/>
    <xf numFmtId="49" fontId="0" fillId="0" borderId="12" xfId="0" applyNumberFormat="1" applyBorder="1"/>
    <xf numFmtId="49" fontId="9" fillId="0" borderId="11" xfId="0" applyNumberFormat="1" applyFont="1" applyBorder="1"/>
    <xf numFmtId="49" fontId="9" fillId="0" borderId="12" xfId="0" applyNumberFormat="1" applyFont="1" applyBorder="1"/>
    <xf numFmtId="49" fontId="0" fillId="0" borderId="13" xfId="0" applyNumberFormat="1" applyBorder="1"/>
    <xf numFmtId="49" fontId="9" fillId="0" borderId="14" xfId="0" applyNumberFormat="1" applyFont="1" applyBorder="1"/>
    <xf numFmtId="49" fontId="9" fillId="0" borderId="15" xfId="0" applyNumberFormat="1" applyFont="1" applyBorder="1"/>
    <xf numFmtId="49" fontId="9" fillId="0" borderId="16" xfId="0" applyNumberFormat="1" applyFont="1" applyBorder="1"/>
    <xf numFmtId="0" fontId="7" fillId="3" borderId="6" xfId="0" applyNumberFormat="1" applyFont="1" applyFill="1" applyBorder="1" applyAlignment="1">
      <alignment horizontal="center"/>
    </xf>
    <xf numFmtId="0" fontId="0" fillId="0" borderId="18" xfId="0" applyFont="1" applyBorder="1"/>
    <xf numFmtId="49" fontId="0" fillId="0" borderId="20" xfId="0" applyNumberFormat="1" applyFont="1" applyBorder="1"/>
    <xf numFmtId="49" fontId="0" fillId="0" borderId="18" xfId="0" applyNumberFormat="1" applyFont="1" applyBorder="1"/>
    <xf numFmtId="49" fontId="0" fillId="0" borderId="17" xfId="0" applyNumberFormat="1" applyFont="1" applyBorder="1"/>
    <xf numFmtId="0" fontId="0" fillId="0" borderId="14" xfId="0" applyFont="1" applyBorder="1"/>
    <xf numFmtId="49" fontId="8" fillId="0" borderId="19" xfId="0" applyNumberFormat="1" applyFont="1" applyBorder="1" applyAlignment="1">
      <alignment vertical="top"/>
    </xf>
    <xf numFmtId="0" fontId="0" fillId="0" borderId="20" xfId="0" quotePrefix="1" applyFont="1" applyBorder="1"/>
    <xf numFmtId="49" fontId="9" fillId="0" borderId="18" xfId="0" applyNumberFormat="1" applyFont="1" applyBorder="1"/>
    <xf numFmtId="49" fontId="7" fillId="0" borderId="21" xfId="1" applyNumberFormat="1" applyFont="1" applyBorder="1" applyAlignment="1">
      <alignment horizontal="right"/>
    </xf>
    <xf numFmtId="49" fontId="7" fillId="0" borderId="0" xfId="0" applyNumberFormat="1" applyFont="1" applyBorder="1" applyAlignment="1">
      <alignment horizontal="right"/>
    </xf>
    <xf numFmtId="44" fontId="7" fillId="0" borderId="0" xfId="1" applyFont="1" applyBorder="1" applyAlignment="1">
      <alignment horizontal="right"/>
    </xf>
    <xf numFmtId="14" fontId="7" fillId="3" borderId="6" xfId="0" applyNumberFormat="1" applyFont="1" applyFill="1" applyBorder="1" applyAlignment="1">
      <alignment horizontal="center"/>
    </xf>
    <xf numFmtId="49" fontId="0" fillId="0" borderId="0" xfId="1" applyNumberFormat="1" applyFont="1"/>
    <xf numFmtId="44" fontId="0" fillId="0" borderId="0" xfId="0" applyNumberFormat="1"/>
    <xf numFmtId="0" fontId="0" fillId="0" borderId="0" xfId="0" applyNumberFormat="1" applyFont="1"/>
    <xf numFmtId="49" fontId="0" fillId="0" borderId="8" xfId="0" quotePrefix="1" applyNumberFormat="1" applyBorder="1"/>
    <xf numFmtId="14" fontId="0" fillId="0" borderId="0" xfId="0" quotePrefix="1" applyNumberForma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23">
    <dxf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22</xdr:row>
      <xdr:rowOff>161925</xdr:rowOff>
    </xdr:to>
    <xdr:sp macro="" textlink="">
      <xdr:nvSpPr>
        <xdr:cNvPr id="4" name="3 Rectángulo redondeado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23</xdr:row>
      <xdr:rowOff>134472</xdr:rowOff>
    </xdr:from>
    <xdr:to>
      <xdr:col>3</xdr:col>
      <xdr:colOff>1322293</xdr:colOff>
      <xdr:row>24</xdr:row>
      <xdr:rowOff>168089</xdr:rowOff>
    </xdr:to>
    <xdr:sp macro="[1]!GuardarDatos" textlink="">
      <xdr:nvSpPr>
        <xdr:cNvPr id="6" name="5 Bisel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23</xdr:row>
      <xdr:rowOff>123265</xdr:rowOff>
    </xdr:from>
    <xdr:to>
      <xdr:col>2</xdr:col>
      <xdr:colOff>145676</xdr:colOff>
      <xdr:row>24</xdr:row>
      <xdr:rowOff>156882</xdr:rowOff>
    </xdr:to>
    <xdr:sp macro="[1]!LimpiarDatos" textlink="">
      <xdr:nvSpPr>
        <xdr:cNvPr id="5" name="4 Bisel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25</xdr:row>
      <xdr:rowOff>179293</xdr:rowOff>
    </xdr:from>
    <xdr:to>
      <xdr:col>3</xdr:col>
      <xdr:colOff>784412</xdr:colOff>
      <xdr:row>27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414616</xdr:colOff>
      <xdr:row>21</xdr:row>
      <xdr:rowOff>89647</xdr:rowOff>
    </xdr:from>
    <xdr:to>
      <xdr:col>3</xdr:col>
      <xdr:colOff>44822</xdr:colOff>
      <xdr:row>22</xdr:row>
      <xdr:rowOff>123264</xdr:rowOff>
    </xdr:to>
    <xdr:sp macro="[1]!LimpiarContri" textlink="">
      <xdr:nvSpPr>
        <xdr:cNvPr id="3" name="2 Bisel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100853</xdr:rowOff>
    </xdr:from>
    <xdr:to>
      <xdr:col>3</xdr:col>
      <xdr:colOff>1333498</xdr:colOff>
      <xdr:row>22</xdr:row>
      <xdr:rowOff>134470</xdr:rowOff>
    </xdr:to>
    <xdr:sp macro="[1]!DatosContri" textlink="">
      <xdr:nvSpPr>
        <xdr:cNvPr id="4" name="3 Bisel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515471</xdr:colOff>
      <xdr:row>0</xdr:row>
      <xdr:rowOff>952499</xdr:rowOff>
    </xdr:from>
    <xdr:to>
      <xdr:col>4</xdr:col>
      <xdr:colOff>161925</xdr:colOff>
      <xdr:row>20</xdr:row>
      <xdr:rowOff>104774</xdr:rowOff>
    </xdr:to>
    <xdr:sp macro="" textlink="">
      <xdr:nvSpPr>
        <xdr:cNvPr id="5" name="4 Rectángulo redondeado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/>
      </xdr:nvSpPr>
      <xdr:spPr>
        <a:xfrm>
          <a:off x="515471" y="952499"/>
          <a:ext cx="3400425" cy="3735481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414616</xdr:colOff>
      <xdr:row>21</xdr:row>
      <xdr:rowOff>89647</xdr:rowOff>
    </xdr:from>
    <xdr:to>
      <xdr:col>3</xdr:col>
      <xdr:colOff>44822</xdr:colOff>
      <xdr:row>22</xdr:row>
      <xdr:rowOff>123264</xdr:rowOff>
    </xdr:to>
    <xdr:sp macro="[1]!LimpiarContri" textlink="">
      <xdr:nvSpPr>
        <xdr:cNvPr id="6" name="5 Bisel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100853</xdr:rowOff>
    </xdr:from>
    <xdr:to>
      <xdr:col>3</xdr:col>
      <xdr:colOff>1333498</xdr:colOff>
      <xdr:row>22</xdr:row>
      <xdr:rowOff>134470</xdr:rowOff>
    </xdr:to>
    <xdr:sp macro="[1]!DatosContri" textlink="">
      <xdr:nvSpPr>
        <xdr:cNvPr id="7" name="6 Bisel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SpPr/>
      </xdr:nvSpPr>
      <xdr:spPr>
        <a:xfrm>
          <a:off x="537883" y="13447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1]!LimpiarConsumi" textlink="">
      <xdr:nvSpPr>
        <xdr:cNvPr id="3" name="2 Bisel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1]!DatosConsumi" textlink="">
      <xdr:nvSpPr>
        <xdr:cNvPr id="7" name="6 Bisel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3:R82" totalsRowShown="0" dataDxfId="20" dataCellStyle="Moneda">
  <tableColumns count="18">
    <tableColumn id="1" name="MES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dataDxfId="19" dataCellStyle="Moneda"/>
    <tableColumn id="9" name="I. EXENTAS" dataDxfId="18" dataCellStyle="Moneda"/>
    <tableColumn id="10" name="IMPOR EX" dataDxfId="17" dataCellStyle="Moneda"/>
    <tableColumn id="11" name="C. GRAVADA" dataDxfId="16" dataCellStyle="Moneda"/>
    <tableColumn id="12" name="INTER GRAVA" dataDxfId="15" dataCellStyle="Moneda"/>
    <tableColumn id="13" name="IMPOR BIENES" dataDxfId="14" dataCellStyle="Moneda"/>
    <tableColumn id="14" name="IMPOR SERV" dataDxfId="13" dataCellStyle="Moneda"/>
    <tableColumn id="15" name="IVA" dataDxfId="12" dataCellStyle="Moneda"/>
    <tableColumn id="16" name="TOTAL C." dataDxfId="11" dataCellStyle="Moneda"/>
    <tableColumn id="17" name="DUI" dataDxfId="10" dataCellStyle="Moneda"/>
    <tableColumn id="18" name="ANEXO 4" dataCellStyle="Mone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2:S4" totalsRowCount="1">
  <tableColumns count="19">
    <tableColumn id="1" name="MES" totalsRowLabel="Total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/>
    <tableColumn id="12" name="VENTA NO SUJETA"/>
    <tableColumn id="13" name="V. GRAVADA" totalsRowFunction="sum" totalsRowDxfId="9"/>
    <tableColumn id="14" name="D.FISCAL" totalsRowFunction="sum" totalsRowDxfId="8"/>
    <tableColumn id="15" name="V CTA DE 3" totalsRowDxfId="7"/>
    <tableColumn id="16" name="D. FISCAL A 3" totalsRowFunction="custom" totalsRowDxfId="6">
      <totalsRowFormula>SUBTOTAL(109,Tabla2[V CTA DE 3])</totalsRowFormula>
    </tableColumn>
    <tableColumn id="17" name="VENTA TOTAL" totalsRowFunction="custom" totalsRowDxfId="5">
      <totalsRowFormula>SUBTOTAL(109,Tabla2[V CTA DE 3])</totalsRowFormula>
    </tableColumn>
    <tableColumn id="19" name="DUI" dataDxfId="4" totalsRowDxfId="3" dataCellStyle="Moneda"/>
    <tableColumn id="18" name="ANEXO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25" totalsRowShown="0">
  <tableColumns count="22">
    <tableColumn id="1" name="MES"/>
    <tableColumn id="2" name="FECHA"/>
    <tableColumn id="3" name="CLASE DE DOC"/>
    <tableColumn id="4" name="TIPO DE DOC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/>
    <tableColumn id="13" name="VENTAS NO"/>
    <tableColumn id="14" name="V NO SUJETAS"/>
    <tableColumn id="15" name="V GRAVADAS"/>
    <tableColumn id="16" name="EX IN CA"/>
    <tableColumn id="17" name="EX OUT CA"/>
    <tableColumn id="18" name="EX SERVICE"/>
    <tableColumn id="19" name="V ZONA FRAN"/>
    <tableColumn id="20" name="V CTA A 3ERO"/>
    <tableColumn id="21" name="TOTAL VENTA"/>
    <tableColumn id="22" name="ANEXO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B889" totalsRowShown="0" tableBorderDxfId="2">
  <autoFilter ref="A1:B889"/>
  <tableColumns count="2">
    <tableColumn id="1" name="NIT" dataDxfId="1"/>
    <tableColumn id="2" name="PROVEED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XFD24"/>
  <sheetViews>
    <sheetView showGridLines="0" zoomScale="120" zoomScaleNormal="120" zoomScaleSheetLayoutView="85" workbookViewId="0">
      <selection activeCell="D4" sqref="D4"/>
    </sheetView>
  </sheetViews>
  <sheetFormatPr baseColWidth="10" defaultColWidth="11.42578125" defaultRowHeight="15" x14ac:dyDescent="0.25"/>
  <cols>
    <col min="2" max="2" width="13.7109375" bestFit="1" customWidth="1"/>
    <col min="3" max="3" width="3.85546875" customWidth="1"/>
    <col min="4" max="4" width="21.140625" customWidth="1"/>
    <col min="5" max="5" width="7.85546875" customWidth="1"/>
  </cols>
  <sheetData>
    <row r="1" spans="2:7 16384:16384" ht="49.5" customHeight="1" x14ac:dyDescent="0.25"/>
    <row r="2" spans="2:7 16384:16384" ht="15.75" thickBot="1" x14ac:dyDescent="0.3"/>
    <row r="3" spans="2:7 16384:16384" x14ac:dyDescent="0.25">
      <c r="B3" s="6" t="s">
        <v>17</v>
      </c>
      <c r="D3" s="12" t="s">
        <v>805</v>
      </c>
      <c r="XFD3" t="s">
        <v>461</v>
      </c>
    </row>
    <row r="4" spans="2:7 16384:16384" x14ac:dyDescent="0.25">
      <c r="B4" s="6" t="s">
        <v>2</v>
      </c>
      <c r="D4" s="13" t="s">
        <v>846</v>
      </c>
      <c r="XFD4" t="s">
        <v>807</v>
      </c>
    </row>
    <row r="5" spans="2:7 16384:16384" hidden="1" x14ac:dyDescent="0.25">
      <c r="B5" s="6" t="s">
        <v>3</v>
      </c>
      <c r="D5" s="8" t="s">
        <v>1</v>
      </c>
      <c r="XFD5" t="s">
        <v>808</v>
      </c>
    </row>
    <row r="6" spans="2:7 16384:16384" hidden="1" x14ac:dyDescent="0.25">
      <c r="B6" s="6" t="s">
        <v>4</v>
      </c>
      <c r="D6" s="8" t="s">
        <v>0</v>
      </c>
      <c r="XFD6" t="s">
        <v>809</v>
      </c>
    </row>
    <row r="7" spans="2:7 16384:16384" x14ac:dyDescent="0.25">
      <c r="B7" s="6" t="s">
        <v>5</v>
      </c>
      <c r="D7" s="39"/>
      <c r="XFD7" t="s">
        <v>810</v>
      </c>
    </row>
    <row r="8" spans="2:7 16384:16384" x14ac:dyDescent="0.25">
      <c r="B8" s="6" t="s">
        <v>6</v>
      </c>
      <c r="D8" s="13" t="s">
        <v>435</v>
      </c>
      <c r="XFD8" t="s">
        <v>811</v>
      </c>
    </row>
    <row r="9" spans="2:7 16384:16384" x14ac:dyDescent="0.25">
      <c r="B9" s="6" t="s">
        <v>46</v>
      </c>
      <c r="D9" s="19" t="str">
        <f>IFERROR(VLOOKUP(D8,Tabla4[#All],2,0),"")</f>
        <v>ECSA OPERADORA EL SALVADOR, S.A. DE C.V</v>
      </c>
      <c r="XFD9" t="s">
        <v>783</v>
      </c>
    </row>
    <row r="10" spans="2:7 16384:16384" x14ac:dyDescent="0.25">
      <c r="B10" s="6" t="s">
        <v>7</v>
      </c>
      <c r="D10" s="9">
        <v>0</v>
      </c>
      <c r="F10" s="2"/>
      <c r="XFD10" t="s">
        <v>792</v>
      </c>
    </row>
    <row r="11" spans="2:7 16384:16384" hidden="1" x14ac:dyDescent="0.25">
      <c r="B11" s="6" t="s">
        <v>8</v>
      </c>
      <c r="D11" s="9">
        <v>0</v>
      </c>
      <c r="F11" s="2"/>
      <c r="XFD11" t="s">
        <v>800</v>
      </c>
    </row>
    <row r="12" spans="2:7 16384:16384" hidden="1" x14ac:dyDescent="0.25">
      <c r="B12" s="6" t="s">
        <v>9</v>
      </c>
      <c r="D12" s="9">
        <v>0</v>
      </c>
      <c r="F12" s="2"/>
      <c r="XFD12" t="s">
        <v>801</v>
      </c>
    </row>
    <row r="13" spans="2:7 16384:16384" x14ac:dyDescent="0.25">
      <c r="B13" s="6" t="s">
        <v>10</v>
      </c>
      <c r="D13" s="14"/>
      <c r="F13" s="2"/>
      <c r="G13" s="2"/>
      <c r="XFD13" t="s">
        <v>804</v>
      </c>
    </row>
    <row r="14" spans="2:7 16384:16384" x14ac:dyDescent="0.25">
      <c r="B14" s="6" t="s">
        <v>11</v>
      </c>
      <c r="D14" s="9">
        <v>0</v>
      </c>
      <c r="F14" s="2"/>
      <c r="XFD14" t="s">
        <v>805</v>
      </c>
    </row>
    <row r="15" spans="2:7 16384:16384" x14ac:dyDescent="0.25">
      <c r="B15" s="6" t="s">
        <v>13</v>
      </c>
      <c r="D15" s="9">
        <v>0</v>
      </c>
      <c r="F15" s="2"/>
    </row>
    <row r="16" spans="2:7 16384:16384" x14ac:dyDescent="0.25">
      <c r="B16" s="6" t="s">
        <v>12</v>
      </c>
      <c r="D16" s="9">
        <v>0</v>
      </c>
      <c r="F16" s="2"/>
    </row>
    <row r="17" spans="2:6" x14ac:dyDescent="0.25">
      <c r="B17" s="6" t="s">
        <v>14</v>
      </c>
      <c r="D17" s="9">
        <f>+(D16++D15+D14+D13)*0.13</f>
        <v>0</v>
      </c>
      <c r="F17" s="2"/>
    </row>
    <row r="18" spans="2:6" x14ac:dyDescent="0.25">
      <c r="B18" s="6" t="s">
        <v>15</v>
      </c>
      <c r="D18" s="9">
        <f>+SUBTOTAL(9,D10,D11,D12,D13,D14,D15,D16,D17)</f>
        <v>0</v>
      </c>
      <c r="F18" s="2"/>
    </row>
    <row r="19" spans="2:6" x14ac:dyDescent="0.25">
      <c r="B19" s="6" t="s">
        <v>462</v>
      </c>
      <c r="D19" s="57">
        <v>0</v>
      </c>
      <c r="F19" s="2"/>
    </row>
    <row r="20" spans="2:6" ht="15.75" thickBot="1" x14ac:dyDescent="0.3">
      <c r="B20" s="6" t="s">
        <v>16</v>
      </c>
      <c r="D20" s="11">
        <v>3</v>
      </c>
    </row>
    <row r="21" spans="2:6" x14ac:dyDescent="0.25">
      <c r="B21" s="6" t="s">
        <v>44</v>
      </c>
      <c r="D21" s="58" t="s">
        <v>400</v>
      </c>
    </row>
    <row r="22" spans="2:6" x14ac:dyDescent="0.25">
      <c r="B22" s="6" t="s">
        <v>463</v>
      </c>
      <c r="D22" s="59">
        <v>0</v>
      </c>
    </row>
    <row r="23" spans="2:6" x14ac:dyDescent="0.25">
      <c r="F23" s="2"/>
    </row>
    <row r="24" spans="2:6" x14ac:dyDescent="0.25">
      <c r="F24" s="2"/>
    </row>
  </sheetData>
  <phoneticPr fontId="12" type="noConversion"/>
  <dataValidations count="3">
    <dataValidation type="decimal" allowBlank="1" showInputMessage="1" showErrorMessage="1" errorTitle="Error de ingreso" error="Los datos ingresados no son validos solo se aceptan numeros" sqref="D10:D16">
      <formula1>0</formula1>
      <formula2>10000000</formula2>
    </dataValidation>
    <dataValidation type="list" allowBlank="1" showInputMessage="1" showErrorMessage="1" sqref="D6">
      <formula1>"03,05,11"</formula1>
    </dataValidation>
    <dataValidation type="list" allowBlank="1" showInputMessage="1" showErrorMessage="1" sqref="D3">
      <formula1>$XFD$3:$XFD$14</formula1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5"/>
  </sheetPr>
  <dimension ref="A3:S83"/>
  <sheetViews>
    <sheetView topLeftCell="A55" workbookViewId="0">
      <selection activeCell="K83" sqref="K83"/>
    </sheetView>
  </sheetViews>
  <sheetFormatPr baseColWidth="10" defaultColWidth="11.42578125" defaultRowHeight="15" x14ac:dyDescent="0.25"/>
  <cols>
    <col min="3" max="3" width="15.42578125" customWidth="1"/>
    <col min="4" max="4" width="14.28515625" customWidth="1"/>
    <col min="5" max="5" width="15.42578125" customWidth="1"/>
    <col min="6" max="6" width="15" bestFit="1" customWidth="1"/>
    <col min="7" max="7" width="24" customWidth="1"/>
    <col min="8" max="8" width="13.140625" style="2" customWidth="1"/>
    <col min="9" max="9" width="12.5703125" style="2" customWidth="1"/>
    <col min="10" max="10" width="11.85546875" style="2" customWidth="1"/>
    <col min="11" max="11" width="14.28515625" style="2" customWidth="1"/>
    <col min="12" max="12" width="15.140625" style="2" customWidth="1"/>
    <col min="13" max="13" width="15.85546875" style="2" customWidth="1"/>
    <col min="14" max="14" width="14.140625" style="2" customWidth="1"/>
    <col min="15" max="16" width="11.42578125" style="2"/>
  </cols>
  <sheetData>
    <row r="3" spans="1:18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46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13</v>
      </c>
      <c r="N3" s="2" t="s">
        <v>12</v>
      </c>
      <c r="O3" s="2" t="s">
        <v>14</v>
      </c>
      <c r="P3" s="2" t="s">
        <v>15</v>
      </c>
      <c r="Q3" t="s">
        <v>462</v>
      </c>
      <c r="R3" t="s">
        <v>448</v>
      </c>
    </row>
    <row r="4" spans="1:18" x14ac:dyDescent="0.25">
      <c r="A4" t="s">
        <v>805</v>
      </c>
      <c r="B4" t="s">
        <v>846</v>
      </c>
      <c r="C4" t="s">
        <v>1</v>
      </c>
      <c r="D4" t="s">
        <v>0</v>
      </c>
      <c r="E4">
        <v>188329</v>
      </c>
      <c r="F4" t="s">
        <v>435</v>
      </c>
      <c r="G4" t="s">
        <v>436</v>
      </c>
      <c r="H4" s="2">
        <v>0</v>
      </c>
      <c r="I4" s="2">
        <v>0</v>
      </c>
      <c r="J4" s="2">
        <v>0</v>
      </c>
      <c r="K4" s="2">
        <v>16.420000000000002</v>
      </c>
      <c r="L4" s="2">
        <v>0</v>
      </c>
      <c r="M4" s="2">
        <v>0</v>
      </c>
      <c r="N4" s="2">
        <v>0</v>
      </c>
      <c r="O4" s="2">
        <v>2.1346000000000003</v>
      </c>
      <c r="P4" s="2">
        <v>18.554600000000001</v>
      </c>
      <c r="R4">
        <v>3</v>
      </c>
    </row>
    <row r="5" spans="1:18" x14ac:dyDescent="0.25">
      <c r="A5" t="s">
        <v>805</v>
      </c>
      <c r="B5" t="s">
        <v>845</v>
      </c>
      <c r="C5" t="s">
        <v>1</v>
      </c>
      <c r="D5" t="s">
        <v>0</v>
      </c>
      <c r="E5">
        <v>21989</v>
      </c>
      <c r="F5" t="s">
        <v>772</v>
      </c>
      <c r="G5" t="s">
        <v>188</v>
      </c>
      <c r="H5" s="2">
        <v>0</v>
      </c>
      <c r="I5" s="2">
        <v>0</v>
      </c>
      <c r="J5" s="2">
        <v>0</v>
      </c>
      <c r="K5" s="2">
        <v>20.49</v>
      </c>
      <c r="L5" s="2">
        <v>0</v>
      </c>
      <c r="M5" s="2">
        <v>0</v>
      </c>
      <c r="N5" s="2">
        <v>0</v>
      </c>
      <c r="O5" s="2">
        <v>2.6637</v>
      </c>
      <c r="P5" s="2">
        <v>23.153699999999997</v>
      </c>
      <c r="R5">
        <v>3</v>
      </c>
    </row>
    <row r="6" spans="1:18" x14ac:dyDescent="0.25">
      <c r="A6" t="s">
        <v>805</v>
      </c>
      <c r="B6" t="s">
        <v>844</v>
      </c>
      <c r="C6" t="s">
        <v>1</v>
      </c>
      <c r="D6" t="s">
        <v>0</v>
      </c>
      <c r="E6">
        <v>15766</v>
      </c>
      <c r="F6" t="s">
        <v>766</v>
      </c>
      <c r="G6" t="s">
        <v>767</v>
      </c>
      <c r="H6" s="2">
        <v>0</v>
      </c>
      <c r="I6" s="2">
        <v>0</v>
      </c>
      <c r="J6" s="2">
        <v>0</v>
      </c>
      <c r="K6" s="2">
        <v>24.62</v>
      </c>
      <c r="L6" s="2">
        <v>0</v>
      </c>
      <c r="M6" s="2">
        <v>0</v>
      </c>
      <c r="N6" s="2">
        <v>0</v>
      </c>
      <c r="O6" s="2">
        <v>3.2006000000000001</v>
      </c>
      <c r="P6" s="2">
        <v>27.820600000000002</v>
      </c>
      <c r="R6">
        <v>3</v>
      </c>
    </row>
    <row r="7" spans="1:18" x14ac:dyDescent="0.25">
      <c r="A7" t="s">
        <v>805</v>
      </c>
      <c r="B7" t="s">
        <v>843</v>
      </c>
      <c r="C7" t="s">
        <v>1</v>
      </c>
      <c r="D7" t="s">
        <v>0</v>
      </c>
      <c r="E7">
        <v>17192</v>
      </c>
      <c r="F7" t="s">
        <v>766</v>
      </c>
      <c r="G7" t="s">
        <v>767</v>
      </c>
      <c r="H7" s="2">
        <v>0</v>
      </c>
      <c r="I7" s="2">
        <v>0</v>
      </c>
      <c r="J7" s="2">
        <v>0</v>
      </c>
      <c r="K7" s="2">
        <v>24.54</v>
      </c>
      <c r="L7" s="2">
        <v>0</v>
      </c>
      <c r="M7" s="2">
        <v>0</v>
      </c>
      <c r="N7" s="2">
        <v>0</v>
      </c>
      <c r="O7" s="2">
        <v>3.1901999999999999</v>
      </c>
      <c r="P7" s="2">
        <v>27.7302</v>
      </c>
      <c r="R7">
        <v>3</v>
      </c>
    </row>
    <row r="8" spans="1:18" x14ac:dyDescent="0.25">
      <c r="A8" t="s">
        <v>805</v>
      </c>
      <c r="B8" t="s">
        <v>842</v>
      </c>
      <c r="C8" t="s">
        <v>1</v>
      </c>
      <c r="D8" t="s">
        <v>0</v>
      </c>
      <c r="E8">
        <v>161888</v>
      </c>
      <c r="F8" t="s">
        <v>766</v>
      </c>
      <c r="G8" t="s">
        <v>767</v>
      </c>
      <c r="H8" s="2">
        <v>0</v>
      </c>
      <c r="I8" s="2">
        <v>0</v>
      </c>
      <c r="J8" s="2">
        <v>0</v>
      </c>
      <c r="K8" s="2">
        <v>24.54</v>
      </c>
      <c r="L8" s="2">
        <v>0</v>
      </c>
      <c r="M8" s="2">
        <v>0</v>
      </c>
      <c r="N8" s="2">
        <v>0</v>
      </c>
      <c r="O8" s="2">
        <v>3.1901999999999999</v>
      </c>
      <c r="P8" s="2">
        <v>27.7302</v>
      </c>
      <c r="R8">
        <v>3</v>
      </c>
    </row>
    <row r="9" spans="1:18" x14ac:dyDescent="0.25">
      <c r="A9" t="s">
        <v>805</v>
      </c>
      <c r="B9" t="s">
        <v>841</v>
      </c>
      <c r="C9" t="s">
        <v>1</v>
      </c>
      <c r="D9" t="s">
        <v>0</v>
      </c>
      <c r="E9">
        <v>171333</v>
      </c>
      <c r="F9" t="s">
        <v>766</v>
      </c>
      <c r="G9" t="s">
        <v>767</v>
      </c>
      <c r="H9" s="2">
        <v>0</v>
      </c>
      <c r="I9" s="2">
        <v>0</v>
      </c>
      <c r="J9" s="2">
        <v>0</v>
      </c>
      <c r="K9" s="2">
        <v>16.36</v>
      </c>
      <c r="L9" s="2">
        <v>0</v>
      </c>
      <c r="M9" s="2">
        <v>0</v>
      </c>
      <c r="N9" s="2">
        <v>0</v>
      </c>
      <c r="O9" s="2">
        <v>2.1267999999999998</v>
      </c>
      <c r="P9" s="2">
        <v>18.486799999999999</v>
      </c>
      <c r="R9">
        <v>3</v>
      </c>
    </row>
    <row r="10" spans="1:18" x14ac:dyDescent="0.25">
      <c r="A10" t="s">
        <v>805</v>
      </c>
      <c r="B10" t="s">
        <v>840</v>
      </c>
      <c r="C10" t="s">
        <v>1</v>
      </c>
      <c r="D10" t="s">
        <v>0</v>
      </c>
      <c r="E10">
        <v>23000</v>
      </c>
      <c r="F10" t="s">
        <v>772</v>
      </c>
      <c r="G10" t="s">
        <v>188</v>
      </c>
      <c r="H10" s="2">
        <v>0</v>
      </c>
      <c r="I10" s="2">
        <v>0</v>
      </c>
      <c r="J10" s="2">
        <v>0</v>
      </c>
      <c r="K10" s="2">
        <v>16.350000000000001</v>
      </c>
      <c r="L10" s="2">
        <v>0</v>
      </c>
      <c r="M10" s="2">
        <v>0</v>
      </c>
      <c r="N10" s="2">
        <v>0</v>
      </c>
      <c r="O10" s="2">
        <v>2.1255000000000002</v>
      </c>
      <c r="P10" s="2">
        <v>18.4755</v>
      </c>
      <c r="R10">
        <v>3</v>
      </c>
    </row>
    <row r="11" spans="1:18" x14ac:dyDescent="0.25">
      <c r="A11" t="s">
        <v>805</v>
      </c>
      <c r="B11" t="s">
        <v>839</v>
      </c>
      <c r="C11" t="s">
        <v>1</v>
      </c>
      <c r="D11" t="s">
        <v>0</v>
      </c>
      <c r="E11">
        <v>23169</v>
      </c>
      <c r="F11" t="s">
        <v>772</v>
      </c>
      <c r="G11" t="s">
        <v>188</v>
      </c>
      <c r="H11" s="2">
        <v>0</v>
      </c>
      <c r="I11" s="2">
        <v>0</v>
      </c>
      <c r="J11" s="2">
        <v>0</v>
      </c>
      <c r="K11" s="2">
        <v>16.32</v>
      </c>
      <c r="L11" s="2">
        <v>0</v>
      </c>
      <c r="M11" s="2">
        <v>0</v>
      </c>
      <c r="N11" s="2">
        <v>0</v>
      </c>
      <c r="O11" s="2">
        <v>2.1215999999999999</v>
      </c>
      <c r="P11" s="2">
        <v>18.441600000000001</v>
      </c>
      <c r="R11">
        <v>3</v>
      </c>
    </row>
    <row r="12" spans="1:18" x14ac:dyDescent="0.25">
      <c r="A12" t="s">
        <v>804</v>
      </c>
      <c r="B12" t="s">
        <v>838</v>
      </c>
      <c r="C12" t="s">
        <v>1</v>
      </c>
      <c r="D12" t="s">
        <v>0</v>
      </c>
      <c r="E12">
        <v>14464</v>
      </c>
      <c r="F12" t="s">
        <v>766</v>
      </c>
      <c r="G12" t="s">
        <v>767</v>
      </c>
      <c r="H12" s="2">
        <v>0</v>
      </c>
      <c r="I12" s="2">
        <v>0</v>
      </c>
      <c r="J12" s="2">
        <v>0</v>
      </c>
      <c r="K12" s="2">
        <v>32.82</v>
      </c>
      <c r="L12" s="2">
        <v>0</v>
      </c>
      <c r="M12" s="2">
        <v>0</v>
      </c>
      <c r="N12" s="2">
        <v>0</v>
      </c>
      <c r="O12" s="2">
        <v>4.2666000000000004</v>
      </c>
      <c r="P12" s="2">
        <v>37.086600000000004</v>
      </c>
      <c r="R12">
        <v>3</v>
      </c>
    </row>
    <row r="13" spans="1:18" x14ac:dyDescent="0.25">
      <c r="A13" t="s">
        <v>804</v>
      </c>
      <c r="B13" t="s">
        <v>814</v>
      </c>
      <c r="C13" t="s">
        <v>1</v>
      </c>
      <c r="D13" t="s">
        <v>0</v>
      </c>
      <c r="E13">
        <v>3630</v>
      </c>
      <c r="F13" t="s">
        <v>777</v>
      </c>
      <c r="G13" t="s">
        <v>256</v>
      </c>
      <c r="H13" s="2">
        <v>0</v>
      </c>
      <c r="I13" s="2">
        <v>0</v>
      </c>
      <c r="J13" s="2">
        <v>0</v>
      </c>
      <c r="K13" s="2">
        <v>21.05</v>
      </c>
      <c r="L13" s="2">
        <v>0</v>
      </c>
      <c r="M13" s="2">
        <v>0</v>
      </c>
      <c r="N13" s="2">
        <v>0</v>
      </c>
      <c r="O13" s="2">
        <v>2.7365000000000004</v>
      </c>
      <c r="P13" s="2">
        <v>23.7865</v>
      </c>
      <c r="R13">
        <v>3</v>
      </c>
    </row>
    <row r="14" spans="1:18" x14ac:dyDescent="0.25">
      <c r="A14" t="s">
        <v>804</v>
      </c>
      <c r="B14" t="s">
        <v>837</v>
      </c>
      <c r="C14" t="s">
        <v>1</v>
      </c>
      <c r="D14" t="s">
        <v>0</v>
      </c>
      <c r="E14">
        <v>12455</v>
      </c>
      <c r="F14" t="s">
        <v>772</v>
      </c>
      <c r="G14" t="s">
        <v>188</v>
      </c>
      <c r="H14" s="2">
        <v>0</v>
      </c>
      <c r="I14" s="2">
        <v>0</v>
      </c>
      <c r="J14" s="2">
        <v>0</v>
      </c>
      <c r="K14" s="2">
        <v>16.45</v>
      </c>
      <c r="L14" s="2">
        <v>0</v>
      </c>
      <c r="M14" s="2">
        <v>0</v>
      </c>
      <c r="N14" s="2">
        <v>0</v>
      </c>
      <c r="O14" s="2">
        <v>2.1385000000000001</v>
      </c>
      <c r="P14" s="2">
        <v>18.5885</v>
      </c>
      <c r="R14">
        <v>3</v>
      </c>
    </row>
    <row r="15" spans="1:18" x14ac:dyDescent="0.25">
      <c r="A15" t="s">
        <v>804</v>
      </c>
      <c r="B15" t="s">
        <v>836</v>
      </c>
      <c r="C15" t="s">
        <v>1</v>
      </c>
      <c r="D15" t="s">
        <v>0</v>
      </c>
      <c r="E15">
        <v>58811</v>
      </c>
      <c r="F15" t="s">
        <v>435</v>
      </c>
      <c r="G15" t="s">
        <v>436</v>
      </c>
      <c r="H15" s="2">
        <v>0</v>
      </c>
      <c r="I15" s="2">
        <v>0</v>
      </c>
      <c r="J15" s="2">
        <v>0</v>
      </c>
      <c r="K15" s="2">
        <v>21.03</v>
      </c>
      <c r="L15" s="2">
        <v>0</v>
      </c>
      <c r="M15" s="2">
        <v>0</v>
      </c>
      <c r="N15" s="2">
        <v>0</v>
      </c>
      <c r="O15" s="2">
        <v>2.7339000000000002</v>
      </c>
      <c r="P15" s="2">
        <v>23.7639</v>
      </c>
      <c r="R15">
        <v>3</v>
      </c>
    </row>
    <row r="16" spans="1:18" x14ac:dyDescent="0.25">
      <c r="A16" t="s">
        <v>804</v>
      </c>
      <c r="B16" t="s">
        <v>835</v>
      </c>
      <c r="C16" t="s">
        <v>1</v>
      </c>
      <c r="D16" t="s">
        <v>0</v>
      </c>
      <c r="E16">
        <v>126885</v>
      </c>
      <c r="F16" t="s">
        <v>435</v>
      </c>
      <c r="G16" t="s">
        <v>436</v>
      </c>
      <c r="H16" s="2">
        <v>0</v>
      </c>
      <c r="I16" s="2">
        <v>0</v>
      </c>
      <c r="J16" s="2">
        <v>0</v>
      </c>
      <c r="K16" s="2">
        <v>25.23</v>
      </c>
      <c r="L16" s="2">
        <v>0</v>
      </c>
      <c r="M16" s="2">
        <v>0</v>
      </c>
      <c r="N16" s="2">
        <v>0</v>
      </c>
      <c r="O16" s="2">
        <v>3.2799</v>
      </c>
      <c r="P16" s="2">
        <v>28.509900000000002</v>
      </c>
      <c r="R16">
        <v>3</v>
      </c>
    </row>
    <row r="17" spans="1:18" x14ac:dyDescent="0.25">
      <c r="A17" t="s">
        <v>804</v>
      </c>
      <c r="B17" t="s">
        <v>834</v>
      </c>
      <c r="C17" t="s">
        <v>1</v>
      </c>
      <c r="D17" t="s">
        <v>0</v>
      </c>
      <c r="E17">
        <v>5910</v>
      </c>
      <c r="F17" t="s">
        <v>766</v>
      </c>
      <c r="G17" t="s">
        <v>767</v>
      </c>
      <c r="H17" s="2">
        <v>0</v>
      </c>
      <c r="I17" s="2">
        <v>0</v>
      </c>
      <c r="J17" s="2">
        <v>0</v>
      </c>
      <c r="K17" s="2">
        <v>25.23</v>
      </c>
      <c r="L17" s="2">
        <v>0</v>
      </c>
      <c r="M17" s="2">
        <v>0</v>
      </c>
      <c r="N17" s="2">
        <v>0</v>
      </c>
      <c r="O17" s="2">
        <v>3.2799</v>
      </c>
      <c r="P17" s="2">
        <v>28.509900000000002</v>
      </c>
      <c r="R17">
        <v>3</v>
      </c>
    </row>
    <row r="18" spans="1:18" x14ac:dyDescent="0.25">
      <c r="A18" t="s">
        <v>804</v>
      </c>
      <c r="B18" t="s">
        <v>833</v>
      </c>
      <c r="C18" t="s">
        <v>1</v>
      </c>
      <c r="D18" t="s">
        <v>0</v>
      </c>
      <c r="E18">
        <v>19153</v>
      </c>
      <c r="F18" t="s">
        <v>772</v>
      </c>
      <c r="G18" t="s">
        <v>188</v>
      </c>
      <c r="H18" s="2">
        <v>1.46</v>
      </c>
      <c r="I18" s="2">
        <v>0</v>
      </c>
      <c r="J18" s="2">
        <v>0</v>
      </c>
      <c r="K18" s="2">
        <v>16.41</v>
      </c>
      <c r="L18" s="2">
        <v>0</v>
      </c>
      <c r="M18" s="2">
        <v>0</v>
      </c>
      <c r="N18" s="2">
        <v>0</v>
      </c>
      <c r="O18" s="2">
        <v>2.1333000000000002</v>
      </c>
      <c r="P18" s="2">
        <v>20.003300000000003</v>
      </c>
      <c r="R18">
        <v>3</v>
      </c>
    </row>
    <row r="19" spans="1:18" x14ac:dyDescent="0.25">
      <c r="A19" t="s">
        <v>804</v>
      </c>
      <c r="B19" t="s">
        <v>832</v>
      </c>
      <c r="C19" t="s">
        <v>1</v>
      </c>
      <c r="D19" t="s">
        <v>0</v>
      </c>
      <c r="E19">
        <v>16554</v>
      </c>
      <c r="F19" t="s">
        <v>772</v>
      </c>
      <c r="G19" t="s">
        <v>188</v>
      </c>
      <c r="H19" s="2">
        <v>1.43</v>
      </c>
      <c r="I19" s="2">
        <v>0</v>
      </c>
      <c r="J19" s="2">
        <v>0</v>
      </c>
      <c r="K19" s="2">
        <v>16.43</v>
      </c>
      <c r="L19" s="2">
        <v>0</v>
      </c>
      <c r="M19" s="2">
        <v>0</v>
      </c>
      <c r="N19" s="2">
        <v>0</v>
      </c>
      <c r="O19" s="2">
        <v>2.1358999999999999</v>
      </c>
      <c r="P19" s="2">
        <v>19.995899999999999</v>
      </c>
      <c r="R19">
        <v>3</v>
      </c>
    </row>
    <row r="20" spans="1:18" x14ac:dyDescent="0.25">
      <c r="A20" t="s">
        <v>804</v>
      </c>
      <c r="B20" t="s">
        <v>831</v>
      </c>
      <c r="C20" t="s">
        <v>1</v>
      </c>
      <c r="D20" t="s">
        <v>0</v>
      </c>
      <c r="E20">
        <v>17869</v>
      </c>
      <c r="F20" t="s">
        <v>772</v>
      </c>
      <c r="G20" t="s">
        <v>188</v>
      </c>
      <c r="H20" s="2">
        <v>0.72</v>
      </c>
      <c r="I20" s="2">
        <v>0</v>
      </c>
      <c r="J20" s="2">
        <v>0</v>
      </c>
      <c r="K20" s="2">
        <v>8.2100000000000009</v>
      </c>
      <c r="L20" s="2">
        <v>0</v>
      </c>
      <c r="M20" s="2">
        <v>0</v>
      </c>
      <c r="N20" s="2">
        <v>0</v>
      </c>
      <c r="O20" s="2">
        <v>1.0673000000000001</v>
      </c>
      <c r="P20" s="2">
        <v>9.997300000000001</v>
      </c>
      <c r="R20">
        <v>3</v>
      </c>
    </row>
    <row r="21" spans="1:18" x14ac:dyDescent="0.25">
      <c r="A21" t="s">
        <v>804</v>
      </c>
      <c r="B21" t="s">
        <v>831</v>
      </c>
      <c r="C21" t="s">
        <v>1</v>
      </c>
      <c r="D21" t="s">
        <v>0</v>
      </c>
      <c r="E21">
        <v>17898</v>
      </c>
      <c r="F21" t="s">
        <v>772</v>
      </c>
      <c r="G21" t="s">
        <v>188</v>
      </c>
      <c r="H21" s="2">
        <v>1.43</v>
      </c>
      <c r="I21" s="2">
        <v>0</v>
      </c>
      <c r="J21" s="2">
        <v>0</v>
      </c>
      <c r="K21" s="2">
        <v>16.43</v>
      </c>
      <c r="L21" s="2">
        <v>0</v>
      </c>
      <c r="M21" s="2">
        <v>0</v>
      </c>
      <c r="N21" s="2">
        <v>0</v>
      </c>
      <c r="O21" s="2">
        <v>2.1358999999999999</v>
      </c>
      <c r="P21" s="2">
        <v>19.995899999999999</v>
      </c>
      <c r="R21">
        <v>3</v>
      </c>
    </row>
    <row r="22" spans="1:18" x14ac:dyDescent="0.25">
      <c r="A22" t="s">
        <v>804</v>
      </c>
      <c r="B22" t="s">
        <v>830</v>
      </c>
      <c r="C22" t="s">
        <v>1</v>
      </c>
      <c r="D22" t="s">
        <v>0</v>
      </c>
      <c r="E22">
        <v>16358</v>
      </c>
      <c r="F22" t="s">
        <v>772</v>
      </c>
      <c r="G22" t="s">
        <v>188</v>
      </c>
      <c r="H22" s="2">
        <v>1.42</v>
      </c>
      <c r="I22" s="2">
        <v>0</v>
      </c>
      <c r="J22" s="2">
        <v>0</v>
      </c>
      <c r="K22" s="2">
        <v>16.440000000000001</v>
      </c>
      <c r="L22" s="2">
        <v>0</v>
      </c>
      <c r="M22" s="2">
        <v>0</v>
      </c>
      <c r="N22" s="2">
        <v>0</v>
      </c>
      <c r="O22" s="2">
        <v>2.1372000000000004</v>
      </c>
      <c r="P22" s="2">
        <v>19.997199999999999</v>
      </c>
      <c r="R22">
        <v>3</v>
      </c>
    </row>
    <row r="23" spans="1:18" x14ac:dyDescent="0.25">
      <c r="A23" t="s">
        <v>804</v>
      </c>
      <c r="B23" t="s">
        <v>829</v>
      </c>
      <c r="C23" t="s">
        <v>1</v>
      </c>
      <c r="D23" t="s">
        <v>0</v>
      </c>
      <c r="E23">
        <v>12220</v>
      </c>
      <c r="F23" t="s">
        <v>766</v>
      </c>
      <c r="G23" t="s">
        <v>767</v>
      </c>
      <c r="H23" s="2">
        <v>1.8199999999999998</v>
      </c>
      <c r="I23" s="2">
        <v>0</v>
      </c>
      <c r="J23" s="2">
        <v>0</v>
      </c>
      <c r="K23" s="2">
        <v>20.51</v>
      </c>
      <c r="L23" s="2">
        <v>0</v>
      </c>
      <c r="M23" s="2">
        <v>0</v>
      </c>
      <c r="N23" s="2">
        <v>0</v>
      </c>
      <c r="O23" s="2">
        <v>2.6663000000000001</v>
      </c>
      <c r="P23" s="2">
        <v>24.996300000000002</v>
      </c>
      <c r="R23">
        <v>3</v>
      </c>
    </row>
    <row r="24" spans="1:18" x14ac:dyDescent="0.25">
      <c r="A24" t="s">
        <v>804</v>
      </c>
      <c r="B24" t="s">
        <v>828</v>
      </c>
      <c r="C24" t="s">
        <v>1</v>
      </c>
      <c r="D24" t="s">
        <v>0</v>
      </c>
      <c r="E24">
        <v>13160</v>
      </c>
      <c r="F24" t="s">
        <v>766</v>
      </c>
      <c r="G24" t="s">
        <v>767</v>
      </c>
      <c r="H24" s="2">
        <v>1.46</v>
      </c>
      <c r="I24" s="2">
        <v>0</v>
      </c>
      <c r="J24" s="2">
        <v>0</v>
      </c>
      <c r="K24" s="2">
        <v>16.41</v>
      </c>
      <c r="L24" s="2">
        <v>0</v>
      </c>
      <c r="M24" s="2">
        <v>0</v>
      </c>
      <c r="N24" s="2">
        <v>0</v>
      </c>
      <c r="O24" s="2">
        <v>2.1333000000000002</v>
      </c>
      <c r="P24" s="2">
        <v>20.003300000000003</v>
      </c>
      <c r="R24">
        <v>3</v>
      </c>
    </row>
    <row r="25" spans="1:18" x14ac:dyDescent="0.25">
      <c r="A25" t="s">
        <v>804</v>
      </c>
      <c r="B25" t="s">
        <v>827</v>
      </c>
      <c r="C25" t="s">
        <v>1</v>
      </c>
      <c r="D25" t="s">
        <v>0</v>
      </c>
      <c r="E25">
        <v>14056</v>
      </c>
      <c r="F25" t="s">
        <v>766</v>
      </c>
      <c r="G25" t="s">
        <v>767</v>
      </c>
      <c r="H25" s="2">
        <v>1.46</v>
      </c>
      <c r="I25" s="2">
        <v>0</v>
      </c>
      <c r="J25" s="2">
        <v>0</v>
      </c>
      <c r="K25" s="2">
        <v>16.41</v>
      </c>
      <c r="L25" s="2">
        <v>0</v>
      </c>
      <c r="M25" s="2">
        <v>0</v>
      </c>
      <c r="N25" s="2">
        <v>0</v>
      </c>
      <c r="O25" s="2">
        <v>2.1333000000000002</v>
      </c>
      <c r="P25" s="2">
        <v>20.003300000000003</v>
      </c>
      <c r="R25">
        <v>3</v>
      </c>
    </row>
    <row r="26" spans="1:18" x14ac:dyDescent="0.25">
      <c r="A26" t="s">
        <v>804</v>
      </c>
      <c r="B26" t="s">
        <v>826</v>
      </c>
      <c r="C26" t="s">
        <v>1</v>
      </c>
      <c r="D26" t="s">
        <v>0</v>
      </c>
      <c r="E26">
        <v>184278</v>
      </c>
      <c r="F26" t="s">
        <v>435</v>
      </c>
      <c r="G26" t="s">
        <v>436</v>
      </c>
      <c r="H26" s="2">
        <v>1.44</v>
      </c>
      <c r="I26" s="2">
        <v>0</v>
      </c>
      <c r="J26" s="2">
        <v>0</v>
      </c>
      <c r="K26" s="2">
        <v>16.420000000000002</v>
      </c>
      <c r="L26" s="2">
        <v>0</v>
      </c>
      <c r="M26" s="2">
        <v>0</v>
      </c>
      <c r="N26" s="2">
        <v>0</v>
      </c>
      <c r="O26" s="2">
        <v>2.1346000000000003</v>
      </c>
      <c r="P26" s="2">
        <v>19.994600000000002</v>
      </c>
      <c r="R26">
        <v>3</v>
      </c>
    </row>
    <row r="27" spans="1:18" x14ac:dyDescent="0.25">
      <c r="A27" t="s">
        <v>801</v>
      </c>
      <c r="B27" t="s">
        <v>825</v>
      </c>
      <c r="C27" t="s">
        <v>1</v>
      </c>
      <c r="D27" t="s">
        <v>0</v>
      </c>
      <c r="E27">
        <v>15016</v>
      </c>
      <c r="F27" t="s">
        <v>772</v>
      </c>
      <c r="G27" t="s">
        <v>188</v>
      </c>
      <c r="H27" s="2">
        <v>1.43</v>
      </c>
      <c r="I27" s="2">
        <v>0</v>
      </c>
      <c r="J27" s="2">
        <v>0</v>
      </c>
      <c r="K27" s="2">
        <v>16.43</v>
      </c>
      <c r="L27" s="2">
        <v>0</v>
      </c>
      <c r="M27" s="2">
        <v>0</v>
      </c>
      <c r="N27" s="2">
        <v>0</v>
      </c>
      <c r="O27" s="2">
        <v>2.1358999999999999</v>
      </c>
      <c r="P27" s="2">
        <v>19.995899999999999</v>
      </c>
      <c r="R27">
        <v>3</v>
      </c>
    </row>
    <row r="28" spans="1:18" x14ac:dyDescent="0.25">
      <c r="A28" t="s">
        <v>801</v>
      </c>
      <c r="B28" t="s">
        <v>824</v>
      </c>
      <c r="C28" t="s">
        <v>1</v>
      </c>
      <c r="D28" t="s">
        <v>0</v>
      </c>
      <c r="E28">
        <v>12975</v>
      </c>
      <c r="F28" t="s">
        <v>772</v>
      </c>
      <c r="G28" t="s">
        <v>188</v>
      </c>
      <c r="H28" s="2">
        <v>1.41</v>
      </c>
      <c r="I28" s="2">
        <v>0</v>
      </c>
      <c r="J28" s="2">
        <v>0</v>
      </c>
      <c r="K28" s="2">
        <v>16.45</v>
      </c>
      <c r="L28" s="2">
        <v>0</v>
      </c>
      <c r="M28" s="2">
        <v>0</v>
      </c>
      <c r="N28" s="2">
        <v>0</v>
      </c>
      <c r="O28" s="2">
        <v>2.1385000000000001</v>
      </c>
      <c r="P28" s="2">
        <v>19.9985</v>
      </c>
      <c r="R28">
        <v>3</v>
      </c>
    </row>
    <row r="29" spans="1:18" x14ac:dyDescent="0.25">
      <c r="A29" t="s">
        <v>801</v>
      </c>
      <c r="B29" t="s">
        <v>823</v>
      </c>
      <c r="C29" t="s">
        <v>1</v>
      </c>
      <c r="D29" t="s">
        <v>0</v>
      </c>
      <c r="E29">
        <v>10197</v>
      </c>
      <c r="F29" t="s">
        <v>777</v>
      </c>
      <c r="G29" t="s">
        <v>256</v>
      </c>
      <c r="H29" s="2">
        <v>2.17</v>
      </c>
      <c r="I29" s="2">
        <v>0</v>
      </c>
      <c r="J29" s="2">
        <v>0</v>
      </c>
      <c r="K29" s="2">
        <v>24.63</v>
      </c>
      <c r="L29" s="2">
        <v>0</v>
      </c>
      <c r="M29" s="2">
        <v>0</v>
      </c>
      <c r="N29" s="2">
        <v>0</v>
      </c>
      <c r="O29" s="2">
        <v>3.2019000000000002</v>
      </c>
      <c r="P29" s="2">
        <v>30.001899999999999</v>
      </c>
      <c r="R29">
        <v>3</v>
      </c>
    </row>
    <row r="30" spans="1:18" x14ac:dyDescent="0.25">
      <c r="A30" t="s">
        <v>801</v>
      </c>
      <c r="B30" t="s">
        <v>822</v>
      </c>
      <c r="C30" t="s">
        <v>1</v>
      </c>
      <c r="D30" t="s">
        <v>0</v>
      </c>
      <c r="E30">
        <v>7707</v>
      </c>
      <c r="F30" t="s">
        <v>777</v>
      </c>
      <c r="G30" t="s">
        <v>256</v>
      </c>
      <c r="H30" s="2">
        <v>0</v>
      </c>
      <c r="I30" s="2">
        <v>0</v>
      </c>
      <c r="J30" s="2">
        <v>0</v>
      </c>
      <c r="K30" s="2">
        <v>20.52</v>
      </c>
      <c r="L30" s="2">
        <v>0</v>
      </c>
      <c r="M30" s="2">
        <v>0</v>
      </c>
      <c r="N30" s="2">
        <v>0</v>
      </c>
      <c r="O30" s="2">
        <v>2.6676000000000002</v>
      </c>
      <c r="P30" s="2">
        <v>23.1876</v>
      </c>
      <c r="R30">
        <v>3</v>
      </c>
    </row>
    <row r="31" spans="1:18" x14ac:dyDescent="0.25">
      <c r="A31" t="s">
        <v>801</v>
      </c>
      <c r="B31" t="s">
        <v>803</v>
      </c>
      <c r="C31" t="s">
        <v>1</v>
      </c>
      <c r="D31" t="s">
        <v>0</v>
      </c>
      <c r="E31">
        <v>130076</v>
      </c>
      <c r="F31" t="s">
        <v>435</v>
      </c>
      <c r="G31" t="s">
        <v>436</v>
      </c>
      <c r="H31" s="2">
        <v>2.12</v>
      </c>
      <c r="I31" s="2">
        <v>0</v>
      </c>
      <c r="J31" s="2">
        <v>0</v>
      </c>
      <c r="K31" s="2">
        <v>24.67</v>
      </c>
      <c r="L31" s="2">
        <v>0</v>
      </c>
      <c r="M31" s="2">
        <v>0</v>
      </c>
      <c r="N31" s="2">
        <v>0</v>
      </c>
      <c r="O31" s="2">
        <v>3.2071000000000005</v>
      </c>
      <c r="P31" s="2">
        <v>29.997100000000003</v>
      </c>
      <c r="R31">
        <v>3</v>
      </c>
    </row>
    <row r="32" spans="1:18" x14ac:dyDescent="0.25">
      <c r="A32" t="s">
        <v>801</v>
      </c>
      <c r="B32" t="s">
        <v>821</v>
      </c>
      <c r="C32" t="s">
        <v>1</v>
      </c>
      <c r="D32" t="s">
        <v>0</v>
      </c>
      <c r="E32">
        <v>131066</v>
      </c>
      <c r="F32" t="s">
        <v>435</v>
      </c>
      <c r="G32" t="s">
        <v>436</v>
      </c>
      <c r="H32" s="2">
        <v>2.1800000000000002</v>
      </c>
      <c r="I32" s="2">
        <v>0</v>
      </c>
      <c r="J32" s="2">
        <v>0</v>
      </c>
      <c r="K32" s="2">
        <v>24.62</v>
      </c>
      <c r="L32" s="2">
        <v>0</v>
      </c>
      <c r="M32" s="2">
        <v>0</v>
      </c>
      <c r="N32" s="2">
        <v>0</v>
      </c>
      <c r="O32" s="2">
        <v>3.2006000000000001</v>
      </c>
      <c r="P32" s="2">
        <v>30.000600000000002</v>
      </c>
      <c r="R32">
        <v>3</v>
      </c>
    </row>
    <row r="33" spans="1:18" x14ac:dyDescent="0.25">
      <c r="A33" t="s">
        <v>801</v>
      </c>
      <c r="B33" t="s">
        <v>820</v>
      </c>
      <c r="C33" t="s">
        <v>1</v>
      </c>
      <c r="D33" t="s">
        <v>0</v>
      </c>
      <c r="E33">
        <v>9908</v>
      </c>
      <c r="F33" t="s">
        <v>766</v>
      </c>
      <c r="G33" t="s">
        <v>767</v>
      </c>
      <c r="H33" s="2">
        <v>0</v>
      </c>
      <c r="I33" s="2">
        <v>0</v>
      </c>
      <c r="J33" s="2">
        <v>0</v>
      </c>
      <c r="K33" s="2">
        <v>32.840000000000003</v>
      </c>
      <c r="L33" s="2">
        <v>0</v>
      </c>
      <c r="M33" s="2">
        <v>0</v>
      </c>
      <c r="N33" s="2">
        <v>0</v>
      </c>
      <c r="O33" s="2">
        <v>4.2692000000000005</v>
      </c>
      <c r="P33" s="2">
        <v>37.109200000000001</v>
      </c>
      <c r="R33">
        <v>3</v>
      </c>
    </row>
    <row r="34" spans="1:18" x14ac:dyDescent="0.25">
      <c r="A34" t="s">
        <v>801</v>
      </c>
      <c r="B34" t="s">
        <v>819</v>
      </c>
      <c r="C34" t="s">
        <v>1</v>
      </c>
      <c r="D34" t="s">
        <v>0</v>
      </c>
      <c r="E34">
        <v>11666</v>
      </c>
      <c r="F34" t="s">
        <v>766</v>
      </c>
      <c r="G34" t="s">
        <v>767</v>
      </c>
      <c r="H34" s="2">
        <v>2.19</v>
      </c>
      <c r="I34" s="2">
        <v>0</v>
      </c>
      <c r="J34" s="2">
        <v>0</v>
      </c>
      <c r="K34" s="2">
        <v>24.62</v>
      </c>
      <c r="L34" s="2">
        <v>0</v>
      </c>
      <c r="M34" s="2">
        <v>0</v>
      </c>
      <c r="N34" s="2">
        <v>0</v>
      </c>
      <c r="O34" s="2">
        <v>3.2006000000000001</v>
      </c>
      <c r="P34" s="2">
        <v>30.010600000000004</v>
      </c>
      <c r="R34">
        <v>3</v>
      </c>
    </row>
    <row r="35" spans="1:18" x14ac:dyDescent="0.25">
      <c r="A35" t="s">
        <v>801</v>
      </c>
      <c r="B35" t="s">
        <v>818</v>
      </c>
      <c r="C35" t="s">
        <v>1</v>
      </c>
      <c r="D35" t="s">
        <v>0</v>
      </c>
      <c r="E35">
        <v>10369</v>
      </c>
      <c r="F35" t="s">
        <v>766</v>
      </c>
      <c r="G35" t="s">
        <v>767</v>
      </c>
      <c r="H35" s="2">
        <v>1.46</v>
      </c>
      <c r="I35" s="2">
        <v>0</v>
      </c>
      <c r="J35" s="2">
        <v>0</v>
      </c>
      <c r="K35" s="2">
        <v>16.41</v>
      </c>
      <c r="L35" s="2">
        <v>0</v>
      </c>
      <c r="M35" s="2">
        <v>0</v>
      </c>
      <c r="N35" s="2">
        <v>0</v>
      </c>
      <c r="O35" s="2">
        <v>2.1333000000000002</v>
      </c>
      <c r="P35" s="2">
        <v>20.003300000000003</v>
      </c>
      <c r="R35">
        <v>3</v>
      </c>
    </row>
    <row r="36" spans="1:18" x14ac:dyDescent="0.25">
      <c r="A36" t="s">
        <v>801</v>
      </c>
      <c r="B36" t="s">
        <v>817</v>
      </c>
      <c r="C36" t="s">
        <v>1</v>
      </c>
      <c r="D36" t="s">
        <v>0</v>
      </c>
      <c r="E36">
        <v>182407</v>
      </c>
      <c r="F36" t="s">
        <v>435</v>
      </c>
      <c r="G36" t="s">
        <v>436</v>
      </c>
      <c r="H36" s="2">
        <v>0</v>
      </c>
      <c r="I36" s="2">
        <v>0</v>
      </c>
      <c r="J36" s="2">
        <v>0</v>
      </c>
      <c r="K36" s="2">
        <v>20.5</v>
      </c>
      <c r="L36" s="2">
        <v>0</v>
      </c>
      <c r="M36" s="2">
        <v>0</v>
      </c>
      <c r="N36" s="2">
        <v>0</v>
      </c>
      <c r="O36" s="2">
        <v>2.665</v>
      </c>
      <c r="P36" s="2">
        <v>23.164999999999999</v>
      </c>
      <c r="R36">
        <v>3</v>
      </c>
    </row>
    <row r="37" spans="1:18" x14ac:dyDescent="0.25">
      <c r="A37" t="s">
        <v>801</v>
      </c>
      <c r="B37" t="s">
        <v>816</v>
      </c>
      <c r="C37" t="s">
        <v>1</v>
      </c>
      <c r="D37" t="s">
        <v>0</v>
      </c>
      <c r="E37">
        <v>132679</v>
      </c>
      <c r="F37" t="s">
        <v>435</v>
      </c>
      <c r="G37" t="s">
        <v>436</v>
      </c>
      <c r="H37" s="2">
        <v>1.78</v>
      </c>
      <c r="I37" s="2">
        <v>0</v>
      </c>
      <c r="J37" s="2">
        <v>0</v>
      </c>
      <c r="K37" s="2">
        <v>20.55</v>
      </c>
      <c r="L37" s="2">
        <v>0</v>
      </c>
      <c r="M37" s="2">
        <v>0</v>
      </c>
      <c r="N37" s="2">
        <v>0</v>
      </c>
      <c r="O37" s="2">
        <v>2.6715</v>
      </c>
      <c r="P37" s="2">
        <v>25.0015</v>
      </c>
      <c r="R37">
        <v>3</v>
      </c>
    </row>
    <row r="38" spans="1:18" x14ac:dyDescent="0.25">
      <c r="A38" t="s">
        <v>801</v>
      </c>
      <c r="B38" t="s">
        <v>816</v>
      </c>
      <c r="C38" t="s">
        <v>1</v>
      </c>
      <c r="D38" t="s">
        <v>0</v>
      </c>
      <c r="E38">
        <v>132680</v>
      </c>
      <c r="F38" t="s">
        <v>435</v>
      </c>
      <c r="G38" t="s">
        <v>436</v>
      </c>
      <c r="H38" s="2">
        <v>1.78</v>
      </c>
      <c r="I38" s="2">
        <v>0</v>
      </c>
      <c r="J38" s="2">
        <v>0</v>
      </c>
      <c r="K38" s="2">
        <v>20.55</v>
      </c>
      <c r="L38" s="2">
        <v>0</v>
      </c>
      <c r="M38" s="2">
        <v>0</v>
      </c>
      <c r="N38" s="2">
        <v>0</v>
      </c>
      <c r="O38" s="2">
        <v>2.6715</v>
      </c>
      <c r="P38" s="2">
        <v>25.0015</v>
      </c>
      <c r="R38">
        <v>3</v>
      </c>
    </row>
    <row r="39" spans="1:18" x14ac:dyDescent="0.25">
      <c r="A39" t="s">
        <v>801</v>
      </c>
      <c r="B39" t="s">
        <v>815</v>
      </c>
      <c r="C39" t="s">
        <v>1</v>
      </c>
      <c r="D39" t="s">
        <v>0</v>
      </c>
      <c r="E39">
        <v>131118</v>
      </c>
      <c r="F39" t="s">
        <v>435</v>
      </c>
      <c r="G39" t="s">
        <v>436</v>
      </c>
      <c r="H39" s="2">
        <v>1.07</v>
      </c>
      <c r="I39" s="2">
        <v>0</v>
      </c>
      <c r="J39" s="2">
        <v>0</v>
      </c>
      <c r="K39" s="2">
        <v>12.33</v>
      </c>
      <c r="L39" s="2">
        <v>0</v>
      </c>
      <c r="M39" s="2">
        <v>0</v>
      </c>
      <c r="N39" s="2">
        <v>0</v>
      </c>
      <c r="O39" s="2">
        <v>1.6029</v>
      </c>
      <c r="P39" s="2">
        <v>15.0029</v>
      </c>
      <c r="R39">
        <v>3</v>
      </c>
    </row>
    <row r="40" spans="1:18" x14ac:dyDescent="0.25">
      <c r="A40" t="s">
        <v>800</v>
      </c>
      <c r="B40" t="s">
        <v>814</v>
      </c>
      <c r="C40" t="s">
        <v>1</v>
      </c>
      <c r="D40" t="s">
        <v>0</v>
      </c>
      <c r="E40">
        <v>126510</v>
      </c>
      <c r="F40" t="s">
        <v>435</v>
      </c>
      <c r="G40" t="s">
        <v>436</v>
      </c>
      <c r="H40" s="2">
        <v>1.98</v>
      </c>
      <c r="I40" s="2">
        <v>0</v>
      </c>
      <c r="J40" s="2">
        <v>0</v>
      </c>
      <c r="K40" s="2">
        <v>33.65</v>
      </c>
      <c r="L40" s="2">
        <v>0</v>
      </c>
      <c r="M40" s="2">
        <v>0</v>
      </c>
      <c r="N40" s="2">
        <v>0</v>
      </c>
      <c r="O40" s="2">
        <v>4.3745000000000003</v>
      </c>
      <c r="P40" s="2">
        <v>40.004499999999993</v>
      </c>
      <c r="R40">
        <v>3</v>
      </c>
    </row>
    <row r="41" spans="1:18" x14ac:dyDescent="0.25">
      <c r="A41" t="s">
        <v>800</v>
      </c>
      <c r="B41" t="s">
        <v>813</v>
      </c>
      <c r="C41" t="s">
        <v>1</v>
      </c>
      <c r="D41" t="s">
        <v>0</v>
      </c>
      <c r="E41">
        <v>127128</v>
      </c>
      <c r="F41" t="s">
        <v>435</v>
      </c>
      <c r="G41" t="s">
        <v>436</v>
      </c>
      <c r="H41" s="2">
        <v>0</v>
      </c>
      <c r="I41" s="2">
        <v>0</v>
      </c>
      <c r="J41" s="2">
        <v>0</v>
      </c>
      <c r="K41" s="2">
        <v>33.65</v>
      </c>
      <c r="L41" s="2">
        <v>0</v>
      </c>
      <c r="M41" s="2">
        <v>0</v>
      </c>
      <c r="N41" s="2">
        <v>0</v>
      </c>
      <c r="O41" s="2">
        <v>4.3745000000000003</v>
      </c>
      <c r="P41" s="2">
        <v>38.024499999999996</v>
      </c>
      <c r="R41">
        <v>3</v>
      </c>
    </row>
    <row r="42" spans="1:18" x14ac:dyDescent="0.25">
      <c r="A42" t="s">
        <v>800</v>
      </c>
      <c r="B42" t="s">
        <v>812</v>
      </c>
      <c r="C42" t="s">
        <v>1</v>
      </c>
      <c r="D42" t="s">
        <v>0</v>
      </c>
      <c r="E42">
        <v>7272</v>
      </c>
      <c r="F42" t="s">
        <v>766</v>
      </c>
      <c r="G42" t="s">
        <v>767</v>
      </c>
      <c r="H42" s="2">
        <v>1.49</v>
      </c>
      <c r="I42" s="2">
        <v>0</v>
      </c>
      <c r="J42" s="2">
        <v>0</v>
      </c>
      <c r="K42" s="2">
        <v>25.23</v>
      </c>
      <c r="L42" s="2">
        <v>0</v>
      </c>
      <c r="M42" s="2">
        <v>0</v>
      </c>
      <c r="N42" s="2">
        <v>0</v>
      </c>
      <c r="O42" s="2">
        <v>3.2799</v>
      </c>
      <c r="P42" s="2">
        <v>29.9999</v>
      </c>
      <c r="R42">
        <v>3</v>
      </c>
    </row>
    <row r="43" spans="1:18" x14ac:dyDescent="0.25">
      <c r="A43" t="s">
        <v>792</v>
      </c>
      <c r="B43" t="s">
        <v>799</v>
      </c>
      <c r="C43" t="s">
        <v>1</v>
      </c>
      <c r="D43" t="s">
        <v>0</v>
      </c>
      <c r="E43">
        <v>49104</v>
      </c>
      <c r="F43" t="s">
        <v>777</v>
      </c>
      <c r="G43" t="s">
        <v>256</v>
      </c>
      <c r="H43" s="2">
        <v>1.44</v>
      </c>
      <c r="I43" s="2">
        <v>0</v>
      </c>
      <c r="J43" s="2">
        <v>0</v>
      </c>
      <c r="K43" s="2">
        <v>25.27</v>
      </c>
      <c r="L43" s="2">
        <v>0</v>
      </c>
      <c r="M43" s="2">
        <v>0</v>
      </c>
      <c r="N43" s="2">
        <v>0</v>
      </c>
      <c r="O43" s="2">
        <v>3.2850999999999999</v>
      </c>
      <c r="P43" s="2">
        <v>29.995100000000001</v>
      </c>
      <c r="R43">
        <v>3</v>
      </c>
    </row>
    <row r="44" spans="1:18" x14ac:dyDescent="0.25">
      <c r="A44" t="s">
        <v>792</v>
      </c>
      <c r="B44" t="s">
        <v>798</v>
      </c>
      <c r="C44" t="s">
        <v>1</v>
      </c>
      <c r="D44" t="s">
        <v>0</v>
      </c>
      <c r="E44">
        <v>3943</v>
      </c>
      <c r="F44" t="s">
        <v>766</v>
      </c>
      <c r="G44" t="s">
        <v>767</v>
      </c>
      <c r="H44" s="2">
        <v>0.99</v>
      </c>
      <c r="I44" s="2">
        <v>0</v>
      </c>
      <c r="J44" s="2">
        <v>0</v>
      </c>
      <c r="K44" s="2">
        <v>16.82</v>
      </c>
      <c r="L44" s="2">
        <v>0</v>
      </c>
      <c r="M44" s="2">
        <v>0</v>
      </c>
      <c r="N44" s="2">
        <v>0</v>
      </c>
      <c r="O44" s="2">
        <v>2.1866000000000003</v>
      </c>
      <c r="P44" s="2">
        <v>19.996600000000001</v>
      </c>
      <c r="R44">
        <v>3</v>
      </c>
    </row>
    <row r="45" spans="1:18" x14ac:dyDescent="0.25">
      <c r="A45" t="s">
        <v>792</v>
      </c>
      <c r="B45" t="s">
        <v>797</v>
      </c>
      <c r="C45" t="s">
        <v>1</v>
      </c>
      <c r="D45" t="s">
        <v>0</v>
      </c>
      <c r="E45">
        <v>4407</v>
      </c>
      <c r="F45" t="s">
        <v>766</v>
      </c>
      <c r="G45" t="s">
        <v>767</v>
      </c>
      <c r="H45" s="2">
        <v>0.99</v>
      </c>
      <c r="I45" s="2">
        <v>0</v>
      </c>
      <c r="J45" s="2">
        <v>0</v>
      </c>
      <c r="K45" s="2">
        <v>16.82</v>
      </c>
      <c r="L45" s="2">
        <v>0</v>
      </c>
      <c r="M45" s="2">
        <v>0</v>
      </c>
      <c r="N45" s="2">
        <v>0</v>
      </c>
      <c r="O45" s="2">
        <v>2.1866000000000003</v>
      </c>
      <c r="P45" s="2">
        <v>19.996600000000001</v>
      </c>
      <c r="R45">
        <v>3</v>
      </c>
    </row>
    <row r="46" spans="1:18" x14ac:dyDescent="0.25">
      <c r="A46" t="s">
        <v>792</v>
      </c>
      <c r="B46" t="s">
        <v>796</v>
      </c>
      <c r="C46" t="s">
        <v>1</v>
      </c>
      <c r="D46" t="s">
        <v>0</v>
      </c>
      <c r="E46">
        <v>4933</v>
      </c>
      <c r="F46" t="s">
        <v>766</v>
      </c>
      <c r="G46" t="s">
        <v>767</v>
      </c>
      <c r="H46" s="2">
        <v>1.93</v>
      </c>
      <c r="I46" s="2">
        <v>0</v>
      </c>
      <c r="J46" s="2">
        <v>0</v>
      </c>
      <c r="K46" s="2">
        <v>33.69</v>
      </c>
      <c r="L46" s="2">
        <v>0</v>
      </c>
      <c r="M46" s="2">
        <v>0</v>
      </c>
      <c r="N46" s="2">
        <v>0</v>
      </c>
      <c r="O46" s="2">
        <v>4.3796999999999997</v>
      </c>
      <c r="P46" s="2">
        <v>39.999699999999997</v>
      </c>
      <c r="R46">
        <v>3</v>
      </c>
    </row>
    <row r="47" spans="1:18" x14ac:dyDescent="0.25">
      <c r="A47" t="s">
        <v>792</v>
      </c>
      <c r="B47" t="s">
        <v>793</v>
      </c>
      <c r="C47" t="s">
        <v>1</v>
      </c>
      <c r="D47" t="s">
        <v>0</v>
      </c>
      <c r="E47">
        <v>2847</v>
      </c>
      <c r="F47" t="s">
        <v>766</v>
      </c>
      <c r="G47" t="s">
        <v>767</v>
      </c>
      <c r="H47" s="2">
        <v>1.49</v>
      </c>
      <c r="I47" s="2">
        <v>0</v>
      </c>
      <c r="J47" s="2">
        <v>0</v>
      </c>
      <c r="K47" s="2">
        <v>25.23</v>
      </c>
      <c r="L47" s="2">
        <v>0</v>
      </c>
      <c r="M47" s="2">
        <v>0</v>
      </c>
      <c r="N47" s="2">
        <v>0</v>
      </c>
      <c r="O47" s="2">
        <v>3.2799</v>
      </c>
      <c r="P47" s="2">
        <v>29.9999</v>
      </c>
      <c r="R47">
        <v>3</v>
      </c>
    </row>
    <row r="48" spans="1:18" x14ac:dyDescent="0.25">
      <c r="A48" t="s">
        <v>792</v>
      </c>
      <c r="B48" t="s">
        <v>795</v>
      </c>
      <c r="C48" t="s">
        <v>1</v>
      </c>
      <c r="D48" t="s">
        <v>0</v>
      </c>
      <c r="E48">
        <v>4704</v>
      </c>
      <c r="F48" t="s">
        <v>766</v>
      </c>
      <c r="G48" t="s">
        <v>767</v>
      </c>
      <c r="H48" s="2">
        <v>0.99</v>
      </c>
      <c r="I48" s="2">
        <v>0</v>
      </c>
      <c r="J48" s="2">
        <v>0</v>
      </c>
      <c r="K48" s="2">
        <v>16.82</v>
      </c>
      <c r="L48" s="2">
        <v>0</v>
      </c>
      <c r="M48" s="2">
        <v>0</v>
      </c>
      <c r="N48" s="2">
        <v>0</v>
      </c>
      <c r="O48" s="2">
        <v>2.1866000000000003</v>
      </c>
      <c r="P48" s="2">
        <v>19.996600000000001</v>
      </c>
      <c r="R48">
        <v>3</v>
      </c>
    </row>
    <row r="49" spans="1:19" x14ac:dyDescent="0.25">
      <c r="A49" t="s">
        <v>792</v>
      </c>
      <c r="B49" t="s">
        <v>794</v>
      </c>
      <c r="C49" t="s">
        <v>1</v>
      </c>
      <c r="D49" t="s">
        <v>0</v>
      </c>
      <c r="E49">
        <v>9235</v>
      </c>
      <c r="F49" t="s">
        <v>772</v>
      </c>
      <c r="G49" t="s">
        <v>188</v>
      </c>
      <c r="H49" s="2">
        <v>0.99</v>
      </c>
      <c r="I49" s="2">
        <v>0</v>
      </c>
      <c r="J49" s="2">
        <v>0</v>
      </c>
      <c r="K49" s="2">
        <v>16.82</v>
      </c>
      <c r="L49" s="2">
        <v>0</v>
      </c>
      <c r="M49" s="2">
        <v>0</v>
      </c>
      <c r="N49" s="2">
        <v>0</v>
      </c>
      <c r="O49" s="2">
        <v>2.1866000000000003</v>
      </c>
      <c r="P49" s="2">
        <v>19.996600000000001</v>
      </c>
      <c r="R49">
        <v>3</v>
      </c>
    </row>
    <row r="50" spans="1:19" x14ac:dyDescent="0.25">
      <c r="A50" t="s">
        <v>792</v>
      </c>
      <c r="B50" t="s">
        <v>791</v>
      </c>
      <c r="C50" t="s">
        <v>1</v>
      </c>
      <c r="D50" t="s">
        <v>0</v>
      </c>
      <c r="E50">
        <v>3007</v>
      </c>
      <c r="F50" t="s">
        <v>766</v>
      </c>
      <c r="G50" t="s">
        <v>767</v>
      </c>
      <c r="H50" s="2">
        <v>0.95</v>
      </c>
      <c r="I50" s="2">
        <v>0</v>
      </c>
      <c r="J50" s="2">
        <v>0</v>
      </c>
      <c r="K50" s="2">
        <v>16.86</v>
      </c>
      <c r="L50" s="2">
        <v>0</v>
      </c>
      <c r="M50" s="2">
        <v>0</v>
      </c>
      <c r="N50" s="2">
        <v>0</v>
      </c>
      <c r="O50" s="2">
        <v>2.1918000000000002</v>
      </c>
      <c r="P50" s="2">
        <v>20.001799999999999</v>
      </c>
      <c r="R50">
        <v>3</v>
      </c>
    </row>
    <row r="51" spans="1:19" x14ac:dyDescent="0.25">
      <c r="A51" t="s">
        <v>783</v>
      </c>
      <c r="B51" t="s">
        <v>791</v>
      </c>
      <c r="C51" t="s">
        <v>1</v>
      </c>
      <c r="D51" t="s">
        <v>0</v>
      </c>
      <c r="E51">
        <v>2768</v>
      </c>
      <c r="F51" t="s">
        <v>766</v>
      </c>
      <c r="G51" t="s">
        <v>767</v>
      </c>
      <c r="H51" s="2">
        <v>1.24</v>
      </c>
      <c r="I51" s="2">
        <v>0</v>
      </c>
      <c r="J51" s="2">
        <v>0</v>
      </c>
      <c r="K51" s="2">
        <v>21.03</v>
      </c>
      <c r="L51" s="2">
        <v>0</v>
      </c>
      <c r="M51" s="2">
        <v>0</v>
      </c>
      <c r="N51" s="2">
        <v>0</v>
      </c>
      <c r="O51" s="2">
        <v>2.7339000000000002</v>
      </c>
      <c r="P51" s="2">
        <v>25.003900000000002</v>
      </c>
      <c r="R51">
        <v>3</v>
      </c>
    </row>
    <row r="52" spans="1:19" x14ac:dyDescent="0.25">
      <c r="A52" t="s">
        <v>783</v>
      </c>
      <c r="B52" t="s">
        <v>790</v>
      </c>
      <c r="C52" t="s">
        <v>1</v>
      </c>
      <c r="D52" t="s">
        <v>0</v>
      </c>
      <c r="E52">
        <v>87855</v>
      </c>
      <c r="F52" t="s">
        <v>777</v>
      </c>
      <c r="G52" t="s">
        <v>256</v>
      </c>
      <c r="H52" s="2">
        <v>1.93</v>
      </c>
      <c r="I52" s="2">
        <v>0</v>
      </c>
      <c r="J52" s="2">
        <v>0</v>
      </c>
      <c r="K52" s="2">
        <v>33.69</v>
      </c>
      <c r="L52" s="2">
        <v>0</v>
      </c>
      <c r="M52" s="2">
        <v>0</v>
      </c>
      <c r="N52" s="2">
        <v>0</v>
      </c>
      <c r="O52" s="2">
        <v>4.3796999999999997</v>
      </c>
      <c r="P52" s="2">
        <v>39.999699999999997</v>
      </c>
      <c r="R52">
        <v>3</v>
      </c>
    </row>
    <row r="53" spans="1:19" x14ac:dyDescent="0.25">
      <c r="A53" t="s">
        <v>783</v>
      </c>
      <c r="B53" t="s">
        <v>789</v>
      </c>
      <c r="C53" t="s">
        <v>1</v>
      </c>
      <c r="D53" t="s">
        <v>0</v>
      </c>
      <c r="E53">
        <v>12774</v>
      </c>
      <c r="F53" t="s">
        <v>769</v>
      </c>
      <c r="G53" t="s">
        <v>770</v>
      </c>
      <c r="H53" s="2">
        <v>1.46</v>
      </c>
      <c r="I53" s="2">
        <v>0</v>
      </c>
      <c r="J53" s="2">
        <v>0</v>
      </c>
      <c r="K53" s="2">
        <v>25.26</v>
      </c>
      <c r="L53" s="2">
        <v>0</v>
      </c>
      <c r="M53" s="2">
        <v>0</v>
      </c>
      <c r="N53" s="2">
        <v>0</v>
      </c>
      <c r="O53" s="2">
        <v>3.2838000000000003</v>
      </c>
      <c r="P53" s="2">
        <v>30.003800000000002</v>
      </c>
      <c r="R53">
        <v>3</v>
      </c>
    </row>
    <row r="54" spans="1:19" x14ac:dyDescent="0.25">
      <c r="A54" t="s">
        <v>783</v>
      </c>
      <c r="B54" t="s">
        <v>788</v>
      </c>
      <c r="C54" t="s">
        <v>1</v>
      </c>
      <c r="D54" t="s">
        <v>0</v>
      </c>
      <c r="E54">
        <v>2051</v>
      </c>
      <c r="F54" t="s">
        <v>766</v>
      </c>
      <c r="G54" t="s">
        <v>767</v>
      </c>
      <c r="H54" s="2">
        <v>1.49</v>
      </c>
      <c r="I54" s="2">
        <v>0</v>
      </c>
      <c r="J54" s="2">
        <v>0</v>
      </c>
      <c r="K54" s="2">
        <v>25.23</v>
      </c>
      <c r="L54" s="2">
        <v>0</v>
      </c>
      <c r="M54" s="2">
        <v>0</v>
      </c>
      <c r="N54" s="2">
        <v>0</v>
      </c>
      <c r="O54" s="2">
        <v>3.2799</v>
      </c>
      <c r="P54" s="2">
        <v>29.9999</v>
      </c>
      <c r="R54">
        <v>3</v>
      </c>
    </row>
    <row r="55" spans="1:19" x14ac:dyDescent="0.25">
      <c r="A55" t="s">
        <v>783</v>
      </c>
      <c r="B55" t="s">
        <v>788</v>
      </c>
      <c r="C55" t="s">
        <v>1</v>
      </c>
      <c r="D55" t="s">
        <v>0</v>
      </c>
      <c r="E55">
        <v>2013</v>
      </c>
      <c r="F55" t="s">
        <v>766</v>
      </c>
      <c r="G55" t="s">
        <v>767</v>
      </c>
      <c r="H55" s="2">
        <v>1.49</v>
      </c>
      <c r="I55" s="2">
        <v>0</v>
      </c>
      <c r="J55" s="2">
        <v>0</v>
      </c>
      <c r="K55" s="2">
        <v>25.23</v>
      </c>
      <c r="L55" s="2">
        <v>0</v>
      </c>
      <c r="M55" s="2">
        <v>0</v>
      </c>
      <c r="N55" s="2">
        <v>0</v>
      </c>
      <c r="O55" s="2">
        <v>3.2799</v>
      </c>
      <c r="P55" s="2">
        <v>29.9999</v>
      </c>
      <c r="R55">
        <v>3</v>
      </c>
    </row>
    <row r="56" spans="1:19" x14ac:dyDescent="0.25">
      <c r="A56" t="s">
        <v>783</v>
      </c>
      <c r="B56" t="s">
        <v>787</v>
      </c>
      <c r="C56" t="s">
        <v>1</v>
      </c>
      <c r="D56" t="s">
        <v>0</v>
      </c>
      <c r="E56">
        <v>79869</v>
      </c>
      <c r="F56" t="s">
        <v>766</v>
      </c>
      <c r="G56" t="s">
        <v>767</v>
      </c>
      <c r="H56" s="2">
        <v>1.22</v>
      </c>
      <c r="I56" s="2">
        <v>0</v>
      </c>
      <c r="J56" s="2">
        <v>0</v>
      </c>
      <c r="K56" s="2">
        <v>21.04</v>
      </c>
      <c r="L56" s="2">
        <v>0</v>
      </c>
      <c r="M56" s="2">
        <v>0</v>
      </c>
      <c r="N56" s="2">
        <v>0</v>
      </c>
      <c r="O56" s="2">
        <v>2.7351999999999999</v>
      </c>
      <c r="P56" s="2">
        <v>24.995199999999997</v>
      </c>
      <c r="R56">
        <v>3</v>
      </c>
    </row>
    <row r="57" spans="1:19" x14ac:dyDescent="0.25">
      <c r="A57" t="s">
        <v>783</v>
      </c>
      <c r="B57" t="s">
        <v>786</v>
      </c>
      <c r="C57" t="s">
        <v>1</v>
      </c>
      <c r="D57" t="s">
        <v>0</v>
      </c>
      <c r="E57">
        <v>4751</v>
      </c>
      <c r="F57" t="s">
        <v>772</v>
      </c>
      <c r="G57" t="s">
        <v>188</v>
      </c>
      <c r="H57" s="2">
        <v>0.99</v>
      </c>
      <c r="I57" s="2">
        <v>0</v>
      </c>
      <c r="J57" s="2">
        <v>0</v>
      </c>
      <c r="K57" s="2">
        <v>16.82</v>
      </c>
      <c r="L57" s="2">
        <v>0</v>
      </c>
      <c r="M57" s="2">
        <v>0</v>
      </c>
      <c r="N57" s="2">
        <v>0</v>
      </c>
      <c r="O57" s="2">
        <v>2.1866000000000003</v>
      </c>
      <c r="P57" s="2">
        <v>19.996600000000001</v>
      </c>
      <c r="R57">
        <v>3</v>
      </c>
    </row>
    <row r="58" spans="1:19" x14ac:dyDescent="0.25">
      <c r="A58" t="s">
        <v>783</v>
      </c>
      <c r="B58" t="s">
        <v>785</v>
      </c>
      <c r="C58" t="s">
        <v>1</v>
      </c>
      <c r="D58" t="s">
        <v>0</v>
      </c>
      <c r="E58">
        <v>4148</v>
      </c>
      <c r="F58" t="s">
        <v>772</v>
      </c>
      <c r="G58" t="s">
        <v>188</v>
      </c>
      <c r="H58" s="2">
        <v>0.99</v>
      </c>
      <c r="I58" s="2">
        <v>0</v>
      </c>
      <c r="J58" s="2">
        <v>0</v>
      </c>
      <c r="K58" s="2">
        <v>16.82</v>
      </c>
      <c r="L58" s="2">
        <v>0</v>
      </c>
      <c r="M58" s="2">
        <v>0</v>
      </c>
      <c r="N58" s="2">
        <v>0</v>
      </c>
      <c r="O58" s="2">
        <v>2.1866000000000003</v>
      </c>
      <c r="P58" s="2">
        <v>19.996600000000001</v>
      </c>
      <c r="R58">
        <v>3</v>
      </c>
    </row>
    <row r="59" spans="1:19" x14ac:dyDescent="0.25">
      <c r="A59" t="s">
        <v>573</v>
      </c>
      <c r="B59" t="s">
        <v>764</v>
      </c>
      <c r="C59" t="s">
        <v>1</v>
      </c>
      <c r="D59" t="s">
        <v>0</v>
      </c>
      <c r="E59">
        <v>499106</v>
      </c>
      <c r="F59" t="s">
        <v>435</v>
      </c>
      <c r="G59" t="s">
        <v>436</v>
      </c>
      <c r="H59" s="2">
        <v>1.45</v>
      </c>
      <c r="I59" s="2">
        <v>0</v>
      </c>
      <c r="J59" s="2">
        <v>0</v>
      </c>
      <c r="K59" s="2">
        <v>25.27</v>
      </c>
      <c r="L59" s="2">
        <v>0</v>
      </c>
      <c r="M59" s="2">
        <v>0</v>
      </c>
      <c r="N59" s="2">
        <v>0</v>
      </c>
      <c r="O59" s="2">
        <v>3.2850999999999999</v>
      </c>
      <c r="P59" s="2">
        <v>30.005099999999999</v>
      </c>
      <c r="Q59" s="2"/>
      <c r="R59">
        <v>3</v>
      </c>
      <c r="S59" s="2"/>
    </row>
    <row r="60" spans="1:19" x14ac:dyDescent="0.25">
      <c r="A60" t="s">
        <v>573</v>
      </c>
      <c r="B60" t="s">
        <v>764</v>
      </c>
      <c r="C60" t="s">
        <v>1</v>
      </c>
      <c r="D60" t="s">
        <v>0</v>
      </c>
      <c r="E60">
        <v>76162</v>
      </c>
      <c r="F60" t="s">
        <v>766</v>
      </c>
      <c r="G60" t="s">
        <v>767</v>
      </c>
      <c r="H60" s="2">
        <v>0.98</v>
      </c>
      <c r="I60" s="2">
        <v>0</v>
      </c>
      <c r="J60" s="2">
        <v>0</v>
      </c>
      <c r="K60" s="2">
        <v>16.84</v>
      </c>
      <c r="L60" s="2">
        <v>0</v>
      </c>
      <c r="M60" s="2">
        <v>0</v>
      </c>
      <c r="N60" s="2">
        <v>0</v>
      </c>
      <c r="O60" s="2">
        <v>2.1892</v>
      </c>
      <c r="P60" s="2">
        <v>20.0092</v>
      </c>
      <c r="Q60" s="2"/>
      <c r="R60">
        <v>3</v>
      </c>
      <c r="S60" s="2"/>
    </row>
    <row r="61" spans="1:19" x14ac:dyDescent="0.25">
      <c r="A61" t="s">
        <v>573</v>
      </c>
      <c r="B61" t="s">
        <v>764</v>
      </c>
      <c r="C61" t="s">
        <v>1</v>
      </c>
      <c r="D61" t="s">
        <v>0</v>
      </c>
      <c r="E61">
        <v>80103</v>
      </c>
      <c r="F61" t="s">
        <v>766</v>
      </c>
      <c r="G61" t="s">
        <v>767</v>
      </c>
      <c r="H61" s="2">
        <v>1.22</v>
      </c>
      <c r="I61" s="2">
        <v>0</v>
      </c>
      <c r="J61" s="2">
        <v>0</v>
      </c>
      <c r="K61" s="2">
        <v>21.04</v>
      </c>
      <c r="L61" s="2">
        <v>0</v>
      </c>
      <c r="M61" s="2">
        <v>0</v>
      </c>
      <c r="N61" s="2">
        <v>0</v>
      </c>
      <c r="O61" s="2">
        <v>2.7351999999999999</v>
      </c>
      <c r="P61" s="2">
        <v>24.995199999999997</v>
      </c>
      <c r="Q61" s="2"/>
      <c r="R61">
        <v>3</v>
      </c>
      <c r="S61" s="2"/>
    </row>
    <row r="62" spans="1:19" x14ac:dyDescent="0.25">
      <c r="A62" t="s">
        <v>573</v>
      </c>
      <c r="B62" t="s">
        <v>764</v>
      </c>
      <c r="C62" t="s">
        <v>1</v>
      </c>
      <c r="D62" t="s">
        <v>0</v>
      </c>
      <c r="E62">
        <v>10205</v>
      </c>
      <c r="F62" t="s">
        <v>769</v>
      </c>
      <c r="G62" t="s">
        <v>770</v>
      </c>
      <c r="H62" s="2">
        <v>1.45</v>
      </c>
      <c r="I62" s="2">
        <v>0</v>
      </c>
      <c r="J62" s="2">
        <v>0</v>
      </c>
      <c r="K62" s="2">
        <v>25.26</v>
      </c>
      <c r="L62" s="2">
        <v>0</v>
      </c>
      <c r="M62" s="2">
        <v>0</v>
      </c>
      <c r="N62" s="2">
        <v>0</v>
      </c>
      <c r="O62" s="2">
        <v>3.2838000000000003</v>
      </c>
      <c r="P62" s="2">
        <v>29.9938</v>
      </c>
      <c r="Q62" s="2"/>
      <c r="R62">
        <v>3</v>
      </c>
      <c r="S62" s="2"/>
    </row>
    <row r="63" spans="1:19" x14ac:dyDescent="0.25">
      <c r="A63" t="s">
        <v>573</v>
      </c>
      <c r="B63" t="s">
        <v>782</v>
      </c>
      <c r="C63" t="s">
        <v>1</v>
      </c>
      <c r="D63" t="s">
        <v>0</v>
      </c>
      <c r="E63">
        <v>22330</v>
      </c>
      <c r="F63" t="s">
        <v>772</v>
      </c>
      <c r="G63" t="s">
        <v>188</v>
      </c>
      <c r="H63" s="2">
        <v>0.97</v>
      </c>
      <c r="I63" s="2">
        <v>0</v>
      </c>
      <c r="J63" s="2">
        <v>0</v>
      </c>
      <c r="K63" s="2">
        <v>16.84</v>
      </c>
      <c r="L63" s="2">
        <v>0</v>
      </c>
      <c r="M63" s="2">
        <v>0</v>
      </c>
      <c r="N63" s="2">
        <v>0</v>
      </c>
      <c r="O63" s="2">
        <v>2.1892</v>
      </c>
      <c r="P63" s="2">
        <v>19.999199999999998</v>
      </c>
      <c r="Q63" s="2"/>
      <c r="R63">
        <v>3</v>
      </c>
      <c r="S63" s="2"/>
    </row>
    <row r="64" spans="1:19" x14ac:dyDescent="0.25">
      <c r="A64" t="s">
        <v>573</v>
      </c>
      <c r="B64" t="s">
        <v>782</v>
      </c>
      <c r="C64" t="s">
        <v>1</v>
      </c>
      <c r="D64" t="s">
        <v>0</v>
      </c>
      <c r="E64">
        <v>79739</v>
      </c>
      <c r="F64" t="s">
        <v>766</v>
      </c>
      <c r="G64" t="s">
        <v>767</v>
      </c>
      <c r="H64" s="2">
        <v>1.22</v>
      </c>
      <c r="I64" s="2">
        <v>0</v>
      </c>
      <c r="J64" s="2">
        <v>0</v>
      </c>
      <c r="K64" s="2">
        <v>21.04</v>
      </c>
      <c r="L64" s="2">
        <v>0</v>
      </c>
      <c r="M64" s="2">
        <v>0</v>
      </c>
      <c r="N64" s="2">
        <v>0</v>
      </c>
      <c r="O64" s="2">
        <v>2.7351999999999999</v>
      </c>
      <c r="P64" s="2">
        <v>24.995199999999997</v>
      </c>
      <c r="Q64" s="2"/>
      <c r="R64">
        <v>3</v>
      </c>
      <c r="S64" s="2"/>
    </row>
    <row r="65" spans="1:19" x14ac:dyDescent="0.25">
      <c r="A65" t="s">
        <v>573</v>
      </c>
      <c r="B65" t="s">
        <v>781</v>
      </c>
      <c r="C65" t="s">
        <v>1</v>
      </c>
      <c r="D65" t="s">
        <v>0</v>
      </c>
      <c r="E65">
        <v>79279</v>
      </c>
      <c r="F65" t="s">
        <v>766</v>
      </c>
      <c r="G65" t="s">
        <v>767</v>
      </c>
      <c r="H65" s="2">
        <v>1.46</v>
      </c>
      <c r="I65" s="2">
        <v>0</v>
      </c>
      <c r="J65" s="2">
        <v>0</v>
      </c>
      <c r="K65" s="2">
        <v>25.25</v>
      </c>
      <c r="L65" s="2">
        <v>0</v>
      </c>
      <c r="M65" s="2">
        <v>0</v>
      </c>
      <c r="N65" s="2">
        <v>0</v>
      </c>
      <c r="O65" s="2">
        <v>3.2825000000000002</v>
      </c>
      <c r="P65" s="2">
        <v>29.9925</v>
      </c>
      <c r="Q65" s="2"/>
      <c r="R65">
        <v>3</v>
      </c>
      <c r="S65" s="2"/>
    </row>
    <row r="66" spans="1:19" x14ac:dyDescent="0.25">
      <c r="A66" t="s">
        <v>573</v>
      </c>
      <c r="B66" t="s">
        <v>780</v>
      </c>
      <c r="C66" t="s">
        <v>1</v>
      </c>
      <c r="D66" t="s">
        <v>0</v>
      </c>
      <c r="E66">
        <v>2415</v>
      </c>
      <c r="F66" t="s">
        <v>772</v>
      </c>
      <c r="G66" t="s">
        <v>188</v>
      </c>
      <c r="H66" s="2">
        <v>0.98</v>
      </c>
      <c r="I66" s="2">
        <v>0</v>
      </c>
      <c r="J66" s="2">
        <v>0</v>
      </c>
      <c r="K66" s="2">
        <v>16.829999999999998</v>
      </c>
      <c r="L66" s="2">
        <v>0</v>
      </c>
      <c r="M66" s="2">
        <v>0</v>
      </c>
      <c r="N66" s="2">
        <v>0</v>
      </c>
      <c r="O66" s="2">
        <v>2.1879</v>
      </c>
      <c r="P66" s="2">
        <v>19.997899999999998</v>
      </c>
      <c r="Q66" s="2"/>
      <c r="R66">
        <v>3</v>
      </c>
      <c r="S66" s="2"/>
    </row>
    <row r="67" spans="1:19" x14ac:dyDescent="0.25">
      <c r="A67" t="s">
        <v>573</v>
      </c>
      <c r="B67" t="s">
        <v>780</v>
      </c>
      <c r="C67" t="s">
        <v>1</v>
      </c>
      <c r="D67" t="s">
        <v>0</v>
      </c>
      <c r="E67">
        <v>114967</v>
      </c>
      <c r="F67" t="s">
        <v>387</v>
      </c>
      <c r="G67" t="s">
        <v>388</v>
      </c>
      <c r="H67" s="2">
        <v>0</v>
      </c>
      <c r="I67" s="2">
        <v>0</v>
      </c>
      <c r="J67" s="2">
        <v>0</v>
      </c>
      <c r="K67" s="2">
        <v>153.68</v>
      </c>
      <c r="L67" s="2">
        <v>0</v>
      </c>
      <c r="M67" s="2">
        <v>0</v>
      </c>
      <c r="N67" s="2">
        <v>0</v>
      </c>
      <c r="O67" s="2">
        <v>19.978400000000001</v>
      </c>
      <c r="P67" s="2">
        <v>173.6584</v>
      </c>
      <c r="Q67" s="2"/>
      <c r="R67">
        <v>3</v>
      </c>
      <c r="S67" s="2"/>
    </row>
    <row r="68" spans="1:19" x14ac:dyDescent="0.25">
      <c r="A68" t="s">
        <v>573</v>
      </c>
      <c r="B68" t="s">
        <v>780</v>
      </c>
      <c r="C68" t="s">
        <v>1</v>
      </c>
      <c r="D68" t="s">
        <v>0</v>
      </c>
      <c r="E68">
        <v>2313</v>
      </c>
      <c r="F68" t="s">
        <v>772</v>
      </c>
      <c r="G68" t="s">
        <v>188</v>
      </c>
      <c r="H68" s="2">
        <v>1.21</v>
      </c>
      <c r="I68" s="2">
        <v>0</v>
      </c>
      <c r="J68" s="2">
        <v>0</v>
      </c>
      <c r="K68" s="2">
        <v>21.04</v>
      </c>
      <c r="L68" s="2">
        <v>0</v>
      </c>
      <c r="M68" s="2">
        <v>0</v>
      </c>
      <c r="N68" s="2">
        <v>0</v>
      </c>
      <c r="O68" s="2">
        <v>2.7351999999999999</v>
      </c>
      <c r="P68" s="2">
        <v>24.985199999999999</v>
      </c>
      <c r="Q68" s="2"/>
      <c r="R68">
        <v>3</v>
      </c>
      <c r="S68" s="2"/>
    </row>
    <row r="69" spans="1:19" x14ac:dyDescent="0.25">
      <c r="A69" t="s">
        <v>573</v>
      </c>
      <c r="B69" t="s">
        <v>779</v>
      </c>
      <c r="C69" t="s">
        <v>1</v>
      </c>
      <c r="D69" t="s">
        <v>0</v>
      </c>
      <c r="E69">
        <v>1903</v>
      </c>
      <c r="F69" t="s">
        <v>772</v>
      </c>
      <c r="G69" t="s">
        <v>188</v>
      </c>
      <c r="H69" s="2">
        <v>1.21</v>
      </c>
      <c r="I69" s="2">
        <v>0</v>
      </c>
      <c r="J69" s="2">
        <v>0</v>
      </c>
      <c r="K69" s="2">
        <v>21.04</v>
      </c>
      <c r="L69" s="2">
        <v>0</v>
      </c>
      <c r="M69" s="2">
        <v>0</v>
      </c>
      <c r="N69" s="2">
        <v>0</v>
      </c>
      <c r="O69" s="2">
        <v>2.7351999999999999</v>
      </c>
      <c r="P69" s="2">
        <v>24.985199999999999</v>
      </c>
      <c r="Q69" s="2"/>
      <c r="R69">
        <v>3</v>
      </c>
      <c r="S69" s="2"/>
    </row>
    <row r="70" spans="1:19" x14ac:dyDescent="0.25">
      <c r="A70" t="s">
        <v>573</v>
      </c>
      <c r="B70" t="s">
        <v>778</v>
      </c>
      <c r="C70" t="s">
        <v>1</v>
      </c>
      <c r="D70" t="s">
        <v>0</v>
      </c>
      <c r="E70">
        <v>83160</v>
      </c>
      <c r="F70" t="s">
        <v>777</v>
      </c>
      <c r="G70" t="s">
        <v>256</v>
      </c>
      <c r="H70" s="2">
        <v>0.96</v>
      </c>
      <c r="I70" s="2">
        <v>0</v>
      </c>
      <c r="J70" s="2">
        <v>0</v>
      </c>
      <c r="K70" s="2">
        <v>16.850000000000001</v>
      </c>
      <c r="L70" s="2">
        <v>0</v>
      </c>
      <c r="M70" s="2">
        <v>0</v>
      </c>
      <c r="N70" s="2">
        <v>0</v>
      </c>
      <c r="O70" s="2">
        <v>2.1905000000000001</v>
      </c>
      <c r="P70" s="2">
        <v>20.000500000000002</v>
      </c>
      <c r="Q70" s="2"/>
      <c r="R70">
        <v>3</v>
      </c>
      <c r="S70" s="2"/>
    </row>
    <row r="71" spans="1:19" x14ac:dyDescent="0.25">
      <c r="A71" t="s">
        <v>573</v>
      </c>
      <c r="B71" t="s">
        <v>776</v>
      </c>
      <c r="C71" t="s">
        <v>1</v>
      </c>
      <c r="D71" t="s">
        <v>0</v>
      </c>
      <c r="E71">
        <v>82113</v>
      </c>
      <c r="F71" t="s">
        <v>777</v>
      </c>
      <c r="G71" t="s">
        <v>256</v>
      </c>
      <c r="H71" s="2">
        <v>1.44</v>
      </c>
      <c r="I71" s="2">
        <v>0</v>
      </c>
      <c r="J71" s="2">
        <v>0</v>
      </c>
      <c r="K71" s="2">
        <v>25.27</v>
      </c>
      <c r="L71" s="2">
        <v>0</v>
      </c>
      <c r="M71" s="2">
        <v>0</v>
      </c>
      <c r="N71" s="2">
        <v>0</v>
      </c>
      <c r="O71" s="2">
        <v>3.2850999999999999</v>
      </c>
      <c r="P71" s="2">
        <v>29.995100000000001</v>
      </c>
      <c r="Q71" s="2"/>
      <c r="R71">
        <v>3</v>
      </c>
      <c r="S71" s="2"/>
    </row>
    <row r="72" spans="1:19" x14ac:dyDescent="0.25">
      <c r="A72" t="s">
        <v>573</v>
      </c>
      <c r="B72" t="s">
        <v>776</v>
      </c>
      <c r="C72" t="s">
        <v>1</v>
      </c>
      <c r="D72" t="s">
        <v>0</v>
      </c>
      <c r="E72">
        <v>77441</v>
      </c>
      <c r="F72" t="s">
        <v>766</v>
      </c>
      <c r="G72" t="s">
        <v>767</v>
      </c>
      <c r="H72" s="2">
        <v>0.98</v>
      </c>
      <c r="I72" s="2">
        <v>0</v>
      </c>
      <c r="J72" s="2">
        <v>0</v>
      </c>
      <c r="K72" s="2">
        <v>16.84</v>
      </c>
      <c r="L72" s="2">
        <v>0</v>
      </c>
      <c r="M72" s="2">
        <v>0</v>
      </c>
      <c r="N72" s="2">
        <v>0</v>
      </c>
      <c r="O72" s="2">
        <v>2.1892</v>
      </c>
      <c r="P72" s="2">
        <v>20.0092</v>
      </c>
      <c r="Q72" s="2"/>
      <c r="R72">
        <v>3</v>
      </c>
      <c r="S72" s="2"/>
    </row>
    <row r="73" spans="1:19" x14ac:dyDescent="0.25">
      <c r="A73" t="s">
        <v>573</v>
      </c>
      <c r="B73" t="s">
        <v>775</v>
      </c>
      <c r="C73" t="s">
        <v>1</v>
      </c>
      <c r="D73" t="s">
        <v>0</v>
      </c>
      <c r="E73">
        <v>7975</v>
      </c>
      <c r="F73" t="s">
        <v>769</v>
      </c>
      <c r="G73" t="s">
        <v>770</v>
      </c>
      <c r="H73" s="2">
        <v>0.96</v>
      </c>
      <c r="I73" s="2">
        <v>0</v>
      </c>
      <c r="J73" s="2">
        <v>0</v>
      </c>
      <c r="K73" s="2">
        <v>16.850000000000001</v>
      </c>
      <c r="L73" s="2">
        <v>0</v>
      </c>
      <c r="M73" s="2">
        <v>0</v>
      </c>
      <c r="N73" s="2">
        <v>0</v>
      </c>
      <c r="O73" s="2">
        <v>2.1905000000000001</v>
      </c>
      <c r="P73" s="2">
        <v>20.000500000000002</v>
      </c>
      <c r="Q73" s="2"/>
      <c r="R73">
        <v>3</v>
      </c>
      <c r="S73" s="2"/>
    </row>
    <row r="74" spans="1:19" x14ac:dyDescent="0.25">
      <c r="A74" t="s">
        <v>573</v>
      </c>
      <c r="B74" t="s">
        <v>774</v>
      </c>
      <c r="C74" t="s">
        <v>1</v>
      </c>
      <c r="D74" t="s">
        <v>0</v>
      </c>
      <c r="E74">
        <v>76677</v>
      </c>
      <c r="F74" t="s">
        <v>766</v>
      </c>
      <c r="G74" t="s">
        <v>767</v>
      </c>
      <c r="H74" s="2">
        <v>0.98</v>
      </c>
      <c r="I74" s="2">
        <v>0</v>
      </c>
      <c r="J74" s="2">
        <v>0</v>
      </c>
      <c r="K74" s="2">
        <v>16.84</v>
      </c>
      <c r="L74" s="2">
        <v>0</v>
      </c>
      <c r="M74" s="2">
        <v>0</v>
      </c>
      <c r="N74" s="2">
        <v>0</v>
      </c>
      <c r="O74" s="2">
        <v>2.1892</v>
      </c>
      <c r="P74" s="2">
        <v>20.0092</v>
      </c>
      <c r="Q74" s="2"/>
      <c r="R74">
        <v>3</v>
      </c>
      <c r="S74" s="2"/>
    </row>
    <row r="75" spans="1:19" x14ac:dyDescent="0.25">
      <c r="A75" t="s">
        <v>573</v>
      </c>
      <c r="B75" t="s">
        <v>774</v>
      </c>
      <c r="C75" t="s">
        <v>1</v>
      </c>
      <c r="D75" t="s">
        <v>0</v>
      </c>
      <c r="E75">
        <v>76337</v>
      </c>
      <c r="F75" t="s">
        <v>766</v>
      </c>
      <c r="G75" t="s">
        <v>767</v>
      </c>
      <c r="H75" s="2">
        <v>0.98</v>
      </c>
      <c r="I75" s="2">
        <v>0</v>
      </c>
      <c r="J75" s="2">
        <v>0</v>
      </c>
      <c r="K75" s="2">
        <v>16.84</v>
      </c>
      <c r="L75" s="2">
        <v>0</v>
      </c>
      <c r="M75" s="2">
        <v>0</v>
      </c>
      <c r="N75" s="2">
        <v>0</v>
      </c>
      <c r="O75" s="2">
        <v>2.1892</v>
      </c>
      <c r="P75" s="2">
        <v>20.0092</v>
      </c>
      <c r="Q75" s="2"/>
      <c r="R75">
        <v>3</v>
      </c>
      <c r="S75" s="2"/>
    </row>
    <row r="76" spans="1:19" x14ac:dyDescent="0.25">
      <c r="A76" t="s">
        <v>573</v>
      </c>
      <c r="B76" t="s">
        <v>773</v>
      </c>
      <c r="C76" t="s">
        <v>1</v>
      </c>
      <c r="D76" t="s">
        <v>0</v>
      </c>
      <c r="E76">
        <v>43241</v>
      </c>
      <c r="F76" t="s">
        <v>347</v>
      </c>
      <c r="G76" t="s">
        <v>348</v>
      </c>
      <c r="H76" s="2">
        <v>1.45</v>
      </c>
      <c r="I76" s="2">
        <v>0</v>
      </c>
      <c r="J76" s="2">
        <v>0</v>
      </c>
      <c r="K76" s="2">
        <v>25.27</v>
      </c>
      <c r="L76" s="2">
        <v>0</v>
      </c>
      <c r="M76" s="2">
        <v>0</v>
      </c>
      <c r="N76" s="2">
        <v>0</v>
      </c>
      <c r="O76" s="2">
        <v>3.2850999999999999</v>
      </c>
      <c r="P76" s="2">
        <v>30.005099999999999</v>
      </c>
      <c r="Q76" s="2"/>
      <c r="R76">
        <v>3</v>
      </c>
      <c r="S76" s="2"/>
    </row>
    <row r="77" spans="1:19" x14ac:dyDescent="0.25">
      <c r="A77" t="s">
        <v>573</v>
      </c>
      <c r="B77" t="s">
        <v>771</v>
      </c>
      <c r="C77" t="s">
        <v>1</v>
      </c>
      <c r="D77" t="s">
        <v>0</v>
      </c>
      <c r="E77">
        <v>23793</v>
      </c>
      <c r="F77" t="s">
        <v>772</v>
      </c>
      <c r="G77" t="s">
        <v>188</v>
      </c>
      <c r="H77" s="2">
        <v>1.43</v>
      </c>
      <c r="I77" s="2">
        <v>0</v>
      </c>
      <c r="J77" s="2">
        <v>0</v>
      </c>
      <c r="K77" s="2">
        <v>25.28</v>
      </c>
      <c r="L77" s="2">
        <v>0</v>
      </c>
      <c r="M77" s="2">
        <v>0</v>
      </c>
      <c r="N77" s="2">
        <v>0</v>
      </c>
      <c r="O77" s="2">
        <v>3.2864000000000004</v>
      </c>
      <c r="P77" s="2">
        <v>29.996400000000001</v>
      </c>
      <c r="Q77" s="2"/>
      <c r="R77">
        <v>3</v>
      </c>
      <c r="S77" s="2"/>
    </row>
    <row r="78" spans="1:19" x14ac:dyDescent="0.25">
      <c r="A78" t="s">
        <v>573</v>
      </c>
      <c r="B78" t="s">
        <v>768</v>
      </c>
      <c r="C78" t="s">
        <v>1</v>
      </c>
      <c r="D78" t="s">
        <v>0</v>
      </c>
      <c r="E78">
        <v>75531</v>
      </c>
      <c r="F78" t="s">
        <v>766</v>
      </c>
      <c r="G78" t="s">
        <v>767</v>
      </c>
      <c r="H78" s="2">
        <v>1.94</v>
      </c>
      <c r="I78" s="2">
        <v>0</v>
      </c>
      <c r="J78" s="2">
        <v>0</v>
      </c>
      <c r="K78" s="2">
        <v>33.68</v>
      </c>
      <c r="L78" s="2">
        <v>0</v>
      </c>
      <c r="M78" s="2">
        <v>0</v>
      </c>
      <c r="N78" s="2">
        <v>0</v>
      </c>
      <c r="O78" s="2">
        <v>4.3784000000000001</v>
      </c>
      <c r="P78" s="2">
        <v>39.998399999999997</v>
      </c>
      <c r="Q78" s="2"/>
      <c r="R78">
        <v>3</v>
      </c>
      <c r="S78" s="2"/>
    </row>
    <row r="79" spans="1:19" x14ac:dyDescent="0.25">
      <c r="A79" t="s">
        <v>573</v>
      </c>
      <c r="B79" t="s">
        <v>768</v>
      </c>
      <c r="C79" t="s">
        <v>1</v>
      </c>
      <c r="D79" t="s">
        <v>0</v>
      </c>
      <c r="E79">
        <v>6689</v>
      </c>
      <c r="F79" t="s">
        <v>769</v>
      </c>
      <c r="G79" t="s">
        <v>770</v>
      </c>
      <c r="H79" s="2">
        <v>0.96</v>
      </c>
      <c r="I79" s="2">
        <v>0</v>
      </c>
      <c r="J79" s="2">
        <v>0</v>
      </c>
      <c r="K79" s="2">
        <v>16.850000000000001</v>
      </c>
      <c r="L79" s="2">
        <v>0</v>
      </c>
      <c r="M79" s="2">
        <v>0</v>
      </c>
      <c r="N79" s="2">
        <v>0</v>
      </c>
      <c r="O79" s="2">
        <v>2.1905000000000001</v>
      </c>
      <c r="P79" s="2">
        <v>20.000500000000002</v>
      </c>
      <c r="Q79" s="2"/>
      <c r="R79">
        <v>3</v>
      </c>
      <c r="S79" s="2"/>
    </row>
    <row r="80" spans="1:19" x14ac:dyDescent="0.25">
      <c r="A80" t="s">
        <v>573</v>
      </c>
      <c r="B80" t="s">
        <v>765</v>
      </c>
      <c r="C80" t="s">
        <v>1</v>
      </c>
      <c r="D80" t="s">
        <v>0</v>
      </c>
      <c r="E80">
        <v>49878</v>
      </c>
      <c r="F80" t="s">
        <v>766</v>
      </c>
      <c r="G80" t="s">
        <v>767</v>
      </c>
      <c r="H80" s="2">
        <v>0.97</v>
      </c>
      <c r="I80" s="2">
        <v>0</v>
      </c>
      <c r="J80" s="2">
        <v>0</v>
      </c>
      <c r="K80" s="2">
        <v>16.84</v>
      </c>
      <c r="L80" s="2">
        <v>0</v>
      </c>
      <c r="M80" s="2">
        <v>0</v>
      </c>
      <c r="N80" s="2">
        <v>0</v>
      </c>
      <c r="O80" s="2">
        <v>2.1892</v>
      </c>
      <c r="P80" s="2">
        <v>19.999199999999998</v>
      </c>
      <c r="Q80" s="2"/>
      <c r="R80">
        <v>3</v>
      </c>
      <c r="S80" s="2"/>
    </row>
    <row r="81" spans="1:19" x14ac:dyDescent="0.25">
      <c r="A81" t="s">
        <v>573</v>
      </c>
      <c r="B81" s="65" t="s">
        <v>764</v>
      </c>
      <c r="C81" t="s">
        <v>1</v>
      </c>
      <c r="D81" t="s">
        <v>0</v>
      </c>
      <c r="E81">
        <v>2233</v>
      </c>
      <c r="F81" t="s">
        <v>762</v>
      </c>
      <c r="G81" t="s">
        <v>763</v>
      </c>
      <c r="H81" s="2">
        <v>0</v>
      </c>
      <c r="I81" s="2">
        <v>0</v>
      </c>
      <c r="J81" s="2">
        <v>0</v>
      </c>
      <c r="K81" s="2">
        <v>70.8</v>
      </c>
      <c r="L81" s="2">
        <v>0</v>
      </c>
      <c r="M81" s="2">
        <v>0</v>
      </c>
      <c r="N81" s="2">
        <v>0</v>
      </c>
      <c r="O81" s="2">
        <v>9.2040000000000006</v>
      </c>
      <c r="P81" s="2">
        <v>80.003999999999991</v>
      </c>
      <c r="Q81" s="2"/>
      <c r="R81">
        <v>3</v>
      </c>
      <c r="S81" s="2"/>
    </row>
    <row r="82" spans="1:19" ht="15.75" thickBot="1" x14ac:dyDescent="0.3">
      <c r="Q82" s="2"/>
    </row>
    <row r="83" spans="1:19" ht="15.75" thickBot="1" x14ac:dyDescent="0.3">
      <c r="A83" s="66" t="s">
        <v>47</v>
      </c>
      <c r="B83" s="67"/>
      <c r="C83" s="67"/>
      <c r="D83" s="67"/>
      <c r="E83" s="67"/>
      <c r="F83" s="67"/>
      <c r="G83" s="68"/>
      <c r="H83" s="3">
        <f>+SUBTOTAL(9,Tabla1[C. EXENTAS])</f>
        <v>79.48</v>
      </c>
      <c r="I83" s="3">
        <f>+SUBTOTAL(9,Tabla1[I. EXENTAS])</f>
        <v>0</v>
      </c>
      <c r="J83" s="3">
        <f>+SUBTOTAL(9,Tabla1[IMPOR EX])</f>
        <v>0</v>
      </c>
      <c r="K83" s="3">
        <f>+SUBTOTAL(9,Tabla1[C. GRAVADA])</f>
        <v>1828.559999999999</v>
      </c>
      <c r="L83" s="3">
        <f>+SUBTOTAL(9,Tabla1[INTER GRAVA])</f>
        <v>0</v>
      </c>
      <c r="M83" s="3">
        <f>+SUBTOTAL(9,Tabla1[IMPOR BIENES])</f>
        <v>0</v>
      </c>
      <c r="N83" s="3">
        <f>+SUBTOTAL(9,Tabla1[IMPOR SERV])</f>
        <v>0</v>
      </c>
      <c r="O83" s="3">
        <f>+SUBTOTAL(9,Tabla1[IVA])</f>
        <v>237.71279999999999</v>
      </c>
      <c r="P83" s="3">
        <f>+SUBTOTAL(9,Tabla1[TOTAL C.])</f>
        <v>2145.7528000000007</v>
      </c>
    </row>
  </sheetData>
  <dataConsolidate/>
  <mergeCells count="1">
    <mergeCell ref="A83:G83"/>
  </mergeCells>
  <phoneticPr fontId="12" type="noConversion"/>
  <conditionalFormatting sqref="E83:E1048576 E2:E81">
    <cfRule type="duplicateValues" dxfId="22" priority="1"/>
    <cfRule type="duplicateValues" dxfId="21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XFD20"/>
  <sheetViews>
    <sheetView showGridLines="0" zoomScale="120" zoomScaleNormal="120" zoomScaleSheetLayoutView="100" workbookViewId="0">
      <selection activeCell="D2" sqref="D2"/>
    </sheetView>
  </sheetViews>
  <sheetFormatPr baseColWidth="10" defaultColWidth="11.42578125" defaultRowHeight="15" x14ac:dyDescent="0.25"/>
  <cols>
    <col min="2" max="2" width="15.140625" customWidth="1"/>
    <col min="3" max="3" width="3.85546875" customWidth="1"/>
    <col min="4" max="4" width="25.85546875" style="5" customWidth="1"/>
    <col min="5" max="5" width="7.85546875" customWidth="1"/>
  </cols>
  <sheetData>
    <row r="1" spans="2:6 16384:16384" ht="90" customHeight="1" thickBot="1" x14ac:dyDescent="0.3"/>
    <row r="2" spans="2:6 16384:16384" x14ac:dyDescent="0.25">
      <c r="B2" s="6" t="s">
        <v>17</v>
      </c>
      <c r="D2" s="12" t="s">
        <v>461</v>
      </c>
      <c r="XFD2" t="s">
        <v>568</v>
      </c>
    </row>
    <row r="3" spans="2:6 16384:16384" x14ac:dyDescent="0.25">
      <c r="B3" s="6" t="s">
        <v>2</v>
      </c>
      <c r="D3" s="13" t="s">
        <v>464</v>
      </c>
      <c r="XFD3" t="s">
        <v>569</v>
      </c>
    </row>
    <row r="4" spans="2:6 16384:16384" x14ac:dyDescent="0.25">
      <c r="B4" s="6" t="s">
        <v>3</v>
      </c>
      <c r="D4" s="15" t="s">
        <v>1</v>
      </c>
      <c r="XFD4" t="s">
        <v>570</v>
      </c>
    </row>
    <row r="5" spans="2:6 16384:16384" x14ac:dyDescent="0.25">
      <c r="B5" s="6" t="s">
        <v>4</v>
      </c>
      <c r="D5" s="15" t="s">
        <v>0</v>
      </c>
      <c r="XFD5" t="s">
        <v>571</v>
      </c>
    </row>
    <row r="6" spans="2:6 16384:16384" x14ac:dyDescent="0.25">
      <c r="B6" s="7" t="s">
        <v>28</v>
      </c>
      <c r="D6" s="16" t="s">
        <v>397</v>
      </c>
      <c r="XFD6" t="s">
        <v>572</v>
      </c>
    </row>
    <row r="7" spans="2:6 16384:16384" x14ac:dyDescent="0.25">
      <c r="B7" s="6" t="s">
        <v>27</v>
      </c>
      <c r="D7" s="16" t="s">
        <v>398</v>
      </c>
      <c r="XFD7" t="s">
        <v>573</v>
      </c>
    </row>
    <row r="8" spans="2:6 16384:16384" x14ac:dyDescent="0.25">
      <c r="B8" s="6" t="s">
        <v>26</v>
      </c>
      <c r="D8" s="60"/>
      <c r="XFD8" t="s">
        <v>574</v>
      </c>
    </row>
    <row r="9" spans="2:6 16384:16384" x14ac:dyDescent="0.25">
      <c r="B9" s="6" t="s">
        <v>25</v>
      </c>
      <c r="D9" s="17">
        <f>+D8</f>
        <v>0</v>
      </c>
      <c r="XFD9" t="s">
        <v>575</v>
      </c>
    </row>
    <row r="10" spans="2:6 16384:16384" x14ac:dyDescent="0.25">
      <c r="B10" s="6" t="s">
        <v>24</v>
      </c>
      <c r="D10" s="18"/>
      <c r="XFD10" t="s">
        <v>576</v>
      </c>
    </row>
    <row r="11" spans="2:6 16384:16384" x14ac:dyDescent="0.25">
      <c r="B11" s="7" t="s">
        <v>48</v>
      </c>
      <c r="D11" s="19" t="str">
        <f>IFERROR(IF(D10&lt;&gt;"",VLOOKUP(D10,Tabla4[#All],2,0),IF(D19&lt;&gt;0,VLOOKUP(D19,Tabla4[#All],2,0),0)),"")</f>
        <v>DINA DEL CARMEN SARAVIA DE ARGUETA DISTRIBUIDORA MAHANAIM</v>
      </c>
      <c r="XFD11" t="s">
        <v>577</v>
      </c>
    </row>
    <row r="12" spans="2:6 16384:16384" x14ac:dyDescent="0.25">
      <c r="B12" s="7" t="s">
        <v>50</v>
      </c>
      <c r="D12" s="20">
        <v>0</v>
      </c>
      <c r="F12" s="2"/>
      <c r="XFD12" t="s">
        <v>578</v>
      </c>
    </row>
    <row r="13" spans="2:6 16384:16384" x14ac:dyDescent="0.25">
      <c r="B13" s="7" t="s">
        <v>49</v>
      </c>
      <c r="D13" s="9">
        <v>0</v>
      </c>
      <c r="F13" s="2"/>
      <c r="XFD13" t="s">
        <v>579</v>
      </c>
    </row>
    <row r="14" spans="2:6 16384:16384" x14ac:dyDescent="0.25">
      <c r="B14" s="6" t="s">
        <v>23</v>
      </c>
      <c r="D14" s="10">
        <v>0</v>
      </c>
      <c r="F14" s="2"/>
    </row>
    <row r="15" spans="2:6 16384:16384" x14ac:dyDescent="0.25">
      <c r="B15" s="6" t="s">
        <v>22</v>
      </c>
      <c r="D15" s="20">
        <f>+D14*0.13</f>
        <v>0</v>
      </c>
      <c r="F15" s="2"/>
    </row>
    <row r="16" spans="2:6 16384:16384" x14ac:dyDescent="0.25">
      <c r="B16" s="6" t="s">
        <v>21</v>
      </c>
      <c r="D16" s="9">
        <v>0</v>
      </c>
      <c r="F16" s="2"/>
    </row>
    <row r="17" spans="2:6" x14ac:dyDescent="0.25">
      <c r="B17" s="6" t="s">
        <v>20</v>
      </c>
      <c r="D17" s="9">
        <v>0</v>
      </c>
      <c r="F17" s="2"/>
    </row>
    <row r="18" spans="2:6" ht="15" customHeight="1" x14ac:dyDescent="0.25">
      <c r="B18" s="6" t="s">
        <v>51</v>
      </c>
      <c r="D18" s="9">
        <f>+(D12+D13+D14+D15+D16+D17)</f>
        <v>0</v>
      </c>
      <c r="F18" s="2"/>
    </row>
    <row r="19" spans="2:6" ht="15" customHeight="1" x14ac:dyDescent="0.25">
      <c r="B19" s="6" t="s">
        <v>462</v>
      </c>
      <c r="D19" s="57" t="s">
        <v>580</v>
      </c>
      <c r="F19" s="2"/>
    </row>
    <row r="20" spans="2:6" ht="15.75" thickBot="1" x14ac:dyDescent="0.3">
      <c r="B20" s="6" t="s">
        <v>18</v>
      </c>
      <c r="D20" s="11" t="s">
        <v>1</v>
      </c>
      <c r="F20" s="2"/>
    </row>
  </sheetData>
  <phoneticPr fontId="12" type="noConversion"/>
  <dataValidations count="2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  <dataValidation type="list" allowBlank="1" showInputMessage="1" showErrorMessage="1" sqref="D2">
      <formula1>$XFD$2:$XFD$15</formula1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A2:S4"/>
  <sheetViews>
    <sheetView workbookViewId="0">
      <selection activeCell="A3" sqref="A3:XFD41"/>
    </sheetView>
  </sheetViews>
  <sheetFormatPr baseColWidth="10" defaultColWidth="11.42578125" defaultRowHeight="15" x14ac:dyDescent="0.25"/>
  <cols>
    <col min="3" max="3" width="15.42578125" customWidth="1"/>
    <col min="4" max="4" width="14.28515625" customWidth="1"/>
    <col min="5" max="5" width="19.85546875" customWidth="1"/>
    <col min="8" max="8" width="11.5703125" customWidth="1"/>
    <col min="9" max="9" width="16.28515625" customWidth="1"/>
    <col min="10" max="10" width="27.28515625" customWidth="1"/>
    <col min="11" max="11" width="16.42578125" style="2" customWidth="1"/>
    <col min="12" max="12" width="19.28515625" style="2" customWidth="1"/>
    <col min="13" max="13" width="14.42578125" style="2" customWidth="1"/>
    <col min="14" max="14" width="11.42578125" style="2"/>
    <col min="15" max="15" width="12.42578125" style="2" customWidth="1"/>
    <col min="16" max="16" width="14.42578125" style="2" customWidth="1"/>
    <col min="17" max="17" width="15.140625" style="2" customWidth="1"/>
    <col min="18" max="18" width="15.140625" style="61" customWidth="1"/>
  </cols>
  <sheetData>
    <row r="2" spans="1:19" x14ac:dyDescent="0.25">
      <c r="A2" t="s">
        <v>17</v>
      </c>
      <c r="B2" t="s">
        <v>2</v>
      </c>
      <c r="C2" t="s">
        <v>3</v>
      </c>
      <c r="D2" t="s">
        <v>4</v>
      </c>
      <c r="E2" t="s">
        <v>28</v>
      </c>
      <c r="F2" t="s">
        <v>27</v>
      </c>
      <c r="G2" t="s">
        <v>26</v>
      </c>
      <c r="H2" t="s">
        <v>25</v>
      </c>
      <c r="I2" t="s">
        <v>24</v>
      </c>
      <c r="J2" t="s">
        <v>48</v>
      </c>
      <c r="K2" s="2" t="s">
        <v>50</v>
      </c>
      <c r="L2" s="2" t="s">
        <v>49</v>
      </c>
      <c r="M2" s="2" t="s">
        <v>23</v>
      </c>
      <c r="N2" s="2" t="s">
        <v>22</v>
      </c>
      <c r="O2" s="2" t="s">
        <v>21</v>
      </c>
      <c r="P2" s="2" t="s">
        <v>20</v>
      </c>
      <c r="Q2" s="2" t="s">
        <v>51</v>
      </c>
      <c r="R2" s="61" t="s">
        <v>462</v>
      </c>
      <c r="S2" t="s">
        <v>18</v>
      </c>
    </row>
    <row r="4" spans="1:19" x14ac:dyDescent="0.25">
      <c r="A4" t="s">
        <v>467</v>
      </c>
      <c r="K4"/>
      <c r="L4"/>
      <c r="M4" s="62">
        <f>SUBTOTAL(109,Tabla2[V. GRAVADA])</f>
        <v>0</v>
      </c>
      <c r="N4" s="62">
        <f>SUBTOTAL(109,Tabla2[D.FISCAL])</f>
        <v>0</v>
      </c>
      <c r="O4" s="62"/>
      <c r="P4" s="62">
        <f>SUBTOTAL(109,Tabla2[V CTA DE 3])</f>
        <v>0</v>
      </c>
      <c r="Q4" s="62">
        <f>SUBTOTAL(109,Tabla2[V CTA DE 3])</f>
        <v>0</v>
      </c>
      <c r="R4" s="6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XFD23"/>
  <sheetViews>
    <sheetView showGridLines="0" zoomScale="120" zoomScaleNormal="120" workbookViewId="0">
      <selection activeCell="D3" sqref="D3"/>
    </sheetView>
  </sheetViews>
  <sheetFormatPr baseColWidth="10" defaultColWidth="11.42578125" defaultRowHeight="15" x14ac:dyDescent="0.25"/>
  <cols>
    <col min="2" max="2" width="15.140625" customWidth="1"/>
    <col min="3" max="3" width="3.85546875" customWidth="1"/>
    <col min="4" max="4" width="25.85546875" style="5" customWidth="1"/>
    <col min="5" max="5" width="7.85546875" customWidth="1"/>
  </cols>
  <sheetData>
    <row r="1" spans="2:4 16384:16384" ht="79.5" customHeight="1" thickBot="1" x14ac:dyDescent="0.3"/>
    <row r="2" spans="2:4 16384:16384" x14ac:dyDescent="0.25">
      <c r="B2" s="6" t="s">
        <v>17</v>
      </c>
      <c r="D2" s="12" t="s">
        <v>805</v>
      </c>
      <c r="XFD2" t="s">
        <v>805</v>
      </c>
    </row>
    <row r="3" spans="2:4 16384:16384" x14ac:dyDescent="0.25">
      <c r="B3" s="6" t="s">
        <v>2</v>
      </c>
      <c r="D3" s="13" t="s">
        <v>847</v>
      </c>
      <c r="XFD3" t="s">
        <v>801</v>
      </c>
    </row>
    <row r="4" spans="2:4 16384:16384" hidden="1" x14ac:dyDescent="0.25">
      <c r="B4" s="6" t="s">
        <v>3</v>
      </c>
      <c r="D4" s="15" t="s">
        <v>1</v>
      </c>
      <c r="XFD4" t="s">
        <v>569</v>
      </c>
    </row>
    <row r="5" spans="2:4 16384:16384" hidden="1" x14ac:dyDescent="0.25">
      <c r="B5" s="24" t="s">
        <v>4</v>
      </c>
      <c r="D5" s="15" t="s">
        <v>55</v>
      </c>
      <c r="XFD5" t="s">
        <v>570</v>
      </c>
    </row>
    <row r="6" spans="2:4 16384:16384" hidden="1" x14ac:dyDescent="0.25">
      <c r="B6" s="7" t="s">
        <v>45</v>
      </c>
      <c r="D6" s="16" t="s">
        <v>760</v>
      </c>
      <c r="XFD6" t="s">
        <v>571</v>
      </c>
    </row>
    <row r="7" spans="2:4 16384:16384" hidden="1" x14ac:dyDescent="0.25">
      <c r="B7" s="7" t="s">
        <v>44</v>
      </c>
      <c r="D7" s="16" t="s">
        <v>761</v>
      </c>
      <c r="XFD7" t="s">
        <v>572</v>
      </c>
    </row>
    <row r="8" spans="2:4 16384:16384" x14ac:dyDescent="0.25">
      <c r="B8" s="7" t="s">
        <v>43</v>
      </c>
      <c r="D8" s="48"/>
      <c r="XFD8" t="s">
        <v>805</v>
      </c>
    </row>
    <row r="9" spans="2:4 16384:16384" hidden="1" x14ac:dyDescent="0.25">
      <c r="B9" s="6" t="s">
        <v>42</v>
      </c>
      <c r="D9" s="17">
        <f>+D8</f>
        <v>0</v>
      </c>
      <c r="XFD9" t="s">
        <v>574</v>
      </c>
    </row>
    <row r="10" spans="2:4 16384:16384" hidden="1" x14ac:dyDescent="0.25">
      <c r="B10" s="6" t="s">
        <v>43</v>
      </c>
      <c r="D10" s="26">
        <f>+D9</f>
        <v>0</v>
      </c>
      <c r="XFD10" t="s">
        <v>575</v>
      </c>
    </row>
    <row r="11" spans="2:4 16384:16384" hidden="1" x14ac:dyDescent="0.25">
      <c r="B11" s="6" t="s">
        <v>42</v>
      </c>
      <c r="D11" s="21">
        <f>+D10</f>
        <v>0</v>
      </c>
      <c r="XFD11" t="s">
        <v>576</v>
      </c>
    </row>
    <row r="12" spans="2:4 16384:16384" hidden="1" x14ac:dyDescent="0.25">
      <c r="B12" s="6" t="s">
        <v>41</v>
      </c>
      <c r="D12" s="21">
        <v>0</v>
      </c>
      <c r="XFD12" t="s">
        <v>577</v>
      </c>
    </row>
    <row r="13" spans="2:4 16384:16384" hidden="1" x14ac:dyDescent="0.25">
      <c r="B13" s="6" t="s">
        <v>40</v>
      </c>
      <c r="D13" s="9">
        <v>0</v>
      </c>
    </row>
    <row r="14" spans="2:4 16384:16384" hidden="1" x14ac:dyDescent="0.25">
      <c r="B14" s="6" t="s">
        <v>39</v>
      </c>
      <c r="D14" s="20">
        <v>0</v>
      </c>
    </row>
    <row r="15" spans="2:4 16384:16384" hidden="1" x14ac:dyDescent="0.25">
      <c r="B15" s="25" t="s">
        <v>38</v>
      </c>
      <c r="D15" s="20">
        <v>0</v>
      </c>
    </row>
    <row r="16" spans="2:4 16384:16384" x14ac:dyDescent="0.25">
      <c r="B16" s="25" t="s">
        <v>37</v>
      </c>
      <c r="D16" s="14">
        <v>0</v>
      </c>
      <c r="XFD16" t="s">
        <v>805</v>
      </c>
    </row>
    <row r="17" spans="2:4" x14ac:dyDescent="0.25">
      <c r="B17" s="25" t="s">
        <v>36</v>
      </c>
      <c r="D17" s="27">
        <v>0</v>
      </c>
    </row>
    <row r="18" spans="2:4" x14ac:dyDescent="0.25">
      <c r="B18" s="25" t="s">
        <v>35</v>
      </c>
      <c r="D18" s="9">
        <v>0</v>
      </c>
    </row>
    <row r="19" spans="2:4" x14ac:dyDescent="0.25">
      <c r="B19" s="25" t="s">
        <v>34</v>
      </c>
      <c r="D19" s="9">
        <v>0</v>
      </c>
    </row>
    <row r="20" spans="2:4" x14ac:dyDescent="0.25">
      <c r="B20" s="25" t="s">
        <v>33</v>
      </c>
      <c r="D20" s="9">
        <v>0</v>
      </c>
    </row>
    <row r="21" spans="2:4" x14ac:dyDescent="0.25">
      <c r="B21" s="25" t="s">
        <v>32</v>
      </c>
      <c r="D21" s="9">
        <v>0</v>
      </c>
    </row>
    <row r="22" spans="2:4" x14ac:dyDescent="0.25">
      <c r="B22" s="25" t="s">
        <v>19</v>
      </c>
      <c r="D22" s="22">
        <f>SUM(D13:D21)</f>
        <v>0</v>
      </c>
    </row>
    <row r="23" spans="2:4" ht="15.75" thickBot="1" x14ac:dyDescent="0.3">
      <c r="B23" s="25" t="s">
        <v>18</v>
      </c>
      <c r="D23" s="23" t="s">
        <v>31</v>
      </c>
    </row>
  </sheetData>
  <dataValidations count="2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  <dataValidation type="list" allowBlank="1" showInputMessage="1" showErrorMessage="1" sqref="D2">
      <formula1>$XFD$3:$XFD$8</formula1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29"/>
  <sheetViews>
    <sheetView tabSelected="1" topLeftCell="A2" workbookViewId="0">
      <selection activeCell="O29" sqref="O29"/>
    </sheetView>
  </sheetViews>
  <sheetFormatPr baseColWidth="10" defaultColWidth="11.42578125" defaultRowHeight="15" x14ac:dyDescent="0.25"/>
  <cols>
    <col min="3" max="3" width="15.42578125" customWidth="1"/>
    <col min="4" max="4" width="14.28515625" customWidth="1"/>
    <col min="5" max="5" width="14.5703125" customWidth="1"/>
    <col min="7" max="7" width="14.140625" customWidth="1"/>
    <col min="9" max="9" width="15.140625" customWidth="1"/>
    <col min="12" max="12" width="11.7109375" style="2" customWidth="1"/>
    <col min="13" max="13" width="13.42578125" style="2" customWidth="1"/>
    <col min="14" max="14" width="15.5703125" style="2" customWidth="1"/>
    <col min="15" max="15" width="14.85546875" style="2" customWidth="1"/>
    <col min="16" max="16" width="11.42578125" style="2"/>
    <col min="17" max="17" width="12.42578125" style="2" customWidth="1"/>
    <col min="18" max="18" width="12.85546875" style="2" customWidth="1"/>
    <col min="19" max="19" width="15.28515625" style="2" customWidth="1"/>
    <col min="20" max="20" width="15" style="2" customWidth="1"/>
    <col min="21" max="21" width="15.140625" style="2" customWidth="1"/>
  </cols>
  <sheetData>
    <row r="2" spans="1:22" x14ac:dyDescent="0.25">
      <c r="A2" t="s">
        <v>17</v>
      </c>
      <c r="B2" t="s">
        <v>2</v>
      </c>
      <c r="C2" t="s">
        <v>3</v>
      </c>
      <c r="D2" t="s">
        <v>4</v>
      </c>
      <c r="E2" t="s">
        <v>45</v>
      </c>
      <c r="F2" t="s">
        <v>44</v>
      </c>
      <c r="G2" t="s">
        <v>43</v>
      </c>
      <c r="H2" t="s">
        <v>42</v>
      </c>
      <c r="I2" t="s">
        <v>53</v>
      </c>
      <c r="J2" t="s">
        <v>54</v>
      </c>
      <c r="K2" t="s">
        <v>41</v>
      </c>
      <c r="L2" s="2" t="s">
        <v>40</v>
      </c>
      <c r="M2" s="2" t="s">
        <v>39</v>
      </c>
      <c r="N2" s="2" t="s">
        <v>38</v>
      </c>
      <c r="O2" s="2" t="s">
        <v>37</v>
      </c>
      <c r="P2" s="2" t="s">
        <v>36</v>
      </c>
      <c r="Q2" s="2" t="s">
        <v>35</v>
      </c>
      <c r="R2" s="2" t="s">
        <v>34</v>
      </c>
      <c r="S2" s="2" t="s">
        <v>33</v>
      </c>
      <c r="T2" s="2" t="s">
        <v>32</v>
      </c>
      <c r="U2" s="2" t="s">
        <v>19</v>
      </c>
      <c r="V2" t="s">
        <v>18</v>
      </c>
    </row>
    <row r="3" spans="1:22" x14ac:dyDescent="0.25">
      <c r="A3" t="s">
        <v>805</v>
      </c>
      <c r="B3" t="s">
        <v>847</v>
      </c>
      <c r="C3" t="s">
        <v>1</v>
      </c>
      <c r="D3" t="s">
        <v>55</v>
      </c>
      <c r="E3" t="s">
        <v>760</v>
      </c>
      <c r="F3" t="s">
        <v>761</v>
      </c>
      <c r="G3">
        <v>145</v>
      </c>
      <c r="H3">
        <v>145</v>
      </c>
      <c r="I3">
        <v>145</v>
      </c>
      <c r="J3">
        <v>145</v>
      </c>
      <c r="L3" s="2">
        <v>0</v>
      </c>
      <c r="M3" s="2">
        <v>0</v>
      </c>
      <c r="N3" s="2">
        <v>0</v>
      </c>
      <c r="O3" s="2">
        <v>189.75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189.75</v>
      </c>
      <c r="V3" t="s">
        <v>31</v>
      </c>
    </row>
    <row r="4" spans="1:22" x14ac:dyDescent="0.25">
      <c r="A4" t="s">
        <v>805</v>
      </c>
      <c r="B4" t="s">
        <v>847</v>
      </c>
      <c r="C4" t="s">
        <v>1</v>
      </c>
      <c r="D4" t="s">
        <v>55</v>
      </c>
      <c r="E4" t="s">
        <v>760</v>
      </c>
      <c r="F4" t="s">
        <v>761</v>
      </c>
      <c r="G4">
        <v>144</v>
      </c>
      <c r="H4">
        <v>144</v>
      </c>
      <c r="I4">
        <v>144</v>
      </c>
      <c r="J4">
        <v>144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t="s">
        <v>31</v>
      </c>
    </row>
    <row r="5" spans="1:22" x14ac:dyDescent="0.25">
      <c r="A5" t="s">
        <v>805</v>
      </c>
      <c r="B5" t="s">
        <v>847</v>
      </c>
      <c r="C5" t="s">
        <v>1</v>
      </c>
      <c r="D5" t="s">
        <v>55</v>
      </c>
      <c r="E5" t="s">
        <v>760</v>
      </c>
      <c r="F5" t="s">
        <v>761</v>
      </c>
      <c r="G5">
        <v>143</v>
      </c>
      <c r="H5">
        <v>143</v>
      </c>
      <c r="I5">
        <v>143</v>
      </c>
      <c r="J5">
        <v>143</v>
      </c>
      <c r="L5" s="2">
        <v>0</v>
      </c>
      <c r="M5" s="2">
        <v>0</v>
      </c>
      <c r="N5" s="2">
        <v>0</v>
      </c>
      <c r="O5" s="2">
        <v>632.5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632.5</v>
      </c>
      <c r="V5" t="s">
        <v>31</v>
      </c>
    </row>
    <row r="6" spans="1:22" x14ac:dyDescent="0.25">
      <c r="A6" t="s">
        <v>804</v>
      </c>
      <c r="B6" t="s">
        <v>806</v>
      </c>
      <c r="C6" t="s">
        <v>1</v>
      </c>
      <c r="D6" t="s">
        <v>55</v>
      </c>
      <c r="E6" t="s">
        <v>760</v>
      </c>
      <c r="F6" t="s">
        <v>761</v>
      </c>
      <c r="G6">
        <v>142</v>
      </c>
      <c r="H6">
        <v>142</v>
      </c>
      <c r="I6">
        <v>142</v>
      </c>
      <c r="J6">
        <v>142</v>
      </c>
      <c r="L6" s="2">
        <v>0</v>
      </c>
      <c r="M6" s="2">
        <v>0</v>
      </c>
      <c r="N6" s="2">
        <v>0</v>
      </c>
      <c r="O6" s="2">
        <v>1012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1012</v>
      </c>
      <c r="V6" t="s">
        <v>31</v>
      </c>
    </row>
    <row r="7" spans="1:22" x14ac:dyDescent="0.25">
      <c r="A7" t="s">
        <v>801</v>
      </c>
      <c r="B7" t="s">
        <v>803</v>
      </c>
      <c r="C7" t="s">
        <v>1</v>
      </c>
      <c r="D7" t="s">
        <v>55</v>
      </c>
      <c r="E7" t="s">
        <v>760</v>
      </c>
      <c r="F7" t="s">
        <v>761</v>
      </c>
      <c r="G7">
        <v>141</v>
      </c>
      <c r="H7">
        <v>141</v>
      </c>
      <c r="I7">
        <v>141</v>
      </c>
      <c r="J7">
        <v>141</v>
      </c>
      <c r="L7" s="2">
        <v>0</v>
      </c>
      <c r="M7" s="2">
        <v>0</v>
      </c>
      <c r="N7" s="2">
        <v>0</v>
      </c>
      <c r="O7" s="2">
        <v>759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759</v>
      </c>
      <c r="V7" t="s">
        <v>31</v>
      </c>
    </row>
    <row r="8" spans="1:22" x14ac:dyDescent="0.25">
      <c r="A8" t="s">
        <v>800</v>
      </c>
      <c r="B8" t="s">
        <v>802</v>
      </c>
      <c r="C8" t="s">
        <v>1</v>
      </c>
      <c r="D8" t="s">
        <v>55</v>
      </c>
      <c r="E8" t="s">
        <v>760</v>
      </c>
      <c r="F8" t="s">
        <v>761</v>
      </c>
      <c r="G8">
        <v>140</v>
      </c>
      <c r="H8">
        <v>140</v>
      </c>
      <c r="I8">
        <v>140</v>
      </c>
      <c r="J8">
        <v>140</v>
      </c>
      <c r="L8" s="2">
        <v>0</v>
      </c>
      <c r="M8" s="2">
        <v>0</v>
      </c>
      <c r="N8" s="2">
        <v>0</v>
      </c>
      <c r="O8" s="2">
        <v>1012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1012</v>
      </c>
      <c r="V8" t="s">
        <v>31</v>
      </c>
    </row>
    <row r="9" spans="1:22" x14ac:dyDescent="0.25">
      <c r="A9" t="s">
        <v>800</v>
      </c>
      <c r="B9" t="s">
        <v>802</v>
      </c>
      <c r="C9" t="s">
        <v>1</v>
      </c>
      <c r="D9" t="s">
        <v>55</v>
      </c>
      <c r="E9" t="s">
        <v>760</v>
      </c>
      <c r="F9" t="s">
        <v>761</v>
      </c>
      <c r="G9">
        <v>139</v>
      </c>
      <c r="H9">
        <v>139</v>
      </c>
      <c r="I9">
        <v>139</v>
      </c>
      <c r="J9">
        <v>139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t="s">
        <v>31</v>
      </c>
    </row>
    <row r="10" spans="1:22" x14ac:dyDescent="0.25">
      <c r="A10" t="s">
        <v>792</v>
      </c>
      <c r="B10" t="s">
        <v>793</v>
      </c>
      <c r="C10" t="s">
        <v>1</v>
      </c>
      <c r="D10" t="s">
        <v>55</v>
      </c>
      <c r="E10" t="s">
        <v>760</v>
      </c>
      <c r="F10" t="s">
        <v>761</v>
      </c>
      <c r="G10">
        <v>138</v>
      </c>
      <c r="H10">
        <v>138</v>
      </c>
      <c r="I10">
        <v>138</v>
      </c>
      <c r="J10">
        <v>138</v>
      </c>
      <c r="L10" s="2">
        <v>0</v>
      </c>
      <c r="M10" s="2">
        <v>0</v>
      </c>
      <c r="N10" s="2">
        <v>0</v>
      </c>
      <c r="O10" s="2">
        <v>885.5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885.5</v>
      </c>
      <c r="V10" t="s">
        <v>31</v>
      </c>
    </row>
    <row r="11" spans="1:22" x14ac:dyDescent="0.25">
      <c r="A11" t="s">
        <v>792</v>
      </c>
      <c r="B11" t="s">
        <v>793</v>
      </c>
      <c r="C11" t="s">
        <v>1</v>
      </c>
      <c r="D11" t="s">
        <v>55</v>
      </c>
      <c r="E11" t="s">
        <v>760</v>
      </c>
      <c r="F11" t="s">
        <v>761</v>
      </c>
      <c r="G11">
        <v>137</v>
      </c>
      <c r="H11">
        <v>137</v>
      </c>
      <c r="I11">
        <v>137</v>
      </c>
      <c r="J11">
        <v>137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t="s">
        <v>31</v>
      </c>
    </row>
    <row r="12" spans="1:22" x14ac:dyDescent="0.25">
      <c r="A12" t="s">
        <v>792</v>
      </c>
      <c r="B12" t="s">
        <v>793</v>
      </c>
      <c r="C12" t="s">
        <v>1</v>
      </c>
      <c r="D12" t="s">
        <v>55</v>
      </c>
      <c r="E12" t="s">
        <v>760</v>
      </c>
      <c r="F12" t="s">
        <v>761</v>
      </c>
      <c r="G12">
        <v>136</v>
      </c>
      <c r="H12">
        <v>136</v>
      </c>
      <c r="I12">
        <v>136</v>
      </c>
      <c r="J12">
        <v>136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t="s">
        <v>31</v>
      </c>
    </row>
    <row r="13" spans="1:22" x14ac:dyDescent="0.25">
      <c r="A13" t="s">
        <v>783</v>
      </c>
      <c r="B13" t="s">
        <v>784</v>
      </c>
      <c r="C13" t="s">
        <v>1</v>
      </c>
      <c r="D13" t="s">
        <v>55</v>
      </c>
      <c r="E13" t="s">
        <v>760</v>
      </c>
      <c r="F13" t="s">
        <v>761</v>
      </c>
      <c r="G13">
        <v>135</v>
      </c>
      <c r="H13">
        <v>135</v>
      </c>
      <c r="I13">
        <v>135</v>
      </c>
      <c r="J13">
        <v>135</v>
      </c>
      <c r="L13" s="2">
        <v>0</v>
      </c>
      <c r="M13" s="2">
        <v>0</v>
      </c>
      <c r="N13" s="2">
        <v>0</v>
      </c>
      <c r="O13" s="2">
        <v>759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759</v>
      </c>
      <c r="V13" t="s">
        <v>31</v>
      </c>
    </row>
    <row r="14" spans="1:22" x14ac:dyDescent="0.25">
      <c r="A14" t="s">
        <v>783</v>
      </c>
      <c r="B14" t="s">
        <v>784</v>
      </c>
      <c r="C14" t="s">
        <v>1</v>
      </c>
      <c r="D14" t="s">
        <v>55</v>
      </c>
      <c r="E14" t="s">
        <v>760</v>
      </c>
      <c r="F14" t="s">
        <v>761</v>
      </c>
      <c r="G14">
        <v>134</v>
      </c>
      <c r="H14">
        <v>134</v>
      </c>
      <c r="I14">
        <v>134</v>
      </c>
      <c r="J14">
        <v>134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t="s">
        <v>31</v>
      </c>
    </row>
    <row r="15" spans="1:22" x14ac:dyDescent="0.25">
      <c r="A15" t="s">
        <v>783</v>
      </c>
      <c r="B15" t="s">
        <v>784</v>
      </c>
      <c r="C15" t="s">
        <v>1</v>
      </c>
      <c r="D15" t="s">
        <v>55</v>
      </c>
      <c r="E15" t="s">
        <v>760</v>
      </c>
      <c r="F15" t="s">
        <v>761</v>
      </c>
      <c r="G15">
        <v>133</v>
      </c>
      <c r="H15">
        <v>133</v>
      </c>
      <c r="I15">
        <v>133</v>
      </c>
      <c r="J15">
        <v>133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t="s">
        <v>31</v>
      </c>
    </row>
    <row r="16" spans="1:22" x14ac:dyDescent="0.25">
      <c r="A16" t="s">
        <v>811</v>
      </c>
      <c r="B16" t="s">
        <v>759</v>
      </c>
      <c r="C16" t="s">
        <v>1</v>
      </c>
      <c r="D16" t="s">
        <v>55</v>
      </c>
      <c r="E16" t="s">
        <v>760</v>
      </c>
      <c r="F16" t="s">
        <v>761</v>
      </c>
      <c r="G16">
        <v>132</v>
      </c>
      <c r="H16">
        <v>132</v>
      </c>
      <c r="I16">
        <v>132</v>
      </c>
      <c r="J16">
        <v>132</v>
      </c>
      <c r="L16" s="2">
        <v>0</v>
      </c>
      <c r="M16" s="2">
        <v>0</v>
      </c>
      <c r="N16" s="2">
        <v>0</v>
      </c>
      <c r="O16" s="2">
        <v>759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759</v>
      </c>
      <c r="V16" t="s">
        <v>31</v>
      </c>
    </row>
    <row r="17" spans="1:22" x14ac:dyDescent="0.25">
      <c r="A17" t="s">
        <v>811</v>
      </c>
      <c r="B17" t="s">
        <v>759</v>
      </c>
      <c r="C17" t="s">
        <v>1</v>
      </c>
      <c r="D17" t="s">
        <v>55</v>
      </c>
      <c r="E17" t="s">
        <v>760</v>
      </c>
      <c r="F17" t="s">
        <v>761</v>
      </c>
      <c r="G17">
        <v>131</v>
      </c>
      <c r="H17">
        <v>131</v>
      </c>
      <c r="I17">
        <v>131</v>
      </c>
      <c r="J17">
        <v>131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t="s">
        <v>31</v>
      </c>
    </row>
    <row r="18" spans="1:22" x14ac:dyDescent="0.25">
      <c r="A18" t="s">
        <v>811</v>
      </c>
      <c r="B18" t="s">
        <v>759</v>
      </c>
      <c r="C18" t="s">
        <v>1</v>
      </c>
      <c r="D18" t="s">
        <v>55</v>
      </c>
      <c r="E18" t="s">
        <v>760</v>
      </c>
      <c r="F18" t="s">
        <v>761</v>
      </c>
      <c r="G18">
        <v>130</v>
      </c>
      <c r="H18">
        <v>130</v>
      </c>
      <c r="I18">
        <v>130</v>
      </c>
      <c r="J18">
        <v>130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t="s">
        <v>31</v>
      </c>
    </row>
    <row r="19" spans="1:22" x14ac:dyDescent="0.25">
      <c r="A19" t="s">
        <v>811</v>
      </c>
      <c r="B19" t="s">
        <v>759</v>
      </c>
      <c r="C19" t="s">
        <v>1</v>
      </c>
      <c r="D19" t="s">
        <v>55</v>
      </c>
      <c r="E19" t="s">
        <v>760</v>
      </c>
      <c r="F19" t="s">
        <v>761</v>
      </c>
      <c r="G19">
        <v>129</v>
      </c>
      <c r="H19">
        <v>129</v>
      </c>
      <c r="I19">
        <v>129</v>
      </c>
      <c r="J19">
        <v>129</v>
      </c>
      <c r="L19" s="2">
        <v>0</v>
      </c>
      <c r="M19" s="2">
        <v>0</v>
      </c>
      <c r="N19" s="2">
        <v>0</v>
      </c>
      <c r="O19" s="2">
        <v>1138.5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1138.5</v>
      </c>
      <c r="V19" t="s">
        <v>31</v>
      </c>
    </row>
    <row r="20" spans="1:22" x14ac:dyDescent="0.25">
      <c r="A20" t="s">
        <v>811</v>
      </c>
      <c r="B20" t="s">
        <v>759</v>
      </c>
      <c r="C20" t="s">
        <v>1</v>
      </c>
      <c r="D20" t="s">
        <v>55</v>
      </c>
      <c r="E20" t="s">
        <v>760</v>
      </c>
      <c r="F20" t="s">
        <v>761</v>
      </c>
      <c r="G20">
        <v>128</v>
      </c>
      <c r="H20">
        <v>128</v>
      </c>
      <c r="I20">
        <v>128</v>
      </c>
      <c r="J20">
        <v>128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t="s">
        <v>31</v>
      </c>
    </row>
    <row r="21" spans="1:22" x14ac:dyDescent="0.25">
      <c r="A21" t="s">
        <v>811</v>
      </c>
      <c r="B21" t="s">
        <v>759</v>
      </c>
      <c r="C21" t="s">
        <v>1</v>
      </c>
      <c r="D21" t="s">
        <v>55</v>
      </c>
      <c r="E21" t="s">
        <v>760</v>
      </c>
      <c r="F21" t="s">
        <v>761</v>
      </c>
      <c r="G21">
        <v>127</v>
      </c>
      <c r="H21">
        <v>127</v>
      </c>
      <c r="I21">
        <v>127</v>
      </c>
      <c r="J21">
        <v>127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t="s">
        <v>31</v>
      </c>
    </row>
    <row r="22" spans="1:22" x14ac:dyDescent="0.25">
      <c r="A22" t="s">
        <v>811</v>
      </c>
      <c r="B22" t="s">
        <v>759</v>
      </c>
      <c r="C22" t="s">
        <v>1</v>
      </c>
      <c r="D22" t="s">
        <v>55</v>
      </c>
      <c r="E22" t="s">
        <v>760</v>
      </c>
      <c r="F22" t="s">
        <v>761</v>
      </c>
      <c r="G22">
        <v>126</v>
      </c>
      <c r="H22">
        <v>126</v>
      </c>
      <c r="I22">
        <v>126</v>
      </c>
      <c r="J22">
        <v>126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t="s">
        <v>31</v>
      </c>
    </row>
    <row r="23" spans="1:22" x14ac:dyDescent="0.25">
      <c r="A23" t="s">
        <v>811</v>
      </c>
      <c r="B23" t="s">
        <v>759</v>
      </c>
      <c r="C23" t="s">
        <v>1</v>
      </c>
      <c r="D23" t="s">
        <v>55</v>
      </c>
      <c r="E23" t="s">
        <v>760</v>
      </c>
      <c r="F23" t="s">
        <v>761</v>
      </c>
      <c r="G23">
        <v>125</v>
      </c>
      <c r="H23">
        <v>125</v>
      </c>
      <c r="I23">
        <v>125</v>
      </c>
      <c r="J23">
        <v>125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t="s">
        <v>31</v>
      </c>
    </row>
    <row r="24" spans="1:22" x14ac:dyDescent="0.25">
      <c r="A24" t="s">
        <v>811</v>
      </c>
      <c r="B24" t="s">
        <v>759</v>
      </c>
      <c r="C24" t="s">
        <v>1</v>
      </c>
      <c r="D24" t="s">
        <v>55</v>
      </c>
      <c r="E24" t="s">
        <v>760</v>
      </c>
      <c r="F24" t="s">
        <v>761</v>
      </c>
      <c r="G24">
        <v>124</v>
      </c>
      <c r="H24">
        <v>124</v>
      </c>
      <c r="I24">
        <v>124</v>
      </c>
      <c r="J24">
        <v>124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t="s">
        <v>31</v>
      </c>
    </row>
    <row r="25" spans="1:22" ht="15.75" thickBot="1" x14ac:dyDescent="0.3">
      <c r="A25" t="s">
        <v>811</v>
      </c>
      <c r="B25" t="s">
        <v>759</v>
      </c>
      <c r="C25" t="s">
        <v>1</v>
      </c>
      <c r="D25" t="s">
        <v>55</v>
      </c>
      <c r="E25" t="s">
        <v>760</v>
      </c>
      <c r="F25" t="s">
        <v>761</v>
      </c>
      <c r="G25">
        <v>123</v>
      </c>
      <c r="H25">
        <v>123</v>
      </c>
      <c r="I25">
        <v>123</v>
      </c>
      <c r="J25">
        <v>123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t="s">
        <v>31</v>
      </c>
    </row>
    <row r="26" spans="1:22" ht="15.75" thickBot="1" x14ac:dyDescent="0.3">
      <c r="A26" s="66" t="s">
        <v>52</v>
      </c>
      <c r="B26" s="67"/>
      <c r="C26" s="67"/>
      <c r="D26" s="67"/>
      <c r="E26" s="67"/>
      <c r="F26" s="67"/>
      <c r="G26" s="67"/>
      <c r="H26" s="67"/>
      <c r="I26" s="67"/>
      <c r="J26" s="67"/>
      <c r="K26" s="68"/>
      <c r="L26" s="4">
        <f>+SUBTOTAL(9,Tabla3[V EXENTA])</f>
        <v>0</v>
      </c>
      <c r="M26" s="4">
        <f>+SUBTOTAL(9,Tabla3[VENTAS NO])</f>
        <v>0</v>
      </c>
      <c r="N26" s="4">
        <f>+SUBTOTAL(9,Tabla3[V NO SUJETAS])</f>
        <v>0</v>
      </c>
      <c r="O26" s="4">
        <f>+SUBTOTAL(9,Tabla3[V GRAVADAS])</f>
        <v>7147.25</v>
      </c>
      <c r="P26" s="4">
        <f>+SUBTOTAL(9,Tabla3[EX IN CA])</f>
        <v>0</v>
      </c>
      <c r="Q26" s="4">
        <f>+SUBTOTAL(9,Tabla3[EX OUT CA])</f>
        <v>0</v>
      </c>
      <c r="R26" s="4">
        <f>+SUBTOTAL(9,Tabla3[EX SERVICE])</f>
        <v>0</v>
      </c>
      <c r="S26" s="4">
        <f>+SUBTOTAL(9,Tabla3[V ZONA FRAN])</f>
        <v>0</v>
      </c>
      <c r="T26" s="4">
        <f>+SUBTOTAL(9,Tabla3[V CTA A 3ERO])</f>
        <v>0</v>
      </c>
      <c r="U26" s="4">
        <f>+SUBTOTAL(9,Tabla3[TOTAL VENTA])</f>
        <v>7147.25</v>
      </c>
    </row>
    <row r="29" spans="1:22" x14ac:dyDescent="0.25">
      <c r="O29" s="2">
        <f>+O26/1.13</f>
        <v>6325.0000000000009</v>
      </c>
    </row>
  </sheetData>
  <mergeCells count="1">
    <mergeCell ref="A26:K26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B889"/>
  <sheetViews>
    <sheetView topLeftCell="A428" workbookViewId="0">
      <selection activeCell="A449" sqref="A449"/>
    </sheetView>
  </sheetViews>
  <sheetFormatPr baseColWidth="10" defaultColWidth="11.42578125" defaultRowHeight="15" x14ac:dyDescent="0.25"/>
  <cols>
    <col min="1" max="1" width="15" bestFit="1" customWidth="1"/>
    <col min="2" max="2" width="48" bestFit="1" customWidth="1"/>
  </cols>
  <sheetData>
    <row r="1" spans="1:2" x14ac:dyDescent="0.25">
      <c r="A1" s="1" t="s">
        <v>30</v>
      </c>
      <c r="B1" t="s">
        <v>29</v>
      </c>
    </row>
    <row r="2" spans="1:2" x14ac:dyDescent="0.25">
      <c r="A2" s="40" t="s">
        <v>56</v>
      </c>
      <c r="B2" s="41" t="s">
        <v>57</v>
      </c>
    </row>
    <row r="3" spans="1:2" x14ac:dyDescent="0.25">
      <c r="A3" s="42" t="s">
        <v>58</v>
      </c>
      <c r="B3" s="43" t="s">
        <v>59</v>
      </c>
    </row>
    <row r="4" spans="1:2" x14ac:dyDescent="0.25">
      <c r="A4" s="42" t="s">
        <v>60</v>
      </c>
      <c r="B4" s="43" t="s">
        <v>61</v>
      </c>
    </row>
    <row r="5" spans="1:2" x14ac:dyDescent="0.25">
      <c r="A5" s="42" t="s">
        <v>62</v>
      </c>
      <c r="B5" s="43" t="s">
        <v>63</v>
      </c>
    </row>
    <row r="6" spans="1:2" x14ac:dyDescent="0.25">
      <c r="A6" s="42" t="s">
        <v>64</v>
      </c>
      <c r="B6" s="43" t="s">
        <v>65</v>
      </c>
    </row>
    <row r="7" spans="1:2" x14ac:dyDescent="0.25">
      <c r="A7" s="44" t="s">
        <v>66</v>
      </c>
      <c r="B7" s="43" t="s">
        <v>67</v>
      </c>
    </row>
    <row r="8" spans="1:2" x14ac:dyDescent="0.25">
      <c r="A8" s="42" t="s">
        <v>68</v>
      </c>
      <c r="B8" s="45" t="s">
        <v>69</v>
      </c>
    </row>
    <row r="9" spans="1:2" x14ac:dyDescent="0.25">
      <c r="A9" s="42" t="s">
        <v>70</v>
      </c>
      <c r="B9" s="45" t="s">
        <v>71</v>
      </c>
    </row>
    <row r="10" spans="1:2" x14ac:dyDescent="0.25">
      <c r="A10" s="42" t="s">
        <v>72</v>
      </c>
      <c r="B10" s="45" t="s">
        <v>73</v>
      </c>
    </row>
    <row r="11" spans="1:2" x14ac:dyDescent="0.25">
      <c r="A11" s="42" t="s">
        <v>399</v>
      </c>
      <c r="B11" s="45" t="s">
        <v>401</v>
      </c>
    </row>
    <row r="12" spans="1:2" x14ac:dyDescent="0.25">
      <c r="A12" s="42" t="s">
        <v>402</v>
      </c>
      <c r="B12" s="45" t="s">
        <v>403</v>
      </c>
    </row>
    <row r="13" spans="1:2" x14ac:dyDescent="0.25">
      <c r="A13" s="42" t="s">
        <v>404</v>
      </c>
      <c r="B13" s="45" t="s">
        <v>405</v>
      </c>
    </row>
    <row r="14" spans="1:2" x14ac:dyDescent="0.25">
      <c r="A14" s="42" t="s">
        <v>406</v>
      </c>
      <c r="B14" s="45" t="s">
        <v>407</v>
      </c>
    </row>
    <row r="15" spans="1:2" x14ac:dyDescent="0.25">
      <c r="A15" s="42" t="s">
        <v>415</v>
      </c>
      <c r="B15" s="45" t="s">
        <v>416</v>
      </c>
    </row>
    <row r="16" spans="1:2" x14ac:dyDescent="0.25">
      <c r="A16" s="42" t="s">
        <v>410</v>
      </c>
      <c r="B16" s="45" t="s">
        <v>411</v>
      </c>
    </row>
    <row r="17" spans="1:2" x14ac:dyDescent="0.25">
      <c r="A17" s="42" t="s">
        <v>391</v>
      </c>
      <c r="B17" s="45" t="s">
        <v>414</v>
      </c>
    </row>
    <row r="18" spans="1:2" x14ac:dyDescent="0.25">
      <c r="A18" s="42" t="s">
        <v>422</v>
      </c>
      <c r="B18" s="45" t="s">
        <v>423</v>
      </c>
    </row>
    <row r="19" spans="1:2" x14ac:dyDescent="0.25">
      <c r="A19" s="42" t="s">
        <v>424</v>
      </c>
      <c r="B19" s="45" t="s">
        <v>425</v>
      </c>
    </row>
    <row r="20" spans="1:2" x14ac:dyDescent="0.25">
      <c r="A20" s="42" t="s">
        <v>440</v>
      </c>
      <c r="B20" s="45" t="s">
        <v>441</v>
      </c>
    </row>
    <row r="21" spans="1:2" x14ac:dyDescent="0.25">
      <c r="A21" s="42" t="s">
        <v>442</v>
      </c>
      <c r="B21" s="45" t="s">
        <v>443</v>
      </c>
    </row>
    <row r="22" spans="1:2" x14ac:dyDescent="0.25">
      <c r="A22" s="46" t="s">
        <v>444</v>
      </c>
      <c r="B22" s="47" t="s">
        <v>445</v>
      </c>
    </row>
    <row r="23" spans="1:2" x14ac:dyDescent="0.25">
      <c r="A23" s="28" t="s">
        <v>446</v>
      </c>
      <c r="B23" s="29" t="s">
        <v>447</v>
      </c>
    </row>
    <row r="24" spans="1:2" x14ac:dyDescent="0.25">
      <c r="A24" s="50" t="s">
        <v>428</v>
      </c>
      <c r="B24" s="49" t="s">
        <v>429</v>
      </c>
    </row>
    <row r="25" spans="1:2" x14ac:dyDescent="0.25">
      <c r="A25" s="50" t="s">
        <v>74</v>
      </c>
      <c r="B25" s="49" t="s">
        <v>75</v>
      </c>
    </row>
    <row r="26" spans="1:2" x14ac:dyDescent="0.25">
      <c r="A26" s="50"/>
      <c r="B26" s="49" t="s">
        <v>76</v>
      </c>
    </row>
    <row r="27" spans="1:2" x14ac:dyDescent="0.25">
      <c r="A27" s="50" t="s">
        <v>430</v>
      </c>
      <c r="B27" s="49" t="s">
        <v>431</v>
      </c>
    </row>
    <row r="28" spans="1:2" x14ac:dyDescent="0.25">
      <c r="A28" s="50" t="s">
        <v>432</v>
      </c>
      <c r="B28" s="49" t="s">
        <v>433</v>
      </c>
    </row>
    <row r="29" spans="1:2" x14ac:dyDescent="0.25">
      <c r="A29" s="50"/>
      <c r="B29" s="49" t="s">
        <v>77</v>
      </c>
    </row>
    <row r="30" spans="1:2" x14ac:dyDescent="0.25">
      <c r="A30" s="50" t="s">
        <v>410</v>
      </c>
      <c r="B30" s="49" t="s">
        <v>411</v>
      </c>
    </row>
    <row r="31" spans="1:2" x14ac:dyDescent="0.25">
      <c r="A31" s="50"/>
      <c r="B31" s="49" t="s">
        <v>78</v>
      </c>
    </row>
    <row r="32" spans="1:2" x14ac:dyDescent="0.25">
      <c r="A32" s="50" t="s">
        <v>408</v>
      </c>
      <c r="B32" s="49" t="s">
        <v>434</v>
      </c>
    </row>
    <row r="33" spans="1:2" x14ac:dyDescent="0.25">
      <c r="A33" s="50" t="s">
        <v>435</v>
      </c>
      <c r="B33" s="49" t="s">
        <v>436</v>
      </c>
    </row>
    <row r="34" spans="1:2" x14ac:dyDescent="0.25">
      <c r="A34" s="50"/>
      <c r="B34" s="49" t="s">
        <v>79</v>
      </c>
    </row>
    <row r="35" spans="1:2" x14ac:dyDescent="0.25">
      <c r="A35" s="50" t="s">
        <v>80</v>
      </c>
      <c r="B35" s="49" t="s">
        <v>81</v>
      </c>
    </row>
    <row r="36" spans="1:2" x14ac:dyDescent="0.25">
      <c r="A36" s="50" t="s">
        <v>437</v>
      </c>
      <c r="B36" s="49" t="s">
        <v>438</v>
      </c>
    </row>
    <row r="37" spans="1:2" x14ac:dyDescent="0.25">
      <c r="A37" s="50"/>
      <c r="B37" s="49" t="s">
        <v>82</v>
      </c>
    </row>
    <row r="38" spans="1:2" x14ac:dyDescent="0.25">
      <c r="A38" s="50" t="s">
        <v>83</v>
      </c>
      <c r="B38" s="51" t="s">
        <v>83</v>
      </c>
    </row>
    <row r="39" spans="1:2" x14ac:dyDescent="0.25">
      <c r="A39" s="50"/>
      <c r="B39" s="49" t="s">
        <v>84</v>
      </c>
    </row>
    <row r="40" spans="1:2" x14ac:dyDescent="0.25">
      <c r="A40" s="50" t="s">
        <v>85</v>
      </c>
      <c r="B40" s="49" t="s">
        <v>86</v>
      </c>
    </row>
    <row r="41" spans="1:2" x14ac:dyDescent="0.25">
      <c r="A41" s="50"/>
      <c r="B41" s="49" t="s">
        <v>87</v>
      </c>
    </row>
    <row r="42" spans="1:2" x14ac:dyDescent="0.25">
      <c r="A42" s="50"/>
      <c r="B42" s="49" t="s">
        <v>88</v>
      </c>
    </row>
    <row r="43" spans="1:2" x14ac:dyDescent="0.25">
      <c r="A43" s="50"/>
      <c r="B43" s="49" t="s">
        <v>89</v>
      </c>
    </row>
    <row r="44" spans="1:2" x14ac:dyDescent="0.25">
      <c r="A44" s="50" t="s">
        <v>426</v>
      </c>
      <c r="B44" s="49" t="s">
        <v>427</v>
      </c>
    </row>
    <row r="45" spans="1:2" x14ac:dyDescent="0.25">
      <c r="A45" s="50"/>
      <c r="B45" s="49" t="s">
        <v>91</v>
      </c>
    </row>
    <row r="46" spans="1:2" x14ac:dyDescent="0.25">
      <c r="A46" s="50"/>
      <c r="B46" s="51" t="s">
        <v>92</v>
      </c>
    </row>
    <row r="47" spans="1:2" x14ac:dyDescent="0.25">
      <c r="A47" s="50"/>
      <c r="B47" s="49" t="s">
        <v>93</v>
      </c>
    </row>
    <row r="48" spans="1:2" x14ac:dyDescent="0.25">
      <c r="A48" s="50"/>
      <c r="B48" s="49" t="s">
        <v>94</v>
      </c>
    </row>
    <row r="49" spans="1:2" x14ac:dyDescent="0.25">
      <c r="A49" s="50"/>
      <c r="B49" s="49" t="s">
        <v>95</v>
      </c>
    </row>
    <row r="50" spans="1:2" x14ac:dyDescent="0.25">
      <c r="A50" s="50"/>
      <c r="B50" s="49" t="s">
        <v>96</v>
      </c>
    </row>
    <row r="51" spans="1:2" x14ac:dyDescent="0.25">
      <c r="A51" s="50" t="s">
        <v>409</v>
      </c>
      <c r="B51" s="49" t="s">
        <v>97</v>
      </c>
    </row>
    <row r="52" spans="1:2" x14ac:dyDescent="0.25">
      <c r="A52" s="50"/>
      <c r="B52" s="49" t="s">
        <v>98</v>
      </c>
    </row>
    <row r="53" spans="1:2" x14ac:dyDescent="0.25">
      <c r="A53" s="50"/>
      <c r="B53" s="49" t="s">
        <v>99</v>
      </c>
    </row>
    <row r="54" spans="1:2" x14ac:dyDescent="0.25">
      <c r="A54" s="50"/>
      <c r="B54" s="49" t="s">
        <v>100</v>
      </c>
    </row>
    <row r="55" spans="1:2" x14ac:dyDescent="0.25">
      <c r="A55" s="50"/>
      <c r="B55" s="49" t="s">
        <v>101</v>
      </c>
    </row>
    <row r="56" spans="1:2" x14ac:dyDescent="0.25">
      <c r="A56" s="50" t="s">
        <v>102</v>
      </c>
      <c r="B56" s="49" t="s">
        <v>103</v>
      </c>
    </row>
    <row r="57" spans="1:2" x14ac:dyDescent="0.25">
      <c r="A57" s="50" t="s">
        <v>104</v>
      </c>
      <c r="B57" s="49" t="s">
        <v>105</v>
      </c>
    </row>
    <row r="58" spans="1:2" x14ac:dyDescent="0.25">
      <c r="A58" s="50"/>
      <c r="B58" s="49" t="s">
        <v>106</v>
      </c>
    </row>
    <row r="59" spans="1:2" x14ac:dyDescent="0.25">
      <c r="A59" s="50"/>
      <c r="B59" s="49" t="s">
        <v>107</v>
      </c>
    </row>
    <row r="60" spans="1:2" x14ac:dyDescent="0.25">
      <c r="A60" s="50"/>
      <c r="B60" s="49" t="s">
        <v>108</v>
      </c>
    </row>
    <row r="61" spans="1:2" x14ac:dyDescent="0.25">
      <c r="A61" s="50"/>
      <c r="B61" s="49" t="s">
        <v>109</v>
      </c>
    </row>
    <row r="62" spans="1:2" x14ac:dyDescent="0.25">
      <c r="A62" s="50" t="s">
        <v>439</v>
      </c>
      <c r="B62" s="49" t="s">
        <v>110</v>
      </c>
    </row>
    <row r="63" spans="1:2" x14ac:dyDescent="0.25">
      <c r="A63" s="50"/>
      <c r="B63" s="49" t="s">
        <v>111</v>
      </c>
    </row>
    <row r="64" spans="1:2" x14ac:dyDescent="0.25">
      <c r="A64" s="50"/>
      <c r="B64" s="49" t="s">
        <v>112</v>
      </c>
    </row>
    <row r="65" spans="1:2" x14ac:dyDescent="0.25">
      <c r="A65" s="50"/>
      <c r="B65" s="49" t="s">
        <v>113</v>
      </c>
    </row>
    <row r="66" spans="1:2" x14ac:dyDescent="0.25">
      <c r="A66" s="50"/>
      <c r="B66" s="49" t="s">
        <v>114</v>
      </c>
    </row>
    <row r="67" spans="1:2" x14ac:dyDescent="0.25">
      <c r="A67" s="50"/>
      <c r="B67" s="49" t="s">
        <v>115</v>
      </c>
    </row>
    <row r="68" spans="1:2" x14ac:dyDescent="0.25">
      <c r="A68" s="50"/>
      <c r="B68" s="49" t="s">
        <v>116</v>
      </c>
    </row>
    <row r="69" spans="1:2" x14ac:dyDescent="0.25">
      <c r="A69" s="50"/>
      <c r="B69" s="49" t="s">
        <v>117</v>
      </c>
    </row>
    <row r="70" spans="1:2" x14ac:dyDescent="0.25">
      <c r="A70" s="50"/>
      <c r="B70" s="49" t="s">
        <v>118</v>
      </c>
    </row>
    <row r="71" spans="1:2" x14ac:dyDescent="0.25">
      <c r="A71" s="50" t="s">
        <v>119</v>
      </c>
      <c r="B71" s="49" t="s">
        <v>120</v>
      </c>
    </row>
    <row r="72" spans="1:2" x14ac:dyDescent="0.25">
      <c r="A72" s="50" t="s">
        <v>119</v>
      </c>
      <c r="B72" s="49" t="s">
        <v>121</v>
      </c>
    </row>
    <row r="73" spans="1:2" x14ac:dyDescent="0.25">
      <c r="A73" s="50" t="s">
        <v>122</v>
      </c>
      <c r="B73" s="49" t="s">
        <v>123</v>
      </c>
    </row>
    <row r="74" spans="1:2" x14ac:dyDescent="0.25">
      <c r="A74" s="50" t="s">
        <v>124</v>
      </c>
      <c r="B74" s="49" t="s">
        <v>125</v>
      </c>
    </row>
    <row r="75" spans="1:2" x14ac:dyDescent="0.25">
      <c r="A75" s="50" t="s">
        <v>126</v>
      </c>
      <c r="B75" s="49" t="s">
        <v>127</v>
      </c>
    </row>
    <row r="76" spans="1:2" x14ac:dyDescent="0.25">
      <c r="A76" s="50" t="s">
        <v>126</v>
      </c>
      <c r="B76" s="49" t="s">
        <v>128</v>
      </c>
    </row>
    <row r="77" spans="1:2" x14ac:dyDescent="0.25">
      <c r="A77" s="50" t="s">
        <v>129</v>
      </c>
      <c r="B77" s="49" t="s">
        <v>130</v>
      </c>
    </row>
    <row r="78" spans="1:2" x14ac:dyDescent="0.25">
      <c r="A78" s="50" t="s">
        <v>122</v>
      </c>
      <c r="B78" s="49" t="s">
        <v>131</v>
      </c>
    </row>
    <row r="79" spans="1:2" x14ac:dyDescent="0.25">
      <c r="A79" s="50" t="s">
        <v>132</v>
      </c>
      <c r="B79" s="49" t="s">
        <v>89</v>
      </c>
    </row>
    <row r="80" spans="1:2" x14ac:dyDescent="0.25">
      <c r="A80" s="50" t="s">
        <v>133</v>
      </c>
      <c r="B80" s="49" t="s">
        <v>134</v>
      </c>
    </row>
    <row r="81" spans="1:2" x14ac:dyDescent="0.25">
      <c r="A81" s="50" t="s">
        <v>135</v>
      </c>
      <c r="B81" s="49" t="s">
        <v>79</v>
      </c>
    </row>
    <row r="82" spans="1:2" x14ac:dyDescent="0.25">
      <c r="A82" s="50" t="s">
        <v>129</v>
      </c>
      <c r="B82" s="49" t="s">
        <v>136</v>
      </c>
    </row>
    <row r="83" spans="1:2" x14ac:dyDescent="0.25">
      <c r="A83" s="50" t="s">
        <v>137</v>
      </c>
      <c r="B83" s="49" t="s">
        <v>138</v>
      </c>
    </row>
    <row r="84" spans="1:2" x14ac:dyDescent="0.25">
      <c r="A84" s="50" t="s">
        <v>122</v>
      </c>
      <c r="B84" s="49" t="s">
        <v>139</v>
      </c>
    </row>
    <row r="85" spans="1:2" x14ac:dyDescent="0.25">
      <c r="A85" s="50" t="s">
        <v>129</v>
      </c>
      <c r="B85" s="49" t="s">
        <v>140</v>
      </c>
    </row>
    <row r="86" spans="1:2" x14ac:dyDescent="0.25">
      <c r="A86" s="50" t="s">
        <v>141</v>
      </c>
      <c r="B86" s="49" t="s">
        <v>142</v>
      </c>
    </row>
    <row r="87" spans="1:2" x14ac:dyDescent="0.25">
      <c r="A87" s="50" t="s">
        <v>126</v>
      </c>
      <c r="B87" s="49" t="s">
        <v>143</v>
      </c>
    </row>
    <row r="88" spans="1:2" x14ac:dyDescent="0.25">
      <c r="A88" s="50" t="s">
        <v>122</v>
      </c>
      <c r="B88" s="49" t="s">
        <v>144</v>
      </c>
    </row>
    <row r="89" spans="1:2" x14ac:dyDescent="0.25">
      <c r="A89" s="50" t="s">
        <v>119</v>
      </c>
      <c r="B89" s="49" t="s">
        <v>145</v>
      </c>
    </row>
    <row r="90" spans="1:2" x14ac:dyDescent="0.25">
      <c r="A90" s="50" t="s">
        <v>119</v>
      </c>
      <c r="B90" s="49" t="s">
        <v>146</v>
      </c>
    </row>
    <row r="91" spans="1:2" x14ac:dyDescent="0.25">
      <c r="A91" s="50" t="s">
        <v>122</v>
      </c>
      <c r="B91" s="49" t="s">
        <v>147</v>
      </c>
    </row>
    <row r="92" spans="1:2" x14ac:dyDescent="0.25">
      <c r="A92" s="50" t="s">
        <v>129</v>
      </c>
      <c r="B92" s="49" t="s">
        <v>148</v>
      </c>
    </row>
    <row r="93" spans="1:2" x14ac:dyDescent="0.25">
      <c r="A93" s="50" t="s">
        <v>129</v>
      </c>
      <c r="B93" s="49" t="s">
        <v>97</v>
      </c>
    </row>
    <row r="94" spans="1:2" x14ac:dyDescent="0.25">
      <c r="A94" s="50" t="s">
        <v>126</v>
      </c>
      <c r="B94" s="49" t="s">
        <v>149</v>
      </c>
    </row>
    <row r="95" spans="1:2" x14ac:dyDescent="0.25">
      <c r="A95" s="50" t="s">
        <v>126</v>
      </c>
      <c r="B95" s="49" t="s">
        <v>150</v>
      </c>
    </row>
    <row r="96" spans="1:2" x14ac:dyDescent="0.25">
      <c r="A96" s="50" t="s">
        <v>129</v>
      </c>
      <c r="B96" s="49" t="s">
        <v>151</v>
      </c>
    </row>
    <row r="97" spans="1:2" x14ac:dyDescent="0.25">
      <c r="A97" s="50" t="s">
        <v>126</v>
      </c>
      <c r="B97" s="49" t="s">
        <v>152</v>
      </c>
    </row>
    <row r="98" spans="1:2" x14ac:dyDescent="0.25">
      <c r="A98" s="50" t="s">
        <v>119</v>
      </c>
      <c r="B98" s="49" t="s">
        <v>153</v>
      </c>
    </row>
    <row r="99" spans="1:2" x14ac:dyDescent="0.25">
      <c r="A99" s="50" t="s">
        <v>129</v>
      </c>
      <c r="B99" s="49" t="s">
        <v>154</v>
      </c>
    </row>
    <row r="100" spans="1:2" x14ac:dyDescent="0.25">
      <c r="A100" s="50" t="s">
        <v>119</v>
      </c>
      <c r="B100" s="49" t="s">
        <v>155</v>
      </c>
    </row>
    <row r="101" spans="1:2" x14ac:dyDescent="0.25">
      <c r="A101" s="50" t="s">
        <v>122</v>
      </c>
      <c r="B101" s="49" t="s">
        <v>156</v>
      </c>
    </row>
    <row r="102" spans="1:2" x14ac:dyDescent="0.25">
      <c r="A102" s="50" t="s">
        <v>129</v>
      </c>
      <c r="B102" s="49" t="s">
        <v>157</v>
      </c>
    </row>
    <row r="103" spans="1:2" x14ac:dyDescent="0.25">
      <c r="A103" s="50" t="s">
        <v>158</v>
      </c>
      <c r="B103" s="49" t="s">
        <v>159</v>
      </c>
    </row>
    <row r="104" spans="1:2" x14ac:dyDescent="0.25">
      <c r="A104" s="50" t="s">
        <v>160</v>
      </c>
      <c r="B104" s="49" t="s">
        <v>161</v>
      </c>
    </row>
    <row r="105" spans="1:2" x14ac:dyDescent="0.25">
      <c r="A105" s="50" t="s">
        <v>126</v>
      </c>
      <c r="B105" s="49" t="s">
        <v>162</v>
      </c>
    </row>
    <row r="106" spans="1:2" x14ac:dyDescent="0.25">
      <c r="A106" s="50" t="s">
        <v>133</v>
      </c>
      <c r="B106" s="49" t="s">
        <v>163</v>
      </c>
    </row>
    <row r="107" spans="1:2" x14ac:dyDescent="0.25">
      <c r="A107" s="50" t="s">
        <v>164</v>
      </c>
      <c r="B107" s="49" t="s">
        <v>78</v>
      </c>
    </row>
    <row r="108" spans="1:2" x14ac:dyDescent="0.25">
      <c r="A108" s="50" t="s">
        <v>137</v>
      </c>
      <c r="B108" s="49" t="s">
        <v>165</v>
      </c>
    </row>
    <row r="109" spans="1:2" x14ac:dyDescent="0.25">
      <c r="A109" s="50" t="s">
        <v>126</v>
      </c>
      <c r="B109" s="49" t="s">
        <v>166</v>
      </c>
    </row>
    <row r="110" spans="1:2" x14ac:dyDescent="0.25">
      <c r="A110" s="50" t="s">
        <v>122</v>
      </c>
      <c r="B110" s="49" t="s">
        <v>167</v>
      </c>
    </row>
    <row r="111" spans="1:2" x14ac:dyDescent="0.25">
      <c r="A111" s="50" t="s">
        <v>122</v>
      </c>
      <c r="B111" s="49" t="s">
        <v>168</v>
      </c>
    </row>
    <row r="112" spans="1:2" x14ac:dyDescent="0.25">
      <c r="A112" s="50" t="s">
        <v>129</v>
      </c>
      <c r="B112" s="49" t="s">
        <v>169</v>
      </c>
    </row>
    <row r="113" spans="1:2" x14ac:dyDescent="0.25">
      <c r="A113" s="50" t="s">
        <v>119</v>
      </c>
      <c r="B113" s="49" t="s">
        <v>170</v>
      </c>
    </row>
    <row r="114" spans="1:2" x14ac:dyDescent="0.25">
      <c r="A114" s="50" t="s">
        <v>122</v>
      </c>
      <c r="B114" s="49" t="s">
        <v>171</v>
      </c>
    </row>
    <row r="115" spans="1:2" x14ac:dyDescent="0.25">
      <c r="A115" s="50" t="s">
        <v>129</v>
      </c>
      <c r="B115" s="49" t="s">
        <v>172</v>
      </c>
    </row>
    <row r="116" spans="1:2" x14ac:dyDescent="0.25">
      <c r="A116" s="50" t="s">
        <v>129</v>
      </c>
      <c r="B116" s="49" t="s">
        <v>173</v>
      </c>
    </row>
    <row r="117" spans="1:2" x14ac:dyDescent="0.25">
      <c r="A117" s="50" t="s">
        <v>122</v>
      </c>
      <c r="B117" s="49" t="s">
        <v>174</v>
      </c>
    </row>
    <row r="118" spans="1:2" x14ac:dyDescent="0.25">
      <c r="A118" s="50" t="s">
        <v>129</v>
      </c>
      <c r="B118" s="49" t="s">
        <v>175</v>
      </c>
    </row>
    <row r="119" spans="1:2" x14ac:dyDescent="0.25">
      <c r="A119" s="50" t="s">
        <v>129</v>
      </c>
      <c r="B119" s="49" t="s">
        <v>176</v>
      </c>
    </row>
    <row r="120" spans="1:2" x14ac:dyDescent="0.25">
      <c r="A120" s="50" t="s">
        <v>126</v>
      </c>
      <c r="B120" s="49" t="s">
        <v>177</v>
      </c>
    </row>
    <row r="121" spans="1:2" x14ac:dyDescent="0.25">
      <c r="A121" s="50" t="s">
        <v>119</v>
      </c>
      <c r="B121" s="49" t="s">
        <v>178</v>
      </c>
    </row>
    <row r="122" spans="1:2" x14ac:dyDescent="0.25">
      <c r="A122" s="50" t="s">
        <v>119</v>
      </c>
      <c r="B122" s="49" t="s">
        <v>179</v>
      </c>
    </row>
    <row r="123" spans="1:2" x14ac:dyDescent="0.25">
      <c r="A123" s="50" t="s">
        <v>119</v>
      </c>
      <c r="B123" s="49" t="s">
        <v>180</v>
      </c>
    </row>
    <row r="124" spans="1:2" x14ac:dyDescent="0.25">
      <c r="A124" s="50" t="s">
        <v>135</v>
      </c>
      <c r="B124" s="49" t="s">
        <v>181</v>
      </c>
    </row>
    <row r="125" spans="1:2" x14ac:dyDescent="0.25">
      <c r="A125" s="50" t="s">
        <v>129</v>
      </c>
      <c r="B125" s="49" t="s">
        <v>90</v>
      </c>
    </row>
    <row r="126" spans="1:2" x14ac:dyDescent="0.25">
      <c r="A126" s="50" t="s">
        <v>122</v>
      </c>
      <c r="B126" s="49" t="s">
        <v>182</v>
      </c>
    </row>
    <row r="127" spans="1:2" x14ac:dyDescent="0.25">
      <c r="A127" s="50" t="s">
        <v>122</v>
      </c>
      <c r="B127" s="49" t="s">
        <v>183</v>
      </c>
    </row>
    <row r="128" spans="1:2" x14ac:dyDescent="0.25">
      <c r="A128" s="50" t="s">
        <v>184</v>
      </c>
      <c r="B128" s="49" t="s">
        <v>185</v>
      </c>
    </row>
    <row r="129" spans="1:2" x14ac:dyDescent="0.25">
      <c r="A129" s="50" t="s">
        <v>133</v>
      </c>
      <c r="B129" s="49" t="s">
        <v>186</v>
      </c>
    </row>
    <row r="130" spans="1:2" x14ac:dyDescent="0.25">
      <c r="A130" s="50" t="s">
        <v>119</v>
      </c>
      <c r="B130" s="49" t="s">
        <v>187</v>
      </c>
    </row>
    <row r="131" spans="1:2" x14ac:dyDescent="0.25">
      <c r="A131" s="50" t="s">
        <v>141</v>
      </c>
      <c r="B131" s="49" t="s">
        <v>188</v>
      </c>
    </row>
    <row r="132" spans="1:2" x14ac:dyDescent="0.25">
      <c r="A132" s="50" t="s">
        <v>141</v>
      </c>
      <c r="B132" s="49" t="s">
        <v>189</v>
      </c>
    </row>
    <row r="133" spans="1:2" x14ac:dyDescent="0.25">
      <c r="A133" s="50" t="s">
        <v>126</v>
      </c>
      <c r="B133" s="49" t="s">
        <v>190</v>
      </c>
    </row>
    <row r="134" spans="1:2" x14ac:dyDescent="0.25">
      <c r="A134" s="50" t="s">
        <v>122</v>
      </c>
      <c r="B134" s="49" t="s">
        <v>191</v>
      </c>
    </row>
    <row r="135" spans="1:2" x14ac:dyDescent="0.25">
      <c r="A135" s="50" t="s">
        <v>122</v>
      </c>
      <c r="B135" s="49" t="s">
        <v>192</v>
      </c>
    </row>
    <row r="136" spans="1:2" x14ac:dyDescent="0.25">
      <c r="A136" s="50" t="s">
        <v>119</v>
      </c>
      <c r="B136" s="49" t="s">
        <v>193</v>
      </c>
    </row>
    <row r="137" spans="1:2" x14ac:dyDescent="0.25">
      <c r="A137" s="50" t="s">
        <v>119</v>
      </c>
      <c r="B137" s="49" t="s">
        <v>194</v>
      </c>
    </row>
    <row r="138" spans="1:2" x14ac:dyDescent="0.25">
      <c r="A138" s="50" t="s">
        <v>122</v>
      </c>
      <c r="B138" s="49" t="s">
        <v>195</v>
      </c>
    </row>
    <row r="139" spans="1:2" x14ac:dyDescent="0.25">
      <c r="A139" s="50" t="s">
        <v>141</v>
      </c>
      <c r="B139" s="49" t="s">
        <v>196</v>
      </c>
    </row>
    <row r="140" spans="1:2" x14ac:dyDescent="0.25">
      <c r="A140" s="50" t="s">
        <v>126</v>
      </c>
      <c r="B140" s="49" t="s">
        <v>197</v>
      </c>
    </row>
    <row r="141" spans="1:2" x14ac:dyDescent="0.25">
      <c r="A141" s="50" t="s">
        <v>198</v>
      </c>
      <c r="B141" s="49" t="s">
        <v>199</v>
      </c>
    </row>
    <row r="142" spans="1:2" x14ac:dyDescent="0.25">
      <c r="A142" s="50" t="s">
        <v>126</v>
      </c>
      <c r="B142" s="49" t="s">
        <v>200</v>
      </c>
    </row>
    <row r="143" spans="1:2" x14ac:dyDescent="0.25">
      <c r="A143" s="50" t="s">
        <v>122</v>
      </c>
      <c r="B143" s="49" t="s">
        <v>201</v>
      </c>
    </row>
    <row r="144" spans="1:2" x14ac:dyDescent="0.25">
      <c r="A144" s="50" t="s">
        <v>119</v>
      </c>
      <c r="B144" s="49" t="s">
        <v>202</v>
      </c>
    </row>
    <row r="145" spans="1:2" x14ac:dyDescent="0.25">
      <c r="A145" s="50" t="s">
        <v>129</v>
      </c>
      <c r="B145" s="49" t="s">
        <v>203</v>
      </c>
    </row>
    <row r="146" spans="1:2" x14ac:dyDescent="0.25">
      <c r="A146" s="50" t="s">
        <v>119</v>
      </c>
      <c r="B146" s="49" t="s">
        <v>204</v>
      </c>
    </row>
    <row r="147" spans="1:2" x14ac:dyDescent="0.25">
      <c r="A147" s="50" t="s">
        <v>122</v>
      </c>
      <c r="B147" s="49" t="s">
        <v>205</v>
      </c>
    </row>
    <row r="148" spans="1:2" x14ac:dyDescent="0.25">
      <c r="A148" s="50" t="s">
        <v>129</v>
      </c>
      <c r="B148" s="49" t="s">
        <v>206</v>
      </c>
    </row>
    <row r="149" spans="1:2" x14ac:dyDescent="0.25">
      <c r="A149" s="50" t="s">
        <v>119</v>
      </c>
      <c r="B149" s="49" t="s">
        <v>207</v>
      </c>
    </row>
    <row r="150" spans="1:2" x14ac:dyDescent="0.25">
      <c r="A150" s="50" t="s">
        <v>119</v>
      </c>
      <c r="B150" s="49" t="s">
        <v>208</v>
      </c>
    </row>
    <row r="151" spans="1:2" x14ac:dyDescent="0.25">
      <c r="A151" s="50" t="s">
        <v>126</v>
      </c>
      <c r="B151" s="49" t="s">
        <v>209</v>
      </c>
    </row>
    <row r="152" spans="1:2" x14ac:dyDescent="0.25">
      <c r="A152" s="50" t="s">
        <v>119</v>
      </c>
      <c r="B152" s="49" t="s">
        <v>210</v>
      </c>
    </row>
    <row r="153" spans="1:2" x14ac:dyDescent="0.25">
      <c r="A153" s="50" t="s">
        <v>126</v>
      </c>
      <c r="B153" s="49" t="s">
        <v>211</v>
      </c>
    </row>
    <row r="154" spans="1:2" x14ac:dyDescent="0.25">
      <c r="A154" s="50" t="s">
        <v>133</v>
      </c>
      <c r="B154" s="49" t="s">
        <v>212</v>
      </c>
    </row>
    <row r="155" spans="1:2" x14ac:dyDescent="0.25">
      <c r="A155" s="50" t="s">
        <v>129</v>
      </c>
      <c r="B155" s="49" t="s">
        <v>213</v>
      </c>
    </row>
    <row r="156" spans="1:2" x14ac:dyDescent="0.25">
      <c r="A156" s="50" t="s">
        <v>129</v>
      </c>
      <c r="B156" s="49" t="s">
        <v>214</v>
      </c>
    </row>
    <row r="157" spans="1:2" x14ac:dyDescent="0.25">
      <c r="A157" s="50" t="s">
        <v>129</v>
      </c>
      <c r="B157" s="49" t="s">
        <v>215</v>
      </c>
    </row>
    <row r="158" spans="1:2" x14ac:dyDescent="0.25">
      <c r="A158" s="50" t="s">
        <v>119</v>
      </c>
      <c r="B158" s="49" t="s">
        <v>216</v>
      </c>
    </row>
    <row r="159" spans="1:2" x14ac:dyDescent="0.25">
      <c r="A159" s="50" t="s">
        <v>119</v>
      </c>
      <c r="B159" s="49" t="s">
        <v>217</v>
      </c>
    </row>
    <row r="160" spans="1:2" x14ac:dyDescent="0.25">
      <c r="A160" s="50" t="s">
        <v>129</v>
      </c>
      <c r="B160" s="49" t="s">
        <v>75</v>
      </c>
    </row>
    <row r="161" spans="1:2" x14ac:dyDescent="0.25">
      <c r="A161" s="50" t="s">
        <v>129</v>
      </c>
      <c r="B161" s="49" t="s">
        <v>218</v>
      </c>
    </row>
    <row r="162" spans="1:2" x14ac:dyDescent="0.25">
      <c r="A162" s="50" t="s">
        <v>137</v>
      </c>
      <c r="B162" s="49" t="s">
        <v>219</v>
      </c>
    </row>
    <row r="163" spans="1:2" x14ac:dyDescent="0.25">
      <c r="A163" s="50" t="s">
        <v>122</v>
      </c>
      <c r="B163" s="49" t="s">
        <v>220</v>
      </c>
    </row>
    <row r="164" spans="1:2" x14ac:dyDescent="0.25">
      <c r="A164" s="50" t="s">
        <v>126</v>
      </c>
      <c r="B164" s="49" t="s">
        <v>221</v>
      </c>
    </row>
    <row r="165" spans="1:2" x14ac:dyDescent="0.25">
      <c r="A165" s="50" t="s">
        <v>126</v>
      </c>
      <c r="B165" s="49" t="s">
        <v>222</v>
      </c>
    </row>
    <row r="166" spans="1:2" x14ac:dyDescent="0.25">
      <c r="A166" s="50" t="s">
        <v>119</v>
      </c>
      <c r="B166" s="49" t="s">
        <v>223</v>
      </c>
    </row>
    <row r="167" spans="1:2" x14ac:dyDescent="0.25">
      <c r="A167" s="50" t="s">
        <v>129</v>
      </c>
      <c r="B167" s="49" t="s">
        <v>224</v>
      </c>
    </row>
    <row r="168" spans="1:2" x14ac:dyDescent="0.25">
      <c r="A168" s="50" t="s">
        <v>126</v>
      </c>
      <c r="B168" s="49" t="s">
        <v>82</v>
      </c>
    </row>
    <row r="169" spans="1:2" x14ac:dyDescent="0.25">
      <c r="A169" s="50" t="s">
        <v>129</v>
      </c>
      <c r="B169" s="49" t="s">
        <v>225</v>
      </c>
    </row>
    <row r="170" spans="1:2" x14ac:dyDescent="0.25">
      <c r="A170" s="50" t="s">
        <v>122</v>
      </c>
      <c r="B170" s="49" t="s">
        <v>226</v>
      </c>
    </row>
    <row r="171" spans="1:2" x14ac:dyDescent="0.25">
      <c r="A171" s="50" t="s">
        <v>126</v>
      </c>
      <c r="B171" s="49" t="s">
        <v>227</v>
      </c>
    </row>
    <row r="172" spans="1:2" x14ac:dyDescent="0.25">
      <c r="A172" s="50" t="s">
        <v>228</v>
      </c>
      <c r="B172" s="49" t="s">
        <v>76</v>
      </c>
    </row>
    <row r="173" spans="1:2" x14ac:dyDescent="0.25">
      <c r="A173" s="50" t="s">
        <v>122</v>
      </c>
      <c r="B173" s="49" t="s">
        <v>229</v>
      </c>
    </row>
    <row r="174" spans="1:2" x14ac:dyDescent="0.25">
      <c r="A174" s="50" t="s">
        <v>126</v>
      </c>
      <c r="B174" s="49" t="s">
        <v>230</v>
      </c>
    </row>
    <row r="175" spans="1:2" x14ac:dyDescent="0.25">
      <c r="A175" s="50" t="s">
        <v>129</v>
      </c>
      <c r="B175" s="49" t="s">
        <v>231</v>
      </c>
    </row>
    <row r="176" spans="1:2" x14ac:dyDescent="0.25">
      <c r="A176" s="50" t="s">
        <v>129</v>
      </c>
      <c r="B176" s="49" t="s">
        <v>232</v>
      </c>
    </row>
    <row r="177" spans="1:2" x14ac:dyDescent="0.25">
      <c r="A177" s="50" t="s">
        <v>122</v>
      </c>
      <c r="B177" s="49" t="s">
        <v>233</v>
      </c>
    </row>
    <row r="178" spans="1:2" x14ac:dyDescent="0.25">
      <c r="A178" s="50" t="s">
        <v>234</v>
      </c>
      <c r="B178" s="49" t="s">
        <v>235</v>
      </c>
    </row>
    <row r="179" spans="1:2" x14ac:dyDescent="0.25">
      <c r="A179" s="50" t="s">
        <v>119</v>
      </c>
      <c r="B179" s="49" t="s">
        <v>236</v>
      </c>
    </row>
    <row r="180" spans="1:2" x14ac:dyDescent="0.25">
      <c r="A180" s="50" t="s">
        <v>237</v>
      </c>
      <c r="B180" s="49" t="s">
        <v>238</v>
      </c>
    </row>
    <row r="181" spans="1:2" x14ac:dyDescent="0.25">
      <c r="A181" s="50" t="s">
        <v>126</v>
      </c>
      <c r="B181" s="49" t="s">
        <v>239</v>
      </c>
    </row>
    <row r="182" spans="1:2" x14ac:dyDescent="0.25">
      <c r="A182" s="50" t="s">
        <v>119</v>
      </c>
      <c r="B182" s="49" t="s">
        <v>240</v>
      </c>
    </row>
    <row r="183" spans="1:2" x14ac:dyDescent="0.25">
      <c r="A183" s="50" t="s">
        <v>122</v>
      </c>
      <c r="B183" s="49" t="s">
        <v>241</v>
      </c>
    </row>
    <row r="184" spans="1:2" x14ac:dyDescent="0.25">
      <c r="A184" s="50" t="s">
        <v>129</v>
      </c>
      <c r="B184" s="49" t="s">
        <v>242</v>
      </c>
    </row>
    <row r="185" spans="1:2" x14ac:dyDescent="0.25">
      <c r="A185" s="50" t="s">
        <v>122</v>
      </c>
      <c r="B185" s="49" t="s">
        <v>243</v>
      </c>
    </row>
    <row r="186" spans="1:2" x14ac:dyDescent="0.25">
      <c r="A186" s="50" t="s">
        <v>122</v>
      </c>
      <c r="B186" s="49" t="s">
        <v>244</v>
      </c>
    </row>
    <row r="187" spans="1:2" x14ac:dyDescent="0.25">
      <c r="A187" s="50" t="s">
        <v>133</v>
      </c>
      <c r="B187" s="49" t="s">
        <v>245</v>
      </c>
    </row>
    <row r="188" spans="1:2" x14ac:dyDescent="0.25">
      <c r="A188" s="50" t="s">
        <v>126</v>
      </c>
      <c r="B188" s="49" t="s">
        <v>246</v>
      </c>
    </row>
    <row r="189" spans="1:2" x14ac:dyDescent="0.25">
      <c r="A189" s="50" t="s">
        <v>119</v>
      </c>
      <c r="B189" s="49" t="s">
        <v>247</v>
      </c>
    </row>
    <row r="190" spans="1:2" x14ac:dyDescent="0.25">
      <c r="A190" s="50" t="s">
        <v>135</v>
      </c>
      <c r="B190" s="49" t="s">
        <v>248</v>
      </c>
    </row>
    <row r="191" spans="1:2" x14ac:dyDescent="0.25">
      <c r="A191" s="50" t="s">
        <v>249</v>
      </c>
      <c r="B191" s="49" t="s">
        <v>250</v>
      </c>
    </row>
    <row r="192" spans="1:2" x14ac:dyDescent="0.25">
      <c r="A192" s="50" t="s">
        <v>129</v>
      </c>
      <c r="B192" s="49" t="s">
        <v>251</v>
      </c>
    </row>
    <row r="193" spans="1:2" x14ac:dyDescent="0.25">
      <c r="A193" s="50" t="s">
        <v>129</v>
      </c>
      <c r="B193" s="49" t="s">
        <v>252</v>
      </c>
    </row>
    <row r="194" spans="1:2" x14ac:dyDescent="0.25">
      <c r="A194" s="50" t="s">
        <v>122</v>
      </c>
      <c r="B194" s="49" t="s">
        <v>253</v>
      </c>
    </row>
    <row r="195" spans="1:2" x14ac:dyDescent="0.25">
      <c r="A195" s="50" t="s">
        <v>133</v>
      </c>
      <c r="B195" s="49" t="s">
        <v>254</v>
      </c>
    </row>
    <row r="196" spans="1:2" x14ac:dyDescent="0.25">
      <c r="A196" s="50" t="s">
        <v>119</v>
      </c>
      <c r="B196" s="49" t="s">
        <v>255</v>
      </c>
    </row>
    <row r="197" spans="1:2" x14ac:dyDescent="0.25">
      <c r="A197" s="50" t="s">
        <v>126</v>
      </c>
      <c r="B197" s="49" t="s">
        <v>125</v>
      </c>
    </row>
    <row r="198" spans="1:2" x14ac:dyDescent="0.25">
      <c r="A198" s="50" t="s">
        <v>119</v>
      </c>
      <c r="B198" s="49" t="s">
        <v>256</v>
      </c>
    </row>
    <row r="199" spans="1:2" x14ac:dyDescent="0.25">
      <c r="A199" s="50" t="s">
        <v>129</v>
      </c>
      <c r="B199" s="49" t="s">
        <v>257</v>
      </c>
    </row>
    <row r="200" spans="1:2" x14ac:dyDescent="0.25">
      <c r="A200" s="50" t="s">
        <v>126</v>
      </c>
      <c r="B200" s="49" t="s">
        <v>258</v>
      </c>
    </row>
    <row r="201" spans="1:2" x14ac:dyDescent="0.25">
      <c r="A201" s="50" t="s">
        <v>126</v>
      </c>
      <c r="B201" s="49" t="s">
        <v>259</v>
      </c>
    </row>
    <row r="202" spans="1:2" x14ac:dyDescent="0.25">
      <c r="A202" s="50" t="s">
        <v>133</v>
      </c>
      <c r="B202" s="49" t="s">
        <v>260</v>
      </c>
    </row>
    <row r="203" spans="1:2" x14ac:dyDescent="0.25">
      <c r="A203" s="50" t="s">
        <v>122</v>
      </c>
      <c r="B203" s="49" t="s">
        <v>261</v>
      </c>
    </row>
    <row r="204" spans="1:2" x14ac:dyDescent="0.25">
      <c r="A204" s="50" t="s">
        <v>122</v>
      </c>
      <c r="B204" s="49" t="s">
        <v>254</v>
      </c>
    </row>
    <row r="205" spans="1:2" x14ac:dyDescent="0.25">
      <c r="A205" s="50" t="s">
        <v>141</v>
      </c>
      <c r="B205" s="49" t="s">
        <v>262</v>
      </c>
    </row>
    <row r="206" spans="1:2" x14ac:dyDescent="0.25">
      <c r="A206" s="50" t="s">
        <v>263</v>
      </c>
      <c r="B206" s="49" t="s">
        <v>264</v>
      </c>
    </row>
    <row r="207" spans="1:2" x14ac:dyDescent="0.25">
      <c r="A207" s="50" t="s">
        <v>122</v>
      </c>
      <c r="B207" s="49" t="s">
        <v>265</v>
      </c>
    </row>
    <row r="208" spans="1:2" x14ac:dyDescent="0.25">
      <c r="A208" s="50" t="s">
        <v>126</v>
      </c>
      <c r="B208" s="49" t="s">
        <v>266</v>
      </c>
    </row>
    <row r="209" spans="1:2" x14ac:dyDescent="0.25">
      <c r="A209" s="50" t="s">
        <v>126</v>
      </c>
      <c r="B209" s="49" t="s">
        <v>267</v>
      </c>
    </row>
    <row r="210" spans="1:2" x14ac:dyDescent="0.25">
      <c r="A210" s="50" t="s">
        <v>119</v>
      </c>
      <c r="B210" s="49" t="s">
        <v>268</v>
      </c>
    </row>
    <row r="211" spans="1:2" x14ac:dyDescent="0.25">
      <c r="A211" s="50" t="s">
        <v>129</v>
      </c>
      <c r="B211" s="49" t="s">
        <v>269</v>
      </c>
    </row>
    <row r="212" spans="1:2" x14ac:dyDescent="0.25">
      <c r="A212" s="50" t="s">
        <v>135</v>
      </c>
      <c r="B212" s="49" t="s">
        <v>159</v>
      </c>
    </row>
    <row r="213" spans="1:2" x14ac:dyDescent="0.25">
      <c r="A213" s="50" t="s">
        <v>270</v>
      </c>
      <c r="B213" s="49" t="s">
        <v>271</v>
      </c>
    </row>
    <row r="214" spans="1:2" x14ac:dyDescent="0.25">
      <c r="A214" s="50" t="s">
        <v>126</v>
      </c>
      <c r="B214" s="49" t="s">
        <v>138</v>
      </c>
    </row>
    <row r="215" spans="1:2" x14ac:dyDescent="0.25">
      <c r="A215" s="50" t="s">
        <v>272</v>
      </c>
      <c r="B215" s="49" t="s">
        <v>273</v>
      </c>
    </row>
    <row r="216" spans="1:2" x14ac:dyDescent="0.25">
      <c r="A216" s="50" t="s">
        <v>274</v>
      </c>
      <c r="B216" s="49" t="s">
        <v>275</v>
      </c>
    </row>
    <row r="217" spans="1:2" x14ac:dyDescent="0.25">
      <c r="A217" s="50" t="s">
        <v>276</v>
      </c>
      <c r="B217" s="49" t="s">
        <v>277</v>
      </c>
    </row>
    <row r="218" spans="1:2" x14ac:dyDescent="0.25">
      <c r="A218" s="50" t="s">
        <v>278</v>
      </c>
      <c r="B218" s="49" t="s">
        <v>279</v>
      </c>
    </row>
    <row r="219" spans="1:2" x14ac:dyDescent="0.25">
      <c r="A219" s="50" t="s">
        <v>280</v>
      </c>
      <c r="B219" s="49" t="s">
        <v>281</v>
      </c>
    </row>
    <row r="220" spans="1:2" x14ac:dyDescent="0.25">
      <c r="A220" s="50" t="s">
        <v>282</v>
      </c>
      <c r="B220" s="49" t="s">
        <v>283</v>
      </c>
    </row>
    <row r="221" spans="1:2" x14ac:dyDescent="0.25">
      <c r="A221" s="50" t="s">
        <v>284</v>
      </c>
      <c r="B221" s="49" t="s">
        <v>285</v>
      </c>
    </row>
    <row r="222" spans="1:2" x14ac:dyDescent="0.25">
      <c r="A222" s="50" t="s">
        <v>286</v>
      </c>
      <c r="B222" s="49" t="s">
        <v>287</v>
      </c>
    </row>
    <row r="223" spans="1:2" x14ac:dyDescent="0.25">
      <c r="A223" s="50" t="s">
        <v>288</v>
      </c>
      <c r="B223" s="49" t="s">
        <v>289</v>
      </c>
    </row>
    <row r="224" spans="1:2" x14ac:dyDescent="0.25">
      <c r="A224" s="50" t="s">
        <v>290</v>
      </c>
      <c r="B224" s="49" t="s">
        <v>291</v>
      </c>
    </row>
    <row r="225" spans="1:2" x14ac:dyDescent="0.25">
      <c r="A225" s="50" t="s">
        <v>292</v>
      </c>
      <c r="B225" s="49" t="s">
        <v>293</v>
      </c>
    </row>
    <row r="226" spans="1:2" x14ac:dyDescent="0.25">
      <c r="A226" s="50" t="s">
        <v>294</v>
      </c>
      <c r="B226" s="49" t="s">
        <v>295</v>
      </c>
    </row>
    <row r="227" spans="1:2" x14ac:dyDescent="0.25">
      <c r="A227" s="50" t="s">
        <v>296</v>
      </c>
      <c r="B227" s="49" t="s">
        <v>297</v>
      </c>
    </row>
    <row r="228" spans="1:2" x14ac:dyDescent="0.25">
      <c r="A228" s="50" t="s">
        <v>298</v>
      </c>
      <c r="B228" s="49" t="s">
        <v>299</v>
      </c>
    </row>
    <row r="229" spans="1:2" x14ac:dyDescent="0.25">
      <c r="A229" s="50" t="s">
        <v>300</v>
      </c>
      <c r="B229" s="49" t="s">
        <v>301</v>
      </c>
    </row>
    <row r="230" spans="1:2" x14ac:dyDescent="0.25">
      <c r="A230" s="50" t="s">
        <v>302</v>
      </c>
      <c r="B230" s="49" t="s">
        <v>303</v>
      </c>
    </row>
    <row r="231" spans="1:2" x14ac:dyDescent="0.25">
      <c r="A231" s="50" t="s">
        <v>85</v>
      </c>
      <c r="B231" s="49" t="s">
        <v>304</v>
      </c>
    </row>
    <row r="232" spans="1:2" x14ac:dyDescent="0.25">
      <c r="A232" s="50" t="s">
        <v>305</v>
      </c>
      <c r="B232" s="49" t="s">
        <v>306</v>
      </c>
    </row>
    <row r="233" spans="1:2" x14ac:dyDescent="0.25">
      <c r="A233" s="50" t="s">
        <v>307</v>
      </c>
      <c r="B233" s="49" t="s">
        <v>308</v>
      </c>
    </row>
    <row r="234" spans="1:2" x14ac:dyDescent="0.25">
      <c r="A234" s="50" t="s">
        <v>309</v>
      </c>
      <c r="B234" s="49" t="s">
        <v>310</v>
      </c>
    </row>
    <row r="235" spans="1:2" x14ac:dyDescent="0.25">
      <c r="A235" s="50" t="s">
        <v>311</v>
      </c>
      <c r="B235" s="49" t="s">
        <v>312</v>
      </c>
    </row>
    <row r="236" spans="1:2" x14ac:dyDescent="0.25">
      <c r="A236" s="50" t="s">
        <v>313</v>
      </c>
      <c r="B236" s="49" t="s">
        <v>269</v>
      </c>
    </row>
    <row r="237" spans="1:2" x14ac:dyDescent="0.25">
      <c r="A237" s="50" t="s">
        <v>314</v>
      </c>
      <c r="B237" s="49" t="s">
        <v>315</v>
      </c>
    </row>
    <row r="238" spans="1:2" x14ac:dyDescent="0.25">
      <c r="A238" s="50" t="s">
        <v>316</v>
      </c>
      <c r="B238" s="49" t="s">
        <v>317</v>
      </c>
    </row>
    <row r="239" spans="1:2" x14ac:dyDescent="0.25">
      <c r="A239" s="50" t="s">
        <v>318</v>
      </c>
      <c r="B239" s="49" t="s">
        <v>319</v>
      </c>
    </row>
    <row r="240" spans="1:2" x14ac:dyDescent="0.25">
      <c r="A240" s="50" t="s">
        <v>320</v>
      </c>
      <c r="B240" s="49" t="s">
        <v>321</v>
      </c>
    </row>
    <row r="241" spans="1:2" x14ac:dyDescent="0.25">
      <c r="A241" s="50" t="s">
        <v>322</v>
      </c>
      <c r="B241" s="49" t="s">
        <v>323</v>
      </c>
    </row>
    <row r="242" spans="1:2" x14ac:dyDescent="0.25">
      <c r="A242" s="50" t="s">
        <v>324</v>
      </c>
      <c r="B242" s="49" t="s">
        <v>325</v>
      </c>
    </row>
    <row r="243" spans="1:2" x14ac:dyDescent="0.25">
      <c r="A243" s="50" t="s">
        <v>326</v>
      </c>
      <c r="B243" s="49" t="s">
        <v>279</v>
      </c>
    </row>
    <row r="244" spans="1:2" x14ac:dyDescent="0.25">
      <c r="A244" s="50" t="s">
        <v>327</v>
      </c>
      <c r="B244" s="49" t="s">
        <v>328</v>
      </c>
    </row>
    <row r="245" spans="1:2" x14ac:dyDescent="0.25">
      <c r="A245" s="50" t="s">
        <v>329</v>
      </c>
      <c r="B245" s="49" t="s">
        <v>330</v>
      </c>
    </row>
    <row r="246" spans="1:2" x14ac:dyDescent="0.25">
      <c r="A246" s="50" t="s">
        <v>331</v>
      </c>
      <c r="B246" s="49" t="s">
        <v>332</v>
      </c>
    </row>
    <row r="247" spans="1:2" x14ac:dyDescent="0.25">
      <c r="A247" s="50" t="s">
        <v>333</v>
      </c>
      <c r="B247" s="49" t="s">
        <v>334</v>
      </c>
    </row>
    <row r="248" spans="1:2" x14ac:dyDescent="0.25">
      <c r="A248" s="50" t="s">
        <v>335</v>
      </c>
      <c r="B248" s="49" t="s">
        <v>336</v>
      </c>
    </row>
    <row r="249" spans="1:2" x14ac:dyDescent="0.25">
      <c r="A249" s="50" t="s">
        <v>337</v>
      </c>
      <c r="B249" s="49" t="s">
        <v>338</v>
      </c>
    </row>
    <row r="250" spans="1:2" x14ac:dyDescent="0.25">
      <c r="A250" s="50" t="s">
        <v>339</v>
      </c>
      <c r="B250" s="49" t="s">
        <v>340</v>
      </c>
    </row>
    <row r="251" spans="1:2" x14ac:dyDescent="0.25">
      <c r="A251" s="50" t="s">
        <v>341</v>
      </c>
      <c r="B251" s="49" t="s">
        <v>342</v>
      </c>
    </row>
    <row r="252" spans="1:2" x14ac:dyDescent="0.25">
      <c r="A252" s="50" t="s">
        <v>343</v>
      </c>
      <c r="B252" s="49" t="s">
        <v>344</v>
      </c>
    </row>
    <row r="253" spans="1:2" x14ac:dyDescent="0.25">
      <c r="A253" s="50" t="s">
        <v>345</v>
      </c>
      <c r="B253" s="49" t="s">
        <v>346</v>
      </c>
    </row>
    <row r="254" spans="1:2" x14ac:dyDescent="0.25">
      <c r="A254" s="50" t="s">
        <v>347</v>
      </c>
      <c r="B254" s="49" t="s">
        <v>348</v>
      </c>
    </row>
    <row r="255" spans="1:2" x14ac:dyDescent="0.25">
      <c r="A255" s="50" t="s">
        <v>349</v>
      </c>
      <c r="B255" s="49" t="s">
        <v>350</v>
      </c>
    </row>
    <row r="256" spans="1:2" x14ac:dyDescent="0.25">
      <c r="A256" s="50" t="s">
        <v>351</v>
      </c>
      <c r="B256" s="49" t="s">
        <v>352</v>
      </c>
    </row>
    <row r="257" spans="1:2" x14ac:dyDescent="0.25">
      <c r="A257" s="50" t="s">
        <v>353</v>
      </c>
      <c r="B257" s="49" t="s">
        <v>354</v>
      </c>
    </row>
    <row r="258" spans="1:2" x14ac:dyDescent="0.25">
      <c r="A258" s="50" t="s">
        <v>355</v>
      </c>
      <c r="B258" s="49" t="s">
        <v>356</v>
      </c>
    </row>
    <row r="259" spans="1:2" x14ac:dyDescent="0.25">
      <c r="A259" s="50" t="s">
        <v>357</v>
      </c>
      <c r="B259" s="49" t="s">
        <v>358</v>
      </c>
    </row>
    <row r="260" spans="1:2" x14ac:dyDescent="0.25">
      <c r="A260" s="50" t="s">
        <v>56</v>
      </c>
      <c r="B260" s="49" t="s">
        <v>359</v>
      </c>
    </row>
    <row r="261" spans="1:2" x14ac:dyDescent="0.25">
      <c r="A261" s="50" t="s">
        <v>360</v>
      </c>
      <c r="B261" s="49" t="s">
        <v>361</v>
      </c>
    </row>
    <row r="262" spans="1:2" x14ac:dyDescent="0.25">
      <c r="A262" s="50" t="s">
        <v>362</v>
      </c>
      <c r="B262" s="49" t="s">
        <v>363</v>
      </c>
    </row>
    <row r="263" spans="1:2" x14ac:dyDescent="0.25">
      <c r="A263" s="50" t="s">
        <v>364</v>
      </c>
      <c r="B263" s="49" t="s">
        <v>365</v>
      </c>
    </row>
    <row r="264" spans="1:2" x14ac:dyDescent="0.25">
      <c r="A264" s="50" t="s">
        <v>366</v>
      </c>
      <c r="B264" s="49" t="s">
        <v>367</v>
      </c>
    </row>
    <row r="265" spans="1:2" x14ac:dyDescent="0.25">
      <c r="A265" s="50" t="s">
        <v>368</v>
      </c>
      <c r="B265" s="49" t="s">
        <v>369</v>
      </c>
    </row>
    <row r="266" spans="1:2" x14ac:dyDescent="0.25">
      <c r="A266" s="50" t="s">
        <v>370</v>
      </c>
      <c r="B266" s="49" t="s">
        <v>371</v>
      </c>
    </row>
    <row r="267" spans="1:2" x14ac:dyDescent="0.25">
      <c r="A267" s="50" t="s">
        <v>372</v>
      </c>
      <c r="B267" s="49" t="s">
        <v>373</v>
      </c>
    </row>
    <row r="268" spans="1:2" x14ac:dyDescent="0.25">
      <c r="A268" s="50" t="s">
        <v>270</v>
      </c>
      <c r="B268" s="49" t="s">
        <v>374</v>
      </c>
    </row>
    <row r="269" spans="1:2" x14ac:dyDescent="0.25">
      <c r="A269" s="50" t="s">
        <v>375</v>
      </c>
      <c r="B269" s="49" t="s">
        <v>376</v>
      </c>
    </row>
    <row r="270" spans="1:2" x14ac:dyDescent="0.25">
      <c r="A270" s="50" t="s">
        <v>377</v>
      </c>
      <c r="B270" s="49" t="s">
        <v>378</v>
      </c>
    </row>
    <row r="271" spans="1:2" x14ac:dyDescent="0.25">
      <c r="A271" s="50" t="s">
        <v>379</v>
      </c>
      <c r="B271" s="49" t="s">
        <v>380</v>
      </c>
    </row>
    <row r="272" spans="1:2" x14ac:dyDescent="0.25">
      <c r="A272" s="50" t="s">
        <v>381</v>
      </c>
      <c r="B272" s="49" t="s">
        <v>382</v>
      </c>
    </row>
    <row r="273" spans="1:2" x14ac:dyDescent="0.25">
      <c r="A273" s="50" t="s">
        <v>383</v>
      </c>
      <c r="B273" s="49" t="s">
        <v>384</v>
      </c>
    </row>
    <row r="274" spans="1:2" x14ac:dyDescent="0.25">
      <c r="A274" s="50" t="s">
        <v>385</v>
      </c>
      <c r="B274" s="49" t="s">
        <v>386</v>
      </c>
    </row>
    <row r="275" spans="1:2" x14ac:dyDescent="0.25">
      <c r="A275" s="52" t="s">
        <v>387</v>
      </c>
      <c r="B275" s="53" t="s">
        <v>388</v>
      </c>
    </row>
    <row r="276" spans="1:2" x14ac:dyDescent="0.25">
      <c r="A276" s="52" t="s">
        <v>389</v>
      </c>
      <c r="B276" s="53" t="s">
        <v>390</v>
      </c>
    </row>
    <row r="277" spans="1:2" x14ac:dyDescent="0.25">
      <c r="A277" s="52" t="s">
        <v>391</v>
      </c>
      <c r="B277" s="53" t="s">
        <v>392</v>
      </c>
    </row>
    <row r="278" spans="1:2" x14ac:dyDescent="0.25">
      <c r="A278" s="52" t="s">
        <v>393</v>
      </c>
      <c r="B278" s="53" t="s">
        <v>394</v>
      </c>
    </row>
    <row r="279" spans="1:2" x14ac:dyDescent="0.25">
      <c r="A279" s="52" t="s">
        <v>395</v>
      </c>
      <c r="B279" s="53" t="s">
        <v>396</v>
      </c>
    </row>
    <row r="280" spans="1:2" x14ac:dyDescent="0.25">
      <c r="A280" s="52" t="s">
        <v>372</v>
      </c>
      <c r="B280" s="51" t="s">
        <v>373</v>
      </c>
    </row>
    <row r="281" spans="1:2" x14ac:dyDescent="0.25">
      <c r="A281" s="52" t="s">
        <v>296</v>
      </c>
      <c r="B281" s="51" t="s">
        <v>417</v>
      </c>
    </row>
    <row r="282" spans="1:2" x14ac:dyDescent="0.25">
      <c r="A282" s="52" t="s">
        <v>418</v>
      </c>
      <c r="B282" s="51" t="s">
        <v>419</v>
      </c>
    </row>
    <row r="283" spans="1:2" x14ac:dyDescent="0.25">
      <c r="A283" s="52" t="s">
        <v>381</v>
      </c>
      <c r="B283" s="51" t="s">
        <v>382</v>
      </c>
    </row>
    <row r="284" spans="1:2" x14ac:dyDescent="0.25">
      <c r="A284" s="52" t="s">
        <v>420</v>
      </c>
      <c r="B284" s="51" t="s">
        <v>421</v>
      </c>
    </row>
    <row r="285" spans="1:2" x14ac:dyDescent="0.25">
      <c r="A285" s="54" t="s">
        <v>449</v>
      </c>
      <c r="B285" s="38" t="s">
        <v>450</v>
      </c>
    </row>
    <row r="286" spans="1:2" x14ac:dyDescent="0.25">
      <c r="A286" s="52" t="s">
        <v>451</v>
      </c>
      <c r="B286" s="51" t="s">
        <v>452</v>
      </c>
    </row>
    <row r="287" spans="1:2" x14ac:dyDescent="0.25">
      <c r="A287" s="52" t="s">
        <v>453</v>
      </c>
      <c r="B287" s="51" t="s">
        <v>454</v>
      </c>
    </row>
    <row r="288" spans="1:2" x14ac:dyDescent="0.25">
      <c r="A288" s="52" t="s">
        <v>455</v>
      </c>
      <c r="B288" s="51" t="s">
        <v>456</v>
      </c>
    </row>
    <row r="289" spans="1:2" x14ac:dyDescent="0.25">
      <c r="A289" s="52" t="s">
        <v>412</v>
      </c>
      <c r="B289" s="51" t="s">
        <v>457</v>
      </c>
    </row>
    <row r="290" spans="1:2" x14ac:dyDescent="0.25">
      <c r="A290" s="52" t="s">
        <v>413</v>
      </c>
      <c r="B290" s="51" t="s">
        <v>458</v>
      </c>
    </row>
    <row r="291" spans="1:2" x14ac:dyDescent="0.25">
      <c r="A291" s="55" t="s">
        <v>459</v>
      </c>
      <c r="B291" s="56" t="s">
        <v>460</v>
      </c>
    </row>
    <row r="292" spans="1:2" x14ac:dyDescent="0.25">
      <c r="A292" s="55" t="s">
        <v>465</v>
      </c>
      <c r="B292" s="29" t="s">
        <v>466</v>
      </c>
    </row>
    <row r="293" spans="1:2" x14ac:dyDescent="0.25">
      <c r="A293" s="52" t="s">
        <v>468</v>
      </c>
      <c r="B293" s="29" t="s">
        <v>469</v>
      </c>
    </row>
    <row r="294" spans="1:2" x14ac:dyDescent="0.25">
      <c r="A294" s="52" t="s">
        <v>470</v>
      </c>
      <c r="B294" s="29" t="s">
        <v>471</v>
      </c>
    </row>
    <row r="295" spans="1:2" x14ac:dyDescent="0.25">
      <c r="A295" s="52" t="s">
        <v>472</v>
      </c>
      <c r="B295" s="29" t="s">
        <v>473</v>
      </c>
    </row>
    <row r="296" spans="1:2" x14ac:dyDescent="0.25">
      <c r="A296" s="52" t="s">
        <v>474</v>
      </c>
      <c r="B296" s="29" t="s">
        <v>475</v>
      </c>
    </row>
    <row r="297" spans="1:2" x14ac:dyDescent="0.25">
      <c r="A297" s="52" t="s">
        <v>476</v>
      </c>
      <c r="B297" s="29" t="s">
        <v>477</v>
      </c>
    </row>
    <row r="298" spans="1:2" x14ac:dyDescent="0.25">
      <c r="A298" s="52" t="s">
        <v>478</v>
      </c>
      <c r="B298" s="29" t="s">
        <v>479</v>
      </c>
    </row>
    <row r="299" spans="1:2" x14ac:dyDescent="0.25">
      <c r="A299" s="52" t="s">
        <v>480</v>
      </c>
      <c r="B299" s="29" t="s">
        <v>481</v>
      </c>
    </row>
    <row r="300" spans="1:2" x14ac:dyDescent="0.25">
      <c r="A300" s="52" t="s">
        <v>482</v>
      </c>
      <c r="B300" s="29" t="s">
        <v>483</v>
      </c>
    </row>
    <row r="301" spans="1:2" x14ac:dyDescent="0.25">
      <c r="A301" s="52" t="s">
        <v>484</v>
      </c>
      <c r="B301" s="29" t="s">
        <v>485</v>
      </c>
    </row>
    <row r="302" spans="1:2" x14ac:dyDescent="0.25">
      <c r="A302" s="52" t="s">
        <v>486</v>
      </c>
      <c r="B302" s="29" t="s">
        <v>487</v>
      </c>
    </row>
    <row r="303" spans="1:2" x14ac:dyDescent="0.25">
      <c r="A303" s="52" t="s">
        <v>488</v>
      </c>
      <c r="B303" s="29" t="s">
        <v>489</v>
      </c>
    </row>
    <row r="304" spans="1:2" x14ac:dyDescent="0.25">
      <c r="A304" s="52" t="s">
        <v>383</v>
      </c>
      <c r="B304" s="29" t="s">
        <v>490</v>
      </c>
    </row>
    <row r="305" spans="1:2" x14ac:dyDescent="0.25">
      <c r="A305" s="52" t="s">
        <v>491</v>
      </c>
      <c r="B305" s="29" t="s">
        <v>492</v>
      </c>
    </row>
    <row r="306" spans="1:2" x14ac:dyDescent="0.25">
      <c r="A306" s="52" t="s">
        <v>493</v>
      </c>
      <c r="B306" s="29" t="s">
        <v>494</v>
      </c>
    </row>
    <row r="307" spans="1:2" x14ac:dyDescent="0.25">
      <c r="A307" s="52" t="s">
        <v>495</v>
      </c>
      <c r="B307" s="29" t="s">
        <v>496</v>
      </c>
    </row>
    <row r="308" spans="1:2" x14ac:dyDescent="0.25">
      <c r="A308" s="52" t="s">
        <v>497</v>
      </c>
      <c r="B308" s="29" t="s">
        <v>498</v>
      </c>
    </row>
    <row r="309" spans="1:2" x14ac:dyDescent="0.25">
      <c r="A309" s="52" t="s">
        <v>499</v>
      </c>
      <c r="B309" s="29" t="s">
        <v>500</v>
      </c>
    </row>
    <row r="310" spans="1:2" x14ac:dyDescent="0.25">
      <c r="A310" s="52" t="s">
        <v>501</v>
      </c>
      <c r="B310" s="29" t="s">
        <v>502</v>
      </c>
    </row>
    <row r="311" spans="1:2" x14ac:dyDescent="0.25">
      <c r="A311" s="52" t="s">
        <v>503</v>
      </c>
      <c r="B311" s="29" t="s">
        <v>504</v>
      </c>
    </row>
    <row r="312" spans="1:2" x14ac:dyDescent="0.25">
      <c r="A312" s="52" t="s">
        <v>505</v>
      </c>
      <c r="B312" s="29" t="s">
        <v>506</v>
      </c>
    </row>
    <row r="313" spans="1:2" x14ac:dyDescent="0.25">
      <c r="A313" s="32" t="s">
        <v>507</v>
      </c>
      <c r="B313" s="29" t="s">
        <v>508</v>
      </c>
    </row>
    <row r="314" spans="1:2" x14ac:dyDescent="0.25">
      <c r="A314" s="32" t="s">
        <v>509</v>
      </c>
      <c r="B314" s="29" t="s">
        <v>510</v>
      </c>
    </row>
    <row r="315" spans="1:2" x14ac:dyDescent="0.25">
      <c r="A315" s="32" t="s">
        <v>511</v>
      </c>
      <c r="B315" s="29" t="s">
        <v>512</v>
      </c>
    </row>
    <row r="316" spans="1:2" x14ac:dyDescent="0.25">
      <c r="A316" s="32" t="s">
        <v>513</v>
      </c>
      <c r="B316" s="29" t="s">
        <v>514</v>
      </c>
    </row>
    <row r="317" spans="1:2" x14ac:dyDescent="0.25">
      <c r="A317" s="32" t="s">
        <v>132</v>
      </c>
      <c r="B317" s="29" t="s">
        <v>89</v>
      </c>
    </row>
    <row r="318" spans="1:2" x14ac:dyDescent="0.25">
      <c r="A318" s="32" t="s">
        <v>515</v>
      </c>
      <c r="B318" s="29" t="s">
        <v>516</v>
      </c>
    </row>
    <row r="319" spans="1:2" x14ac:dyDescent="0.25">
      <c r="A319" s="32" t="s">
        <v>517</v>
      </c>
      <c r="B319" s="29" t="s">
        <v>518</v>
      </c>
    </row>
    <row r="320" spans="1:2" x14ac:dyDescent="0.25">
      <c r="A320" s="32" t="s">
        <v>519</v>
      </c>
      <c r="B320" s="29" t="s">
        <v>520</v>
      </c>
    </row>
    <row r="321" spans="1:2" x14ac:dyDescent="0.25">
      <c r="A321" s="32" t="s">
        <v>521</v>
      </c>
      <c r="B321" s="29" t="s">
        <v>522</v>
      </c>
    </row>
    <row r="322" spans="1:2" x14ac:dyDescent="0.25">
      <c r="A322" s="32" t="s">
        <v>523</v>
      </c>
      <c r="B322" s="29" t="s">
        <v>524</v>
      </c>
    </row>
    <row r="323" spans="1:2" x14ac:dyDescent="0.25">
      <c r="A323" s="32" t="s">
        <v>525</v>
      </c>
      <c r="B323" s="29" t="s">
        <v>526</v>
      </c>
    </row>
    <row r="324" spans="1:2" x14ac:dyDescent="0.25">
      <c r="A324" s="32" t="s">
        <v>527</v>
      </c>
      <c r="B324" s="29" t="s">
        <v>528</v>
      </c>
    </row>
    <row r="325" spans="1:2" x14ac:dyDescent="0.25">
      <c r="A325" s="32" t="s">
        <v>529</v>
      </c>
      <c r="B325" s="29" t="s">
        <v>530</v>
      </c>
    </row>
    <row r="326" spans="1:2" x14ac:dyDescent="0.25">
      <c r="A326" s="32" t="s">
        <v>531</v>
      </c>
      <c r="B326" s="29" t="s">
        <v>532</v>
      </c>
    </row>
    <row r="327" spans="1:2" x14ac:dyDescent="0.25">
      <c r="A327" s="32" t="s">
        <v>533</v>
      </c>
      <c r="B327" s="29" t="s">
        <v>534</v>
      </c>
    </row>
    <row r="328" spans="1:2" x14ac:dyDescent="0.25">
      <c r="A328" s="32" t="s">
        <v>535</v>
      </c>
      <c r="B328" s="29" t="s">
        <v>536</v>
      </c>
    </row>
    <row r="329" spans="1:2" x14ac:dyDescent="0.25">
      <c r="A329" s="32" t="s">
        <v>537</v>
      </c>
      <c r="B329" s="29" t="s">
        <v>538</v>
      </c>
    </row>
    <row r="330" spans="1:2" x14ac:dyDescent="0.25">
      <c r="A330" s="32" t="s">
        <v>539</v>
      </c>
      <c r="B330" s="29" t="s">
        <v>540</v>
      </c>
    </row>
    <row r="331" spans="1:2" x14ac:dyDescent="0.25">
      <c r="A331" s="32" t="s">
        <v>541</v>
      </c>
      <c r="B331" s="29" t="s">
        <v>542</v>
      </c>
    </row>
    <row r="332" spans="1:2" x14ac:dyDescent="0.25">
      <c r="A332" s="32" t="s">
        <v>543</v>
      </c>
      <c r="B332" s="29" t="s">
        <v>544</v>
      </c>
    </row>
    <row r="333" spans="1:2" x14ac:dyDescent="0.25">
      <c r="A333" s="32" t="s">
        <v>545</v>
      </c>
      <c r="B333" s="29" t="s">
        <v>546</v>
      </c>
    </row>
    <row r="334" spans="1:2" x14ac:dyDescent="0.25">
      <c r="A334" s="32" t="s">
        <v>547</v>
      </c>
      <c r="B334" s="29" t="s">
        <v>548</v>
      </c>
    </row>
    <row r="335" spans="1:2" x14ac:dyDescent="0.25">
      <c r="A335" s="32" t="s">
        <v>549</v>
      </c>
      <c r="B335" s="29" t="s">
        <v>550</v>
      </c>
    </row>
    <row r="336" spans="1:2" x14ac:dyDescent="0.25">
      <c r="A336" s="32" t="s">
        <v>551</v>
      </c>
      <c r="B336" s="29" t="s">
        <v>552</v>
      </c>
    </row>
    <row r="337" spans="1:2" x14ac:dyDescent="0.25">
      <c r="A337" s="32" t="s">
        <v>453</v>
      </c>
      <c r="B337" s="29" t="s">
        <v>94</v>
      </c>
    </row>
    <row r="338" spans="1:2" x14ac:dyDescent="0.25">
      <c r="A338" s="32" t="s">
        <v>553</v>
      </c>
      <c r="B338" s="29" t="s">
        <v>554</v>
      </c>
    </row>
    <row r="339" spans="1:2" x14ac:dyDescent="0.25">
      <c r="A339" s="30" t="s">
        <v>505</v>
      </c>
      <c r="B339" s="29" t="s">
        <v>520</v>
      </c>
    </row>
    <row r="340" spans="1:2" x14ac:dyDescent="0.25">
      <c r="A340" s="32" t="s">
        <v>555</v>
      </c>
      <c r="B340" s="29" t="s">
        <v>556</v>
      </c>
    </row>
    <row r="341" spans="1:2" x14ac:dyDescent="0.25">
      <c r="A341" s="32" t="s">
        <v>557</v>
      </c>
      <c r="B341" s="29" t="s">
        <v>558</v>
      </c>
    </row>
    <row r="342" spans="1:2" x14ac:dyDescent="0.25">
      <c r="A342" s="32" t="s">
        <v>559</v>
      </c>
      <c r="B342" s="29" t="s">
        <v>560</v>
      </c>
    </row>
    <row r="343" spans="1:2" x14ac:dyDescent="0.25">
      <c r="A343" s="32" t="s">
        <v>561</v>
      </c>
      <c r="B343" s="29" t="s">
        <v>562</v>
      </c>
    </row>
    <row r="344" spans="1:2" x14ac:dyDescent="0.25">
      <c r="A344" s="32" t="s">
        <v>563</v>
      </c>
      <c r="B344" s="29" t="s">
        <v>564</v>
      </c>
    </row>
    <row r="345" spans="1:2" x14ac:dyDescent="0.25">
      <c r="A345" s="32" t="s">
        <v>360</v>
      </c>
      <c r="B345" s="29" t="s">
        <v>565</v>
      </c>
    </row>
    <row r="346" spans="1:2" x14ac:dyDescent="0.25">
      <c r="A346" s="32" t="s">
        <v>566</v>
      </c>
      <c r="B346" s="29" t="s">
        <v>567</v>
      </c>
    </row>
    <row r="347" spans="1:2" x14ac:dyDescent="0.25">
      <c r="A347" s="64" t="s">
        <v>580</v>
      </c>
      <c r="B347" t="s">
        <v>581</v>
      </c>
    </row>
    <row r="348" spans="1:2" x14ac:dyDescent="0.25">
      <c r="A348" s="32" t="s">
        <v>582</v>
      </c>
      <c r="B348" s="29" t="s">
        <v>583</v>
      </c>
    </row>
    <row r="349" spans="1:2" x14ac:dyDescent="0.25">
      <c r="A349" s="32" t="s">
        <v>584</v>
      </c>
      <c r="B349" s="29" t="s">
        <v>585</v>
      </c>
    </row>
    <row r="350" spans="1:2" x14ac:dyDescent="0.25">
      <c r="A350" s="32" t="s">
        <v>586</v>
      </c>
      <c r="B350" s="29" t="s">
        <v>587</v>
      </c>
    </row>
    <row r="351" spans="1:2" x14ac:dyDescent="0.25">
      <c r="A351" s="32" t="s">
        <v>588</v>
      </c>
      <c r="B351" s="29" t="s">
        <v>589</v>
      </c>
    </row>
    <row r="352" spans="1:2" x14ac:dyDescent="0.25">
      <c r="A352" s="32" t="s">
        <v>590</v>
      </c>
      <c r="B352" s="29" t="s">
        <v>591</v>
      </c>
    </row>
    <row r="353" spans="1:2" x14ac:dyDescent="0.25">
      <c r="A353" s="32" t="s">
        <v>592</v>
      </c>
      <c r="B353" s="29" t="s">
        <v>593</v>
      </c>
    </row>
    <row r="354" spans="1:2" x14ac:dyDescent="0.25">
      <c r="A354" s="32" t="s">
        <v>594</v>
      </c>
      <c r="B354" s="29" t="s">
        <v>595</v>
      </c>
    </row>
    <row r="355" spans="1:2" x14ac:dyDescent="0.25">
      <c r="A355" s="32" t="s">
        <v>596</v>
      </c>
      <c r="B355" s="29" t="s">
        <v>597</v>
      </c>
    </row>
    <row r="356" spans="1:2" x14ac:dyDescent="0.25">
      <c r="A356" s="32" t="s">
        <v>278</v>
      </c>
      <c r="B356" s="29" t="s">
        <v>279</v>
      </c>
    </row>
    <row r="357" spans="1:2" x14ac:dyDescent="0.25">
      <c r="A357" s="32" t="s">
        <v>598</v>
      </c>
      <c r="B357" s="29" t="s">
        <v>599</v>
      </c>
    </row>
    <row r="358" spans="1:2" x14ac:dyDescent="0.25">
      <c r="A358" s="32" t="s">
        <v>420</v>
      </c>
      <c r="B358" s="29" t="s">
        <v>421</v>
      </c>
    </row>
    <row r="359" spans="1:2" x14ac:dyDescent="0.25">
      <c r="A359" s="32" t="s">
        <v>311</v>
      </c>
      <c r="B359" s="29" t="s">
        <v>600</v>
      </c>
    </row>
    <row r="360" spans="1:2" x14ac:dyDescent="0.25">
      <c r="A360" s="32" t="s">
        <v>601</v>
      </c>
      <c r="B360" s="29" t="s">
        <v>602</v>
      </c>
    </row>
    <row r="361" spans="1:2" x14ac:dyDescent="0.25">
      <c r="A361" s="32" t="s">
        <v>603</v>
      </c>
      <c r="B361" s="29" t="s">
        <v>604</v>
      </c>
    </row>
    <row r="362" spans="1:2" x14ac:dyDescent="0.25">
      <c r="A362" s="32" t="s">
        <v>459</v>
      </c>
      <c r="B362" s="29" t="s">
        <v>460</v>
      </c>
    </row>
    <row r="363" spans="1:2" x14ac:dyDescent="0.25">
      <c r="A363" s="32" t="s">
        <v>320</v>
      </c>
      <c r="B363" s="29" t="s">
        <v>321</v>
      </c>
    </row>
    <row r="364" spans="1:2" x14ac:dyDescent="0.25">
      <c r="A364" s="32" t="s">
        <v>605</v>
      </c>
      <c r="B364" s="29" t="s">
        <v>606</v>
      </c>
    </row>
    <row r="365" spans="1:2" x14ac:dyDescent="0.25">
      <c r="A365" s="32" t="s">
        <v>607</v>
      </c>
      <c r="B365" s="29" t="s">
        <v>608</v>
      </c>
    </row>
    <row r="366" spans="1:2" x14ac:dyDescent="0.25">
      <c r="A366" s="32" t="s">
        <v>609</v>
      </c>
      <c r="B366" s="29" t="s">
        <v>92</v>
      </c>
    </row>
    <row r="367" spans="1:2" x14ac:dyDescent="0.25">
      <c r="A367" s="32" t="s">
        <v>610</v>
      </c>
      <c r="B367" s="29" t="s">
        <v>611</v>
      </c>
    </row>
    <row r="368" spans="1:2" x14ac:dyDescent="0.25">
      <c r="A368" s="32" t="s">
        <v>612</v>
      </c>
      <c r="B368" s="29" t="s">
        <v>613</v>
      </c>
    </row>
    <row r="369" spans="1:2" x14ac:dyDescent="0.25">
      <c r="A369" s="32" t="s">
        <v>614</v>
      </c>
      <c r="B369" s="29" t="s">
        <v>615</v>
      </c>
    </row>
    <row r="370" spans="1:2" x14ac:dyDescent="0.25">
      <c r="A370" s="32" t="s">
        <v>616</v>
      </c>
      <c r="B370" s="29" t="s">
        <v>617</v>
      </c>
    </row>
    <row r="371" spans="1:2" x14ac:dyDescent="0.25">
      <c r="A371" s="32" t="s">
        <v>618</v>
      </c>
      <c r="B371" s="29" t="s">
        <v>619</v>
      </c>
    </row>
    <row r="372" spans="1:2" x14ac:dyDescent="0.25">
      <c r="A372" s="32" t="s">
        <v>620</v>
      </c>
      <c r="B372" s="29" t="s">
        <v>621</v>
      </c>
    </row>
    <row r="373" spans="1:2" x14ac:dyDescent="0.25">
      <c r="A373" s="32" t="s">
        <v>622</v>
      </c>
      <c r="B373" s="29" t="s">
        <v>623</v>
      </c>
    </row>
    <row r="374" spans="1:2" x14ac:dyDescent="0.25">
      <c r="A374" s="32" t="s">
        <v>624</v>
      </c>
      <c r="B374" s="29" t="s">
        <v>625</v>
      </c>
    </row>
    <row r="375" spans="1:2" x14ac:dyDescent="0.25">
      <c r="A375" s="32" t="s">
        <v>626</v>
      </c>
      <c r="B375" s="29" t="s">
        <v>627</v>
      </c>
    </row>
    <row r="376" spans="1:2" x14ac:dyDescent="0.25">
      <c r="A376" s="32" t="s">
        <v>628</v>
      </c>
      <c r="B376" s="29" t="s">
        <v>629</v>
      </c>
    </row>
    <row r="377" spans="1:2" x14ac:dyDescent="0.25">
      <c r="A377" s="32" t="s">
        <v>630</v>
      </c>
      <c r="B377" s="29" t="s">
        <v>631</v>
      </c>
    </row>
    <row r="378" spans="1:2" x14ac:dyDescent="0.25">
      <c r="A378" s="32" t="s">
        <v>632</v>
      </c>
      <c r="B378" s="29" t="s">
        <v>633</v>
      </c>
    </row>
    <row r="379" spans="1:2" x14ac:dyDescent="0.25">
      <c r="A379" s="32" t="s">
        <v>634</v>
      </c>
      <c r="B379" s="29" t="s">
        <v>635</v>
      </c>
    </row>
    <row r="380" spans="1:2" x14ac:dyDescent="0.25">
      <c r="A380" s="32" t="s">
        <v>636</v>
      </c>
      <c r="B380" s="29" t="s">
        <v>637</v>
      </c>
    </row>
    <row r="381" spans="1:2" x14ac:dyDescent="0.25">
      <c r="A381" s="32" t="s">
        <v>638</v>
      </c>
      <c r="B381" s="29" t="s">
        <v>639</v>
      </c>
    </row>
    <row r="382" spans="1:2" x14ac:dyDescent="0.25">
      <c r="A382" s="32" t="s">
        <v>640</v>
      </c>
      <c r="B382" s="29" t="s">
        <v>641</v>
      </c>
    </row>
    <row r="383" spans="1:2" x14ac:dyDescent="0.25">
      <c r="A383" s="32" t="s">
        <v>642</v>
      </c>
      <c r="B383" s="29" t="s">
        <v>643</v>
      </c>
    </row>
    <row r="384" spans="1:2" x14ac:dyDescent="0.25">
      <c r="A384" s="32" t="s">
        <v>644</v>
      </c>
      <c r="B384" s="29" t="s">
        <v>645</v>
      </c>
    </row>
    <row r="385" spans="1:2" x14ac:dyDescent="0.25">
      <c r="A385" s="32" t="s">
        <v>646</v>
      </c>
      <c r="B385" s="29" t="s">
        <v>647</v>
      </c>
    </row>
    <row r="386" spans="1:2" x14ac:dyDescent="0.25">
      <c r="A386" s="32" t="s">
        <v>648</v>
      </c>
      <c r="B386" s="29" t="s">
        <v>649</v>
      </c>
    </row>
    <row r="387" spans="1:2" x14ac:dyDescent="0.25">
      <c r="A387" s="32" t="s">
        <v>650</v>
      </c>
      <c r="B387" s="29" t="s">
        <v>651</v>
      </c>
    </row>
    <row r="388" spans="1:2" x14ac:dyDescent="0.25">
      <c r="A388" s="32" t="s">
        <v>652</v>
      </c>
      <c r="B388" s="29" t="s">
        <v>653</v>
      </c>
    </row>
    <row r="389" spans="1:2" x14ac:dyDescent="0.25">
      <c r="A389" s="32" t="s">
        <v>654</v>
      </c>
      <c r="B389" s="29" t="s">
        <v>655</v>
      </c>
    </row>
    <row r="390" spans="1:2" x14ac:dyDescent="0.25">
      <c r="A390" s="32" t="s">
        <v>656</v>
      </c>
      <c r="B390" s="29" t="s">
        <v>657</v>
      </c>
    </row>
    <row r="391" spans="1:2" x14ac:dyDescent="0.25">
      <c r="A391" s="32" t="s">
        <v>658</v>
      </c>
      <c r="B391" s="29" t="s">
        <v>659</v>
      </c>
    </row>
    <row r="392" spans="1:2" x14ac:dyDescent="0.25">
      <c r="A392" s="32" t="s">
        <v>660</v>
      </c>
      <c r="B392" s="29" t="s">
        <v>661</v>
      </c>
    </row>
    <row r="393" spans="1:2" x14ac:dyDescent="0.25">
      <c r="A393" s="32" t="s">
        <v>337</v>
      </c>
      <c r="B393" s="29" t="s">
        <v>662</v>
      </c>
    </row>
    <row r="394" spans="1:2" x14ac:dyDescent="0.25">
      <c r="A394" s="33" t="s">
        <v>663</v>
      </c>
      <c r="B394" s="29" t="s">
        <v>664</v>
      </c>
    </row>
    <row r="395" spans="1:2" x14ac:dyDescent="0.25">
      <c r="A395" s="32" t="s">
        <v>665</v>
      </c>
      <c r="B395" s="29" t="s">
        <v>666</v>
      </c>
    </row>
    <row r="396" spans="1:2" x14ac:dyDescent="0.25">
      <c r="A396" s="32" t="s">
        <v>667</v>
      </c>
      <c r="B396" s="29" t="s">
        <v>668</v>
      </c>
    </row>
    <row r="397" spans="1:2" x14ac:dyDescent="0.25">
      <c r="A397" s="32" t="s">
        <v>669</v>
      </c>
      <c r="B397" s="29" t="s">
        <v>670</v>
      </c>
    </row>
    <row r="398" spans="1:2" x14ac:dyDescent="0.25">
      <c r="A398" s="32" t="s">
        <v>671</v>
      </c>
      <c r="B398" s="29" t="s">
        <v>672</v>
      </c>
    </row>
    <row r="399" spans="1:2" x14ac:dyDescent="0.25">
      <c r="A399" s="32" t="s">
        <v>673</v>
      </c>
      <c r="B399" s="29" t="s">
        <v>674</v>
      </c>
    </row>
    <row r="400" spans="1:2" x14ac:dyDescent="0.25">
      <c r="A400" s="32" t="s">
        <v>675</v>
      </c>
      <c r="B400" s="29" t="s">
        <v>676</v>
      </c>
    </row>
    <row r="401" spans="1:2" x14ac:dyDescent="0.25">
      <c r="A401" s="32" t="s">
        <v>677</v>
      </c>
      <c r="B401" s="29" t="s">
        <v>678</v>
      </c>
    </row>
    <row r="402" spans="1:2" x14ac:dyDescent="0.25">
      <c r="A402" s="32" t="s">
        <v>679</v>
      </c>
      <c r="B402" s="29" t="s">
        <v>680</v>
      </c>
    </row>
    <row r="403" spans="1:2" x14ac:dyDescent="0.25">
      <c r="A403" s="32" t="s">
        <v>681</v>
      </c>
      <c r="B403" s="29" t="s">
        <v>682</v>
      </c>
    </row>
    <row r="404" spans="1:2" x14ac:dyDescent="0.25">
      <c r="A404" s="32" t="s">
        <v>683</v>
      </c>
      <c r="B404" s="29" t="s">
        <v>684</v>
      </c>
    </row>
    <row r="405" spans="1:2" x14ac:dyDescent="0.25">
      <c r="A405" s="32" t="s">
        <v>318</v>
      </c>
      <c r="B405" s="29" t="s">
        <v>685</v>
      </c>
    </row>
    <row r="406" spans="1:2" x14ac:dyDescent="0.25">
      <c r="A406" s="32" t="s">
        <v>349</v>
      </c>
      <c r="B406" s="29" t="s">
        <v>350</v>
      </c>
    </row>
    <row r="407" spans="1:2" x14ac:dyDescent="0.25">
      <c r="A407" s="32" t="s">
        <v>686</v>
      </c>
      <c r="B407" s="29" t="s">
        <v>687</v>
      </c>
    </row>
    <row r="408" spans="1:2" x14ac:dyDescent="0.25">
      <c r="A408" s="32" t="s">
        <v>688</v>
      </c>
      <c r="B408" s="29" t="s">
        <v>224</v>
      </c>
    </row>
    <row r="409" spans="1:2" x14ac:dyDescent="0.25">
      <c r="A409" s="32" t="s">
        <v>689</v>
      </c>
      <c r="B409" s="29" t="s">
        <v>690</v>
      </c>
    </row>
    <row r="410" spans="1:2" x14ac:dyDescent="0.25">
      <c r="A410" s="32" t="s">
        <v>691</v>
      </c>
      <c r="B410" s="29" t="s">
        <v>692</v>
      </c>
    </row>
    <row r="411" spans="1:2" x14ac:dyDescent="0.25">
      <c r="A411" s="32" t="s">
        <v>693</v>
      </c>
      <c r="B411" s="29" t="s">
        <v>694</v>
      </c>
    </row>
    <row r="412" spans="1:2" x14ac:dyDescent="0.25">
      <c r="A412" s="32" t="s">
        <v>695</v>
      </c>
      <c r="B412" s="29" t="s">
        <v>696</v>
      </c>
    </row>
    <row r="413" spans="1:2" x14ac:dyDescent="0.25">
      <c r="A413" s="32" t="s">
        <v>697</v>
      </c>
      <c r="B413" s="29" t="s">
        <v>698</v>
      </c>
    </row>
    <row r="414" spans="1:2" x14ac:dyDescent="0.25">
      <c r="A414" s="32" t="s">
        <v>699</v>
      </c>
      <c r="B414" s="29" t="s">
        <v>700</v>
      </c>
    </row>
    <row r="415" spans="1:2" x14ac:dyDescent="0.25">
      <c r="A415" s="32" t="s">
        <v>701</v>
      </c>
      <c r="B415" s="29" t="s">
        <v>702</v>
      </c>
    </row>
    <row r="416" spans="1:2" x14ac:dyDescent="0.25">
      <c r="A416" s="32" t="s">
        <v>703</v>
      </c>
      <c r="B416" s="29" t="s">
        <v>704</v>
      </c>
    </row>
    <row r="417" spans="1:2" x14ac:dyDescent="0.25">
      <c r="A417" s="32" t="s">
        <v>705</v>
      </c>
      <c r="B417" s="29" t="s">
        <v>706</v>
      </c>
    </row>
    <row r="418" spans="1:2" x14ac:dyDescent="0.25">
      <c r="A418" s="32" t="s">
        <v>707</v>
      </c>
      <c r="B418" s="29" t="s">
        <v>708</v>
      </c>
    </row>
    <row r="419" spans="1:2" x14ac:dyDescent="0.25">
      <c r="A419" s="32" t="s">
        <v>709</v>
      </c>
      <c r="B419" s="29" t="s">
        <v>710</v>
      </c>
    </row>
    <row r="420" spans="1:2" x14ac:dyDescent="0.25">
      <c r="A420" s="32" t="s">
        <v>711</v>
      </c>
      <c r="B420" s="29" t="s">
        <v>712</v>
      </c>
    </row>
    <row r="421" spans="1:2" x14ac:dyDescent="0.25">
      <c r="A421" s="32" t="s">
        <v>713</v>
      </c>
      <c r="B421" s="29" t="s">
        <v>714</v>
      </c>
    </row>
    <row r="422" spans="1:2" x14ac:dyDescent="0.25">
      <c r="A422" s="32" t="s">
        <v>715</v>
      </c>
      <c r="B422" s="29" t="s">
        <v>716</v>
      </c>
    </row>
    <row r="423" spans="1:2" x14ac:dyDescent="0.25">
      <c r="A423" s="32" t="s">
        <v>717</v>
      </c>
      <c r="B423" s="29" t="s">
        <v>718</v>
      </c>
    </row>
    <row r="424" spans="1:2" x14ac:dyDescent="0.25">
      <c r="A424" s="32" t="s">
        <v>719</v>
      </c>
      <c r="B424" s="29" t="s">
        <v>720</v>
      </c>
    </row>
    <row r="425" spans="1:2" x14ac:dyDescent="0.25">
      <c r="A425" s="32" t="s">
        <v>721</v>
      </c>
      <c r="B425" s="29" t="s">
        <v>722</v>
      </c>
    </row>
    <row r="426" spans="1:2" x14ac:dyDescent="0.25">
      <c r="A426" s="32" t="s">
        <v>723</v>
      </c>
      <c r="B426" s="29" t="s">
        <v>724</v>
      </c>
    </row>
    <row r="427" spans="1:2" x14ac:dyDescent="0.25">
      <c r="A427" s="32" t="s">
        <v>725</v>
      </c>
      <c r="B427" s="29" t="s">
        <v>726</v>
      </c>
    </row>
    <row r="428" spans="1:2" x14ac:dyDescent="0.25">
      <c r="A428" s="32" t="s">
        <v>727</v>
      </c>
      <c r="B428" s="29" t="s">
        <v>728</v>
      </c>
    </row>
    <row r="429" spans="1:2" x14ac:dyDescent="0.25">
      <c r="A429" s="32" t="s">
        <v>729</v>
      </c>
      <c r="B429" s="29" t="s">
        <v>730</v>
      </c>
    </row>
    <row r="430" spans="1:2" x14ac:dyDescent="0.25">
      <c r="A430" s="32" t="s">
        <v>731</v>
      </c>
      <c r="B430" s="29" t="s">
        <v>732</v>
      </c>
    </row>
    <row r="431" spans="1:2" x14ac:dyDescent="0.25">
      <c r="A431" s="32" t="s">
        <v>733</v>
      </c>
      <c r="B431" s="29" t="s">
        <v>734</v>
      </c>
    </row>
    <row r="432" spans="1:2" x14ac:dyDescent="0.25">
      <c r="A432" s="32" t="s">
        <v>735</v>
      </c>
      <c r="B432" s="29" t="s">
        <v>736</v>
      </c>
    </row>
    <row r="433" spans="1:2" x14ac:dyDescent="0.25">
      <c r="A433" s="30" t="s">
        <v>737</v>
      </c>
      <c r="B433" s="29" t="s">
        <v>738</v>
      </c>
    </row>
    <row r="434" spans="1:2" x14ac:dyDescent="0.25">
      <c r="A434" s="32" t="s">
        <v>739</v>
      </c>
      <c r="B434" s="29" t="s">
        <v>740</v>
      </c>
    </row>
    <row r="435" spans="1:2" x14ac:dyDescent="0.25">
      <c r="A435" s="32" t="s">
        <v>741</v>
      </c>
      <c r="B435" s="29" t="s">
        <v>742</v>
      </c>
    </row>
    <row r="436" spans="1:2" x14ac:dyDescent="0.25">
      <c r="A436" s="32" t="s">
        <v>743</v>
      </c>
      <c r="B436" s="29" t="s">
        <v>744</v>
      </c>
    </row>
    <row r="437" spans="1:2" x14ac:dyDescent="0.25">
      <c r="A437" s="32" t="s">
        <v>745</v>
      </c>
      <c r="B437" s="29" t="s">
        <v>746</v>
      </c>
    </row>
    <row r="438" spans="1:2" x14ac:dyDescent="0.25">
      <c r="A438" s="32" t="s">
        <v>747</v>
      </c>
      <c r="B438" s="29" t="s">
        <v>748</v>
      </c>
    </row>
    <row r="439" spans="1:2" x14ac:dyDescent="0.25">
      <c r="A439" s="32" t="s">
        <v>749</v>
      </c>
      <c r="B439" s="29" t="s">
        <v>750</v>
      </c>
    </row>
    <row r="440" spans="1:2" x14ac:dyDescent="0.25">
      <c r="A440" s="32" t="s">
        <v>751</v>
      </c>
      <c r="B440" s="29" t="s">
        <v>752</v>
      </c>
    </row>
    <row r="441" spans="1:2" x14ac:dyDescent="0.25">
      <c r="A441" s="32" t="s">
        <v>753</v>
      </c>
      <c r="B441" s="29" t="s">
        <v>754</v>
      </c>
    </row>
    <row r="442" spans="1:2" x14ac:dyDescent="0.25">
      <c r="A442" s="32" t="s">
        <v>755</v>
      </c>
      <c r="B442" s="29" t="s">
        <v>756</v>
      </c>
    </row>
    <row r="443" spans="1:2" x14ac:dyDescent="0.25">
      <c r="A443" s="32" t="s">
        <v>757</v>
      </c>
      <c r="B443" s="29" t="s">
        <v>758</v>
      </c>
    </row>
    <row r="444" spans="1:2" x14ac:dyDescent="0.25">
      <c r="A444" s="32" t="s">
        <v>762</v>
      </c>
      <c r="B444" s="29" t="s">
        <v>763</v>
      </c>
    </row>
    <row r="445" spans="1:2" x14ac:dyDescent="0.25">
      <c r="A445" s="32" t="s">
        <v>766</v>
      </c>
      <c r="B445" s="29" t="s">
        <v>767</v>
      </c>
    </row>
    <row r="446" spans="1:2" x14ac:dyDescent="0.25">
      <c r="A446" s="32" t="s">
        <v>769</v>
      </c>
      <c r="B446" s="29" t="s">
        <v>770</v>
      </c>
    </row>
    <row r="447" spans="1:2" x14ac:dyDescent="0.25">
      <c r="A447" s="32" t="s">
        <v>772</v>
      </c>
      <c r="B447" s="29" t="s">
        <v>188</v>
      </c>
    </row>
    <row r="448" spans="1:2" x14ac:dyDescent="0.25">
      <c r="A448" s="32" t="s">
        <v>777</v>
      </c>
      <c r="B448" s="29" t="s">
        <v>256</v>
      </c>
    </row>
    <row r="449" spans="1:2" x14ac:dyDescent="0.25">
      <c r="A449" s="32"/>
      <c r="B449" s="29"/>
    </row>
    <row r="450" spans="1:2" x14ac:dyDescent="0.25">
      <c r="A450" s="32"/>
      <c r="B450" s="29"/>
    </row>
    <row r="451" spans="1:2" x14ac:dyDescent="0.25">
      <c r="A451" s="32"/>
      <c r="B451" s="29"/>
    </row>
    <row r="452" spans="1:2" x14ac:dyDescent="0.25">
      <c r="A452" s="32"/>
      <c r="B452" s="29"/>
    </row>
    <row r="453" spans="1:2" x14ac:dyDescent="0.25">
      <c r="A453" s="32"/>
      <c r="B453" s="29"/>
    </row>
    <row r="454" spans="1:2" x14ac:dyDescent="0.25">
      <c r="A454" s="32"/>
      <c r="B454" s="29"/>
    </row>
    <row r="455" spans="1:2" x14ac:dyDescent="0.25">
      <c r="A455" s="32"/>
      <c r="B455" s="29"/>
    </row>
    <row r="456" spans="1:2" x14ac:dyDescent="0.25">
      <c r="A456" s="32"/>
      <c r="B456" s="29"/>
    </row>
    <row r="457" spans="1:2" x14ac:dyDescent="0.25">
      <c r="A457" s="32"/>
      <c r="B457" s="29"/>
    </row>
    <row r="458" spans="1:2" x14ac:dyDescent="0.25">
      <c r="A458" s="32"/>
      <c r="B458" s="29"/>
    </row>
    <row r="459" spans="1:2" x14ac:dyDescent="0.25">
      <c r="A459" s="32"/>
      <c r="B459" s="29"/>
    </row>
    <row r="460" spans="1:2" x14ac:dyDescent="0.25">
      <c r="A460" s="32"/>
      <c r="B460" s="29"/>
    </row>
    <row r="461" spans="1:2" x14ac:dyDescent="0.25">
      <c r="A461" s="32"/>
      <c r="B461" s="29"/>
    </row>
    <row r="462" spans="1:2" x14ac:dyDescent="0.25">
      <c r="A462" s="32"/>
      <c r="B462" s="29"/>
    </row>
    <row r="463" spans="1:2" x14ac:dyDescent="0.25">
      <c r="A463" s="32"/>
      <c r="B463" s="29"/>
    </row>
    <row r="464" spans="1:2" x14ac:dyDescent="0.25">
      <c r="A464" s="32"/>
      <c r="B464" s="29"/>
    </row>
    <row r="465" spans="1:2" x14ac:dyDescent="0.25">
      <c r="A465" s="32"/>
      <c r="B465" s="29"/>
    </row>
    <row r="466" spans="1:2" x14ac:dyDescent="0.25">
      <c r="A466" s="32"/>
      <c r="B466" s="29"/>
    </row>
    <row r="467" spans="1:2" x14ac:dyDescent="0.25">
      <c r="A467" s="32"/>
      <c r="B467" s="29"/>
    </row>
    <row r="468" spans="1:2" x14ac:dyDescent="0.25">
      <c r="A468" s="32"/>
      <c r="B468" s="29"/>
    </row>
    <row r="469" spans="1:2" x14ac:dyDescent="0.25">
      <c r="A469" s="32"/>
      <c r="B469" s="29"/>
    </row>
    <row r="470" spans="1:2" x14ac:dyDescent="0.25">
      <c r="A470" s="32"/>
      <c r="B470" s="29"/>
    </row>
    <row r="471" spans="1:2" x14ac:dyDescent="0.25">
      <c r="A471" s="32"/>
      <c r="B471" s="29"/>
    </row>
    <row r="472" spans="1:2" x14ac:dyDescent="0.25">
      <c r="A472" s="32"/>
      <c r="B472" s="29"/>
    </row>
    <row r="473" spans="1:2" x14ac:dyDescent="0.25">
      <c r="A473" s="32"/>
      <c r="B473" s="29"/>
    </row>
    <row r="474" spans="1:2" x14ac:dyDescent="0.25">
      <c r="A474" s="32"/>
      <c r="B474" s="29"/>
    </row>
    <row r="475" spans="1:2" x14ac:dyDescent="0.25">
      <c r="A475" s="32"/>
      <c r="B475" s="29"/>
    </row>
    <row r="476" spans="1:2" x14ac:dyDescent="0.25">
      <c r="A476" s="32"/>
      <c r="B476" s="29"/>
    </row>
    <row r="477" spans="1:2" x14ac:dyDescent="0.25">
      <c r="A477" s="32"/>
      <c r="B477" s="29"/>
    </row>
    <row r="478" spans="1:2" x14ac:dyDescent="0.25">
      <c r="A478" s="32"/>
      <c r="B478" s="29"/>
    </row>
    <row r="479" spans="1:2" x14ac:dyDescent="0.25">
      <c r="A479" s="32"/>
      <c r="B479" s="29"/>
    </row>
    <row r="480" spans="1:2" x14ac:dyDescent="0.25">
      <c r="A480" s="32"/>
      <c r="B480" s="29"/>
    </row>
    <row r="481" spans="1:2" x14ac:dyDescent="0.25">
      <c r="A481" s="32"/>
      <c r="B481" s="29"/>
    </row>
    <row r="482" spans="1:2" x14ac:dyDescent="0.25">
      <c r="A482" s="32"/>
      <c r="B482" s="29"/>
    </row>
    <row r="483" spans="1:2" x14ac:dyDescent="0.25">
      <c r="A483" s="32"/>
      <c r="B483" s="29"/>
    </row>
    <row r="484" spans="1:2" x14ac:dyDescent="0.25">
      <c r="A484" s="32"/>
      <c r="B484" s="29"/>
    </row>
    <row r="485" spans="1:2" x14ac:dyDescent="0.25">
      <c r="A485" s="32"/>
      <c r="B485" s="29"/>
    </row>
    <row r="486" spans="1:2" x14ac:dyDescent="0.25">
      <c r="A486" s="32"/>
      <c r="B486" s="29"/>
    </row>
    <row r="487" spans="1:2" x14ac:dyDescent="0.25">
      <c r="A487" s="32"/>
      <c r="B487" s="29"/>
    </row>
    <row r="488" spans="1:2" x14ac:dyDescent="0.25">
      <c r="A488" s="32"/>
      <c r="B488" s="29"/>
    </row>
    <row r="489" spans="1:2" x14ac:dyDescent="0.25">
      <c r="A489" s="32"/>
      <c r="B489" s="29"/>
    </row>
    <row r="490" spans="1:2" x14ac:dyDescent="0.25">
      <c r="A490" s="32"/>
      <c r="B490" s="29"/>
    </row>
    <row r="491" spans="1:2" x14ac:dyDescent="0.25">
      <c r="A491" s="32"/>
      <c r="B491" s="29"/>
    </row>
    <row r="492" spans="1:2" x14ac:dyDescent="0.25">
      <c r="A492" s="32"/>
      <c r="B492" s="29"/>
    </row>
    <row r="493" spans="1:2" x14ac:dyDescent="0.25">
      <c r="A493" s="32"/>
      <c r="B493" s="29"/>
    </row>
    <row r="494" spans="1:2" x14ac:dyDescent="0.25">
      <c r="A494" s="32"/>
      <c r="B494" s="29"/>
    </row>
    <row r="495" spans="1:2" x14ac:dyDescent="0.25">
      <c r="A495" s="32"/>
      <c r="B495" s="29"/>
    </row>
    <row r="496" spans="1:2" x14ac:dyDescent="0.25">
      <c r="A496" s="32"/>
      <c r="B496" s="29"/>
    </row>
    <row r="497" spans="1:2" x14ac:dyDescent="0.25">
      <c r="A497" s="32"/>
      <c r="B497" s="29"/>
    </row>
    <row r="498" spans="1:2" x14ac:dyDescent="0.25">
      <c r="A498" s="32"/>
      <c r="B498" s="29"/>
    </row>
    <row r="499" spans="1:2" x14ac:dyDescent="0.25">
      <c r="A499" s="32"/>
      <c r="B499" s="29"/>
    </row>
    <row r="500" spans="1:2" x14ac:dyDescent="0.25">
      <c r="A500" s="32"/>
      <c r="B500" s="29"/>
    </row>
    <row r="501" spans="1:2" x14ac:dyDescent="0.25">
      <c r="A501" s="32"/>
      <c r="B501" s="29"/>
    </row>
    <row r="502" spans="1:2" x14ac:dyDescent="0.25">
      <c r="A502" s="32"/>
      <c r="B502" s="29"/>
    </row>
    <row r="503" spans="1:2" x14ac:dyDescent="0.25">
      <c r="A503" s="32"/>
      <c r="B503" s="29"/>
    </row>
    <row r="504" spans="1:2" x14ac:dyDescent="0.25">
      <c r="A504" s="32"/>
      <c r="B504" s="29"/>
    </row>
    <row r="505" spans="1:2" x14ac:dyDescent="0.25">
      <c r="A505" s="32"/>
      <c r="B505" s="29"/>
    </row>
    <row r="506" spans="1:2" x14ac:dyDescent="0.25">
      <c r="A506" s="31"/>
      <c r="B506" s="29"/>
    </row>
    <row r="507" spans="1:2" x14ac:dyDescent="0.25">
      <c r="A507" s="32"/>
      <c r="B507" s="29"/>
    </row>
    <row r="508" spans="1:2" x14ac:dyDescent="0.25">
      <c r="A508" s="32"/>
      <c r="B508" s="29"/>
    </row>
    <row r="509" spans="1:2" x14ac:dyDescent="0.25">
      <c r="A509" s="32"/>
      <c r="B509" s="29"/>
    </row>
    <row r="510" spans="1:2" x14ac:dyDescent="0.25">
      <c r="A510" s="32"/>
      <c r="B510" s="29"/>
    </row>
    <row r="511" spans="1:2" x14ac:dyDescent="0.25">
      <c r="A511" s="32"/>
      <c r="B511" s="29"/>
    </row>
    <row r="512" spans="1:2" x14ac:dyDescent="0.25">
      <c r="A512" s="32"/>
      <c r="B512" s="29"/>
    </row>
    <row r="513" spans="1:2" x14ac:dyDescent="0.25">
      <c r="A513" s="32"/>
      <c r="B513" s="29"/>
    </row>
    <row r="514" spans="1:2" x14ac:dyDescent="0.25">
      <c r="A514" s="32"/>
      <c r="B514" s="29"/>
    </row>
    <row r="515" spans="1:2" x14ac:dyDescent="0.25">
      <c r="A515" s="32"/>
      <c r="B515" s="29"/>
    </row>
    <row r="516" spans="1:2" x14ac:dyDescent="0.25">
      <c r="A516" s="32"/>
      <c r="B516" s="29"/>
    </row>
    <row r="517" spans="1:2" x14ac:dyDescent="0.25">
      <c r="A517" s="32"/>
      <c r="B517" s="29"/>
    </row>
    <row r="518" spans="1:2" x14ac:dyDescent="0.25">
      <c r="A518" s="32"/>
      <c r="B518" s="29"/>
    </row>
    <row r="519" spans="1:2" x14ac:dyDescent="0.25">
      <c r="A519" s="32"/>
      <c r="B519" s="29"/>
    </row>
    <row r="520" spans="1:2" x14ac:dyDescent="0.25">
      <c r="A520" s="32"/>
      <c r="B520" s="29"/>
    </row>
    <row r="521" spans="1:2" x14ac:dyDescent="0.25">
      <c r="A521" s="32"/>
      <c r="B521" s="29"/>
    </row>
    <row r="522" spans="1:2" x14ac:dyDescent="0.25">
      <c r="A522" s="32"/>
      <c r="B522" s="29"/>
    </row>
    <row r="523" spans="1:2" x14ac:dyDescent="0.25">
      <c r="A523" s="32"/>
      <c r="B523" s="29"/>
    </row>
    <row r="524" spans="1:2" x14ac:dyDescent="0.25">
      <c r="A524" s="32"/>
      <c r="B524" s="29"/>
    </row>
    <row r="525" spans="1:2" x14ac:dyDescent="0.25">
      <c r="A525" s="32"/>
      <c r="B525" s="29"/>
    </row>
    <row r="526" spans="1:2" x14ac:dyDescent="0.25">
      <c r="A526" s="32"/>
      <c r="B526" s="29"/>
    </row>
    <row r="527" spans="1:2" x14ac:dyDescent="0.25">
      <c r="A527" s="32"/>
      <c r="B527" s="29"/>
    </row>
    <row r="528" spans="1:2" x14ac:dyDescent="0.25">
      <c r="A528" s="32"/>
      <c r="B528" s="29"/>
    </row>
    <row r="529" spans="1:2" x14ac:dyDescent="0.25">
      <c r="A529" s="32"/>
      <c r="B529" s="29"/>
    </row>
    <row r="530" spans="1:2" x14ac:dyDescent="0.25">
      <c r="A530" s="32"/>
      <c r="B530" s="29"/>
    </row>
    <row r="531" spans="1:2" x14ac:dyDescent="0.25">
      <c r="A531" s="32"/>
      <c r="B531" s="29"/>
    </row>
    <row r="532" spans="1:2" x14ac:dyDescent="0.25">
      <c r="A532" s="32"/>
      <c r="B532" s="29"/>
    </row>
    <row r="533" spans="1:2" x14ac:dyDescent="0.25">
      <c r="A533" s="32"/>
      <c r="B533" s="29"/>
    </row>
    <row r="534" spans="1:2" x14ac:dyDescent="0.25">
      <c r="A534" s="32"/>
      <c r="B534" s="29"/>
    </row>
    <row r="535" spans="1:2" x14ac:dyDescent="0.25">
      <c r="A535" s="32"/>
      <c r="B535" s="29"/>
    </row>
    <row r="536" spans="1:2" x14ac:dyDescent="0.25">
      <c r="A536" s="32"/>
      <c r="B536" s="29"/>
    </row>
    <row r="537" spans="1:2" x14ac:dyDescent="0.25">
      <c r="A537" s="32"/>
      <c r="B537" s="29"/>
    </row>
    <row r="538" spans="1:2" x14ac:dyDescent="0.25">
      <c r="A538" s="32"/>
      <c r="B538" s="29"/>
    </row>
    <row r="539" spans="1:2" x14ac:dyDescent="0.25">
      <c r="A539" s="32"/>
      <c r="B539" s="29"/>
    </row>
    <row r="540" spans="1:2" x14ac:dyDescent="0.25">
      <c r="A540" s="32"/>
      <c r="B540" s="29"/>
    </row>
    <row r="541" spans="1:2" x14ac:dyDescent="0.25">
      <c r="A541" s="32"/>
      <c r="B541" s="29"/>
    </row>
    <row r="542" spans="1:2" x14ac:dyDescent="0.25">
      <c r="A542" s="32"/>
      <c r="B542" s="29"/>
    </row>
    <row r="543" spans="1:2" x14ac:dyDescent="0.25">
      <c r="A543" s="32"/>
      <c r="B543" s="29"/>
    </row>
    <row r="544" spans="1:2" x14ac:dyDescent="0.25">
      <c r="A544" s="32"/>
      <c r="B544" s="29"/>
    </row>
    <row r="545" spans="1:2" x14ac:dyDescent="0.25">
      <c r="A545" s="32"/>
      <c r="B545" s="29"/>
    </row>
    <row r="546" spans="1:2" x14ac:dyDescent="0.25">
      <c r="A546" s="32"/>
      <c r="B546" s="29"/>
    </row>
    <row r="547" spans="1:2" x14ac:dyDescent="0.25">
      <c r="A547" s="32"/>
      <c r="B547" s="29"/>
    </row>
    <row r="548" spans="1:2" x14ac:dyDescent="0.25">
      <c r="A548" s="32"/>
      <c r="B548" s="29"/>
    </row>
    <row r="549" spans="1:2" x14ac:dyDescent="0.25">
      <c r="A549" s="32"/>
      <c r="B549" s="29"/>
    </row>
    <row r="550" spans="1:2" x14ac:dyDescent="0.25">
      <c r="A550" s="32"/>
      <c r="B550" s="29"/>
    </row>
    <row r="551" spans="1:2" x14ac:dyDescent="0.25">
      <c r="A551" s="32"/>
      <c r="B551" s="29"/>
    </row>
    <row r="552" spans="1:2" x14ac:dyDescent="0.25">
      <c r="A552" s="32"/>
      <c r="B552" s="29"/>
    </row>
    <row r="553" spans="1:2" x14ac:dyDescent="0.25">
      <c r="A553" s="32"/>
      <c r="B553" s="29"/>
    </row>
    <row r="554" spans="1:2" x14ac:dyDescent="0.25">
      <c r="A554" s="32"/>
      <c r="B554" s="29"/>
    </row>
    <row r="555" spans="1:2" x14ac:dyDescent="0.25">
      <c r="A555" s="32"/>
      <c r="B555" s="29"/>
    </row>
    <row r="556" spans="1:2" x14ac:dyDescent="0.25">
      <c r="A556" s="32"/>
      <c r="B556" s="29"/>
    </row>
    <row r="557" spans="1:2" x14ac:dyDescent="0.25">
      <c r="A557" s="32"/>
      <c r="B557" s="29"/>
    </row>
    <row r="558" spans="1:2" x14ac:dyDescent="0.25">
      <c r="A558" s="32"/>
      <c r="B558" s="29"/>
    </row>
    <row r="559" spans="1:2" x14ac:dyDescent="0.25">
      <c r="A559" s="32"/>
      <c r="B559" s="29"/>
    </row>
    <row r="560" spans="1:2" x14ac:dyDescent="0.25">
      <c r="A560" s="32"/>
      <c r="B560" s="29"/>
    </row>
    <row r="561" spans="1:2" x14ac:dyDescent="0.25">
      <c r="A561" s="32"/>
      <c r="B561" s="29"/>
    </row>
    <row r="562" spans="1:2" x14ac:dyDescent="0.25">
      <c r="A562" s="32"/>
      <c r="B562" s="29"/>
    </row>
    <row r="563" spans="1:2" x14ac:dyDescent="0.25">
      <c r="A563" s="32"/>
      <c r="B563" s="29"/>
    </row>
    <row r="564" spans="1:2" x14ac:dyDescent="0.25">
      <c r="A564" s="32"/>
      <c r="B564" s="29"/>
    </row>
    <row r="565" spans="1:2" x14ac:dyDescent="0.25">
      <c r="A565" s="32"/>
      <c r="B565" s="29"/>
    </row>
    <row r="566" spans="1:2" x14ac:dyDescent="0.25">
      <c r="A566" s="32"/>
      <c r="B566" s="29"/>
    </row>
    <row r="567" spans="1:2" x14ac:dyDescent="0.25">
      <c r="A567" s="32"/>
      <c r="B567" s="29"/>
    </row>
    <row r="568" spans="1:2" x14ac:dyDescent="0.25">
      <c r="A568" s="32"/>
      <c r="B568" s="29"/>
    </row>
    <row r="569" spans="1:2" x14ac:dyDescent="0.25">
      <c r="A569" s="32"/>
      <c r="B569" s="29"/>
    </row>
    <row r="570" spans="1:2" x14ac:dyDescent="0.25">
      <c r="A570" s="32"/>
      <c r="B570" s="29"/>
    </row>
    <row r="571" spans="1:2" x14ac:dyDescent="0.25">
      <c r="A571" s="32"/>
      <c r="B571" s="29"/>
    </row>
    <row r="572" spans="1:2" x14ac:dyDescent="0.25">
      <c r="A572" s="32"/>
      <c r="B572" s="29"/>
    </row>
    <row r="573" spans="1:2" x14ac:dyDescent="0.25">
      <c r="A573" s="32"/>
      <c r="B573" s="29"/>
    </row>
    <row r="574" spans="1:2" x14ac:dyDescent="0.25">
      <c r="A574" s="32"/>
      <c r="B574" s="29"/>
    </row>
    <row r="575" spans="1:2" x14ac:dyDescent="0.25">
      <c r="A575" s="32"/>
      <c r="B575" s="29"/>
    </row>
    <row r="576" spans="1:2" x14ac:dyDescent="0.25">
      <c r="A576" s="32"/>
      <c r="B576" s="29"/>
    </row>
    <row r="577" spans="1:2" x14ac:dyDescent="0.25">
      <c r="A577" s="32"/>
      <c r="B577" s="29"/>
    </row>
    <row r="578" spans="1:2" x14ac:dyDescent="0.25">
      <c r="A578" s="32"/>
      <c r="B578" s="29"/>
    </row>
    <row r="579" spans="1:2" x14ac:dyDescent="0.25">
      <c r="A579" s="32"/>
      <c r="B579" s="29"/>
    </row>
    <row r="580" spans="1:2" x14ac:dyDescent="0.25">
      <c r="A580" s="32"/>
      <c r="B580" s="29"/>
    </row>
    <row r="581" spans="1:2" x14ac:dyDescent="0.25">
      <c r="A581" s="32"/>
      <c r="B581" s="29"/>
    </row>
    <row r="582" spans="1:2" x14ac:dyDescent="0.25">
      <c r="A582" s="32"/>
      <c r="B582" s="29"/>
    </row>
    <row r="583" spans="1:2" x14ac:dyDescent="0.25">
      <c r="A583" s="32"/>
      <c r="B583" s="29"/>
    </row>
    <row r="584" spans="1:2" x14ac:dyDescent="0.25">
      <c r="A584" s="32"/>
      <c r="B584" s="29"/>
    </row>
    <row r="585" spans="1:2" x14ac:dyDescent="0.25">
      <c r="A585" s="32"/>
      <c r="B585" s="29"/>
    </row>
    <row r="586" spans="1:2" x14ac:dyDescent="0.25">
      <c r="A586" s="32"/>
      <c r="B586" s="29"/>
    </row>
    <row r="587" spans="1:2" x14ac:dyDescent="0.25">
      <c r="A587" s="32"/>
      <c r="B587" s="29"/>
    </row>
    <row r="588" spans="1:2" x14ac:dyDescent="0.25">
      <c r="A588" s="32"/>
      <c r="B588" s="29"/>
    </row>
    <row r="589" spans="1:2" x14ac:dyDescent="0.25">
      <c r="A589" s="32"/>
      <c r="B589" s="29"/>
    </row>
    <row r="590" spans="1:2" x14ac:dyDescent="0.25">
      <c r="A590" s="32"/>
      <c r="B590" s="29"/>
    </row>
    <row r="591" spans="1:2" x14ac:dyDescent="0.25">
      <c r="A591" s="32"/>
      <c r="B591" s="29"/>
    </row>
    <row r="592" spans="1:2" x14ac:dyDescent="0.25">
      <c r="A592" s="32"/>
      <c r="B592" s="29"/>
    </row>
    <row r="593" spans="1:2" x14ac:dyDescent="0.25">
      <c r="A593" s="32"/>
      <c r="B593" s="29"/>
    </row>
    <row r="594" spans="1:2" x14ac:dyDescent="0.25">
      <c r="A594" s="32"/>
      <c r="B594" s="29"/>
    </row>
    <row r="595" spans="1:2" x14ac:dyDescent="0.25">
      <c r="A595" s="32"/>
      <c r="B595" s="29"/>
    </row>
    <row r="596" spans="1:2" x14ac:dyDescent="0.25">
      <c r="A596" s="32"/>
      <c r="B596" s="29"/>
    </row>
    <row r="597" spans="1:2" x14ac:dyDescent="0.25">
      <c r="A597" s="32"/>
      <c r="B597" s="29"/>
    </row>
    <row r="598" spans="1:2" x14ac:dyDescent="0.25">
      <c r="A598" s="32"/>
      <c r="B598" s="29"/>
    </row>
    <row r="599" spans="1:2" x14ac:dyDescent="0.25">
      <c r="A599" s="32"/>
      <c r="B599" s="29"/>
    </row>
    <row r="600" spans="1:2" x14ac:dyDescent="0.25">
      <c r="A600" s="32"/>
      <c r="B600" s="29"/>
    </row>
    <row r="601" spans="1:2" x14ac:dyDescent="0.25">
      <c r="A601" s="32"/>
      <c r="B601" s="29"/>
    </row>
    <row r="602" spans="1:2" x14ac:dyDescent="0.25">
      <c r="A602" s="32"/>
      <c r="B602" s="29"/>
    </row>
    <row r="603" spans="1:2" x14ac:dyDescent="0.25">
      <c r="A603" s="32"/>
      <c r="B603" s="29"/>
    </row>
    <row r="604" spans="1:2" x14ac:dyDescent="0.25">
      <c r="A604" s="32"/>
      <c r="B604" s="29"/>
    </row>
    <row r="605" spans="1:2" x14ac:dyDescent="0.25">
      <c r="A605" s="32"/>
      <c r="B605" s="29"/>
    </row>
    <row r="606" spans="1:2" x14ac:dyDescent="0.25">
      <c r="A606" s="32"/>
      <c r="B606" s="29"/>
    </row>
    <row r="607" spans="1:2" x14ac:dyDescent="0.25">
      <c r="A607" s="32"/>
      <c r="B607" s="29"/>
    </row>
    <row r="608" spans="1:2" x14ac:dyDescent="0.25">
      <c r="A608" s="32"/>
      <c r="B608" s="29"/>
    </row>
    <row r="609" spans="1:2" x14ac:dyDescent="0.25">
      <c r="A609" s="32"/>
      <c r="B609" s="29"/>
    </row>
    <row r="610" spans="1:2" x14ac:dyDescent="0.25">
      <c r="A610" s="32"/>
      <c r="B610" s="29"/>
    </row>
    <row r="611" spans="1:2" x14ac:dyDescent="0.25">
      <c r="A611" s="32"/>
      <c r="B611" s="29"/>
    </row>
    <row r="612" spans="1:2" x14ac:dyDescent="0.25">
      <c r="A612" s="32"/>
      <c r="B612" s="29"/>
    </row>
    <row r="613" spans="1:2" x14ac:dyDescent="0.25">
      <c r="A613" s="32"/>
      <c r="B613" s="29"/>
    </row>
    <row r="614" spans="1:2" x14ac:dyDescent="0.25">
      <c r="A614" s="32"/>
      <c r="B614" s="29"/>
    </row>
    <row r="615" spans="1:2" x14ac:dyDescent="0.25">
      <c r="A615" s="32"/>
      <c r="B615" s="29"/>
    </row>
    <row r="616" spans="1:2" x14ac:dyDescent="0.25">
      <c r="A616" s="32"/>
      <c r="B616" s="29"/>
    </row>
    <row r="617" spans="1:2" x14ac:dyDescent="0.25">
      <c r="A617" s="32"/>
      <c r="B617" s="29"/>
    </row>
    <row r="618" spans="1:2" x14ac:dyDescent="0.25">
      <c r="A618" s="32"/>
      <c r="B618" s="29"/>
    </row>
    <row r="619" spans="1:2" x14ac:dyDescent="0.25">
      <c r="A619" s="32"/>
      <c r="B619" s="29"/>
    </row>
    <row r="620" spans="1:2" x14ac:dyDescent="0.25">
      <c r="A620" s="32"/>
      <c r="B620" s="29"/>
    </row>
    <row r="621" spans="1:2" x14ac:dyDescent="0.25">
      <c r="A621" s="32"/>
      <c r="B621" s="29"/>
    </row>
    <row r="622" spans="1:2" x14ac:dyDescent="0.25">
      <c r="A622" s="32"/>
      <c r="B622" s="29"/>
    </row>
    <row r="623" spans="1:2" x14ac:dyDescent="0.25">
      <c r="A623" s="32"/>
      <c r="B623" s="29"/>
    </row>
    <row r="624" spans="1:2" x14ac:dyDescent="0.25">
      <c r="A624" s="32"/>
      <c r="B624" s="29"/>
    </row>
    <row r="625" spans="1:2" x14ac:dyDescent="0.25">
      <c r="A625" s="32"/>
      <c r="B625" s="29"/>
    </row>
    <row r="626" spans="1:2" x14ac:dyDescent="0.25">
      <c r="A626" s="32"/>
      <c r="B626" s="29"/>
    </row>
    <row r="627" spans="1:2" x14ac:dyDescent="0.25">
      <c r="A627" s="32"/>
      <c r="B627" s="29"/>
    </row>
    <row r="628" spans="1:2" x14ac:dyDescent="0.25">
      <c r="A628" s="32"/>
      <c r="B628" s="29"/>
    </row>
    <row r="629" spans="1:2" x14ac:dyDescent="0.25">
      <c r="A629" s="32"/>
      <c r="B629" s="29"/>
    </row>
    <row r="630" spans="1:2" x14ac:dyDescent="0.25">
      <c r="A630" s="32"/>
      <c r="B630" s="29"/>
    </row>
    <row r="631" spans="1:2" x14ac:dyDescent="0.25">
      <c r="A631" s="32"/>
      <c r="B631" s="29"/>
    </row>
    <row r="632" spans="1:2" x14ac:dyDescent="0.25">
      <c r="A632" s="32"/>
      <c r="B632" s="29"/>
    </row>
    <row r="633" spans="1:2" x14ac:dyDescent="0.25">
      <c r="A633" s="32"/>
      <c r="B633" s="29"/>
    </row>
    <row r="634" spans="1:2" x14ac:dyDescent="0.25">
      <c r="A634" s="32"/>
      <c r="B634" s="29"/>
    </row>
    <row r="635" spans="1:2" x14ac:dyDescent="0.25">
      <c r="A635" s="32"/>
      <c r="B635" s="29"/>
    </row>
    <row r="636" spans="1:2" x14ac:dyDescent="0.25">
      <c r="A636" s="32"/>
      <c r="B636" s="29"/>
    </row>
    <row r="637" spans="1:2" x14ac:dyDescent="0.25">
      <c r="A637" s="32"/>
      <c r="B637" s="29"/>
    </row>
    <row r="638" spans="1:2" x14ac:dyDescent="0.25">
      <c r="A638" s="32"/>
      <c r="B638" s="29"/>
    </row>
    <row r="639" spans="1:2" x14ac:dyDescent="0.25">
      <c r="A639" s="32"/>
      <c r="B639" s="29"/>
    </row>
    <row r="640" spans="1:2" x14ac:dyDescent="0.25">
      <c r="A640" s="32"/>
      <c r="B640" s="29"/>
    </row>
    <row r="641" spans="1:2" x14ac:dyDescent="0.25">
      <c r="A641" s="32"/>
      <c r="B641" s="29"/>
    </row>
    <row r="642" spans="1:2" x14ac:dyDescent="0.25">
      <c r="A642" s="32"/>
      <c r="B642" s="29"/>
    </row>
    <row r="643" spans="1:2" x14ac:dyDescent="0.25">
      <c r="A643" s="32"/>
      <c r="B643" s="29"/>
    </row>
    <row r="644" spans="1:2" x14ac:dyDescent="0.25">
      <c r="A644" s="32"/>
      <c r="B644" s="29"/>
    </row>
    <row r="645" spans="1:2" x14ac:dyDescent="0.25">
      <c r="A645" s="32"/>
      <c r="B645" s="29"/>
    </row>
    <row r="646" spans="1:2" x14ac:dyDescent="0.25">
      <c r="A646" s="32"/>
      <c r="B646" s="29"/>
    </row>
    <row r="647" spans="1:2" x14ac:dyDescent="0.25">
      <c r="A647" s="33"/>
      <c r="B647" s="29"/>
    </row>
    <row r="648" spans="1:2" x14ac:dyDescent="0.25">
      <c r="A648" s="32"/>
      <c r="B648" s="29"/>
    </row>
    <row r="649" spans="1:2" x14ac:dyDescent="0.25">
      <c r="A649" s="33"/>
      <c r="B649" s="29"/>
    </row>
    <row r="650" spans="1:2" x14ac:dyDescent="0.25">
      <c r="A650" s="32"/>
      <c r="B650" s="29"/>
    </row>
    <row r="651" spans="1:2" x14ac:dyDescent="0.25">
      <c r="A651" s="31"/>
      <c r="B651" s="34"/>
    </row>
    <row r="652" spans="1:2" x14ac:dyDescent="0.25">
      <c r="A652" s="32"/>
      <c r="B652" s="29"/>
    </row>
    <row r="653" spans="1:2" x14ac:dyDescent="0.25">
      <c r="A653" s="32"/>
      <c r="B653" s="29"/>
    </row>
    <row r="654" spans="1:2" x14ac:dyDescent="0.25">
      <c r="A654" s="32"/>
      <c r="B654" s="29"/>
    </row>
    <row r="655" spans="1:2" x14ac:dyDescent="0.25">
      <c r="A655" s="32"/>
      <c r="B655" s="29"/>
    </row>
    <row r="656" spans="1:2" x14ac:dyDescent="0.25">
      <c r="A656" s="32"/>
      <c r="B656" s="29"/>
    </row>
    <row r="657" spans="1:2" x14ac:dyDescent="0.25">
      <c r="A657" s="32"/>
      <c r="B657" s="29"/>
    </row>
    <row r="658" spans="1:2" x14ac:dyDescent="0.25">
      <c r="A658" s="32"/>
      <c r="B658" s="29"/>
    </row>
    <row r="659" spans="1:2" x14ac:dyDescent="0.25">
      <c r="A659" s="32"/>
      <c r="B659" s="29"/>
    </row>
    <row r="660" spans="1:2" x14ac:dyDescent="0.25">
      <c r="A660" s="32"/>
      <c r="B660" s="29"/>
    </row>
    <row r="661" spans="1:2" x14ac:dyDescent="0.25">
      <c r="A661" s="32"/>
      <c r="B661" s="29"/>
    </row>
    <row r="662" spans="1:2" x14ac:dyDescent="0.25">
      <c r="A662" s="32"/>
      <c r="B662" s="29"/>
    </row>
    <row r="663" spans="1:2" x14ac:dyDescent="0.25">
      <c r="A663" s="32"/>
      <c r="B663" s="29"/>
    </row>
    <row r="664" spans="1:2" x14ac:dyDescent="0.25">
      <c r="A664" s="32"/>
      <c r="B664" s="29"/>
    </row>
    <row r="665" spans="1:2" x14ac:dyDescent="0.25">
      <c r="A665" s="32"/>
      <c r="B665" s="29"/>
    </row>
    <row r="666" spans="1:2" x14ac:dyDescent="0.25">
      <c r="A666" s="32"/>
      <c r="B666" s="29"/>
    </row>
    <row r="667" spans="1:2" x14ac:dyDescent="0.25">
      <c r="A667" s="32"/>
      <c r="B667" s="29"/>
    </row>
    <row r="668" spans="1:2" x14ac:dyDescent="0.25">
      <c r="A668" s="32"/>
      <c r="B668" s="29"/>
    </row>
    <row r="669" spans="1:2" x14ac:dyDescent="0.25">
      <c r="A669" s="32"/>
      <c r="B669" s="29"/>
    </row>
    <row r="670" spans="1:2" x14ac:dyDescent="0.25">
      <c r="A670" s="32"/>
      <c r="B670" s="29"/>
    </row>
    <row r="671" spans="1:2" x14ac:dyDescent="0.25">
      <c r="A671" s="32"/>
      <c r="B671" s="29"/>
    </row>
    <row r="672" spans="1:2" x14ac:dyDescent="0.25">
      <c r="A672" s="32"/>
      <c r="B672" s="29"/>
    </row>
    <row r="673" spans="1:2" x14ac:dyDescent="0.25">
      <c r="A673" s="32"/>
      <c r="B673" s="29"/>
    </row>
    <row r="674" spans="1:2" x14ac:dyDescent="0.25">
      <c r="A674" s="32"/>
      <c r="B674" s="29"/>
    </row>
    <row r="675" spans="1:2" x14ac:dyDescent="0.25">
      <c r="A675" s="32"/>
      <c r="B675" s="29"/>
    </row>
    <row r="676" spans="1:2" x14ac:dyDescent="0.25">
      <c r="A676" s="32"/>
      <c r="B676" s="29"/>
    </row>
    <row r="677" spans="1:2" x14ac:dyDescent="0.25">
      <c r="A677" s="32"/>
      <c r="B677" s="29"/>
    </row>
    <row r="678" spans="1:2" x14ac:dyDescent="0.25">
      <c r="A678" s="31"/>
      <c r="B678" s="29"/>
    </row>
    <row r="679" spans="1:2" x14ac:dyDescent="0.25">
      <c r="A679" s="32"/>
      <c r="B679" s="29"/>
    </row>
    <row r="680" spans="1:2" x14ac:dyDescent="0.25">
      <c r="A680" s="32"/>
      <c r="B680" s="29"/>
    </row>
    <row r="681" spans="1:2" x14ac:dyDescent="0.25">
      <c r="A681" s="32"/>
      <c r="B681" s="29"/>
    </row>
    <row r="682" spans="1:2" x14ac:dyDescent="0.25">
      <c r="A682" s="32"/>
      <c r="B682" s="29"/>
    </row>
    <row r="683" spans="1:2" x14ac:dyDescent="0.25">
      <c r="A683" s="32"/>
      <c r="B683" s="29"/>
    </row>
    <row r="684" spans="1:2" x14ac:dyDescent="0.25">
      <c r="A684" s="32"/>
      <c r="B684" s="29"/>
    </row>
    <row r="685" spans="1:2" x14ac:dyDescent="0.25">
      <c r="A685" s="32"/>
      <c r="B685" s="29"/>
    </row>
    <row r="686" spans="1:2" x14ac:dyDescent="0.25">
      <c r="A686" s="32"/>
      <c r="B686" s="29"/>
    </row>
    <row r="687" spans="1:2" x14ac:dyDescent="0.25">
      <c r="A687" s="32"/>
      <c r="B687" s="29"/>
    </row>
    <row r="688" spans="1:2" x14ac:dyDescent="0.25">
      <c r="A688" s="32"/>
      <c r="B688" s="29"/>
    </row>
    <row r="689" spans="1:2" x14ac:dyDescent="0.25">
      <c r="A689" s="32"/>
      <c r="B689" s="29"/>
    </row>
    <row r="690" spans="1:2" x14ac:dyDescent="0.25">
      <c r="A690" s="32"/>
      <c r="B690" s="29"/>
    </row>
    <row r="691" spans="1:2" x14ac:dyDescent="0.25">
      <c r="A691" s="32"/>
      <c r="B691" s="29"/>
    </row>
    <row r="692" spans="1:2" x14ac:dyDescent="0.25">
      <c r="A692" s="32"/>
      <c r="B692" s="29"/>
    </row>
    <row r="693" spans="1:2" x14ac:dyDescent="0.25">
      <c r="A693" s="32"/>
      <c r="B693" s="35"/>
    </row>
    <row r="694" spans="1:2" x14ac:dyDescent="0.25">
      <c r="A694" s="32"/>
      <c r="B694" s="35"/>
    </row>
    <row r="695" spans="1:2" x14ac:dyDescent="0.25">
      <c r="A695" s="32"/>
      <c r="B695" s="35"/>
    </row>
    <row r="696" spans="1:2" x14ac:dyDescent="0.25">
      <c r="A696" s="32"/>
      <c r="B696" s="35"/>
    </row>
    <row r="697" spans="1:2" x14ac:dyDescent="0.25">
      <c r="A697" s="32"/>
      <c r="B697" s="35"/>
    </row>
    <row r="698" spans="1:2" x14ac:dyDescent="0.25">
      <c r="A698" s="32"/>
      <c r="B698" s="35"/>
    </row>
    <row r="699" spans="1:2" x14ac:dyDescent="0.25">
      <c r="A699" s="32"/>
      <c r="B699" s="35"/>
    </row>
    <row r="700" spans="1:2" x14ac:dyDescent="0.25">
      <c r="A700" s="32"/>
      <c r="B700" s="35"/>
    </row>
    <row r="701" spans="1:2" x14ac:dyDescent="0.25">
      <c r="A701" s="32"/>
      <c r="B701" s="35"/>
    </row>
    <row r="702" spans="1:2" x14ac:dyDescent="0.25">
      <c r="A702" s="32"/>
      <c r="B702" s="35"/>
    </row>
    <row r="703" spans="1:2" x14ac:dyDescent="0.25">
      <c r="A703" s="32"/>
      <c r="B703" s="35"/>
    </row>
    <row r="704" spans="1:2" x14ac:dyDescent="0.25">
      <c r="A704" s="32"/>
      <c r="B704" s="35"/>
    </row>
    <row r="705" spans="1:2" x14ac:dyDescent="0.25">
      <c r="A705" s="32"/>
      <c r="B705" s="35"/>
    </row>
    <row r="706" spans="1:2" x14ac:dyDescent="0.25">
      <c r="A706" s="32"/>
      <c r="B706" s="35"/>
    </row>
    <row r="707" spans="1:2" x14ac:dyDescent="0.25">
      <c r="A707" s="32"/>
      <c r="B707" s="35"/>
    </row>
    <row r="708" spans="1:2" x14ac:dyDescent="0.25">
      <c r="A708" s="32"/>
      <c r="B708" s="35"/>
    </row>
    <row r="709" spans="1:2" x14ac:dyDescent="0.25">
      <c r="A709" s="32"/>
      <c r="B709" s="35"/>
    </row>
    <row r="710" spans="1:2" x14ac:dyDescent="0.25">
      <c r="A710" s="32"/>
      <c r="B710" s="35"/>
    </row>
    <row r="711" spans="1:2" x14ac:dyDescent="0.25">
      <c r="A711" s="32"/>
      <c r="B711" s="35"/>
    </row>
    <row r="712" spans="1:2" x14ac:dyDescent="0.25">
      <c r="A712" s="32"/>
      <c r="B712" s="35"/>
    </row>
    <row r="713" spans="1:2" x14ac:dyDescent="0.25">
      <c r="A713" s="32"/>
      <c r="B713" s="35"/>
    </row>
    <row r="714" spans="1:2" x14ac:dyDescent="0.25">
      <c r="A714" s="32"/>
      <c r="B714" s="35"/>
    </row>
    <row r="715" spans="1:2" x14ac:dyDescent="0.25">
      <c r="A715" s="32"/>
      <c r="B715" s="35"/>
    </row>
    <row r="716" spans="1:2" x14ac:dyDescent="0.25">
      <c r="A716" s="30"/>
      <c r="B716" s="35"/>
    </row>
    <row r="717" spans="1:2" x14ac:dyDescent="0.25">
      <c r="A717" s="32"/>
      <c r="B717" s="35"/>
    </row>
    <row r="718" spans="1:2" x14ac:dyDescent="0.25">
      <c r="A718" s="32"/>
      <c r="B718" s="35"/>
    </row>
    <row r="719" spans="1:2" x14ac:dyDescent="0.25">
      <c r="A719" s="32"/>
      <c r="B719" s="35"/>
    </row>
    <row r="720" spans="1:2" x14ac:dyDescent="0.25">
      <c r="A720" s="32"/>
      <c r="B720" s="35"/>
    </row>
    <row r="721" spans="1:2" x14ac:dyDescent="0.25">
      <c r="A721" s="32"/>
      <c r="B721" s="35"/>
    </row>
    <row r="722" spans="1:2" x14ac:dyDescent="0.25">
      <c r="A722" s="32"/>
      <c r="B722" s="35"/>
    </row>
    <row r="723" spans="1:2" x14ac:dyDescent="0.25">
      <c r="A723" s="32"/>
      <c r="B723" s="35"/>
    </row>
    <row r="724" spans="1:2" x14ac:dyDescent="0.25">
      <c r="A724" s="32"/>
      <c r="B724" s="35"/>
    </row>
    <row r="725" spans="1:2" x14ac:dyDescent="0.25">
      <c r="A725" s="32"/>
      <c r="B725" s="35"/>
    </row>
    <row r="726" spans="1:2" x14ac:dyDescent="0.25">
      <c r="A726" s="32"/>
      <c r="B726" s="35"/>
    </row>
    <row r="727" spans="1:2" x14ac:dyDescent="0.25">
      <c r="A727" s="32"/>
      <c r="B727" s="35"/>
    </row>
    <row r="728" spans="1:2" x14ac:dyDescent="0.25">
      <c r="A728" s="32"/>
      <c r="B728" s="35"/>
    </row>
    <row r="729" spans="1:2" x14ac:dyDescent="0.25">
      <c r="A729" s="32"/>
      <c r="B729" s="35"/>
    </row>
    <row r="730" spans="1:2" x14ac:dyDescent="0.25">
      <c r="A730" s="32"/>
      <c r="B730" s="35"/>
    </row>
    <row r="731" spans="1:2" x14ac:dyDescent="0.25">
      <c r="A731" s="32"/>
      <c r="B731" s="35"/>
    </row>
    <row r="732" spans="1:2" x14ac:dyDescent="0.25">
      <c r="A732" s="32"/>
      <c r="B732" s="35"/>
    </row>
    <row r="733" spans="1:2" x14ac:dyDescent="0.25">
      <c r="A733" s="32"/>
      <c r="B733" s="35"/>
    </row>
    <row r="734" spans="1:2" x14ac:dyDescent="0.25">
      <c r="A734" s="32"/>
      <c r="B734" s="35"/>
    </row>
    <row r="735" spans="1:2" x14ac:dyDescent="0.25">
      <c r="A735" s="32"/>
      <c r="B735" s="35"/>
    </row>
    <row r="736" spans="1:2" x14ac:dyDescent="0.25">
      <c r="A736" s="32"/>
      <c r="B736" s="35"/>
    </row>
    <row r="737" spans="1:2" x14ac:dyDescent="0.25">
      <c r="A737" s="32"/>
      <c r="B737" s="35"/>
    </row>
    <row r="738" spans="1:2" x14ac:dyDescent="0.25">
      <c r="A738" s="32"/>
      <c r="B738" s="35"/>
    </row>
    <row r="739" spans="1:2" x14ac:dyDescent="0.25">
      <c r="A739" s="32"/>
      <c r="B739" s="35"/>
    </row>
    <row r="740" spans="1:2" x14ac:dyDescent="0.25">
      <c r="A740" s="32"/>
      <c r="B740" s="35"/>
    </row>
    <row r="741" spans="1:2" x14ac:dyDescent="0.25">
      <c r="A741" s="32"/>
      <c r="B741" s="35"/>
    </row>
    <row r="742" spans="1:2" x14ac:dyDescent="0.25">
      <c r="A742" s="32"/>
      <c r="B742" s="35"/>
    </row>
    <row r="743" spans="1:2" x14ac:dyDescent="0.25">
      <c r="A743" s="32"/>
      <c r="B743" s="35"/>
    </row>
    <row r="744" spans="1:2" x14ac:dyDescent="0.25">
      <c r="A744" s="32"/>
      <c r="B744" s="35"/>
    </row>
    <row r="745" spans="1:2" x14ac:dyDescent="0.25">
      <c r="A745" s="32"/>
      <c r="B745" s="35"/>
    </row>
    <row r="746" spans="1:2" x14ac:dyDescent="0.25">
      <c r="A746" s="32"/>
      <c r="B746" s="35"/>
    </row>
    <row r="747" spans="1:2" x14ac:dyDescent="0.25">
      <c r="A747" s="32"/>
      <c r="B747" s="35"/>
    </row>
    <row r="748" spans="1:2" x14ac:dyDescent="0.25">
      <c r="A748" s="32"/>
      <c r="B748" s="35"/>
    </row>
    <row r="749" spans="1:2" x14ac:dyDescent="0.25">
      <c r="A749" s="32"/>
      <c r="B749" s="35"/>
    </row>
    <row r="750" spans="1:2" x14ac:dyDescent="0.25">
      <c r="A750" s="32"/>
      <c r="B750" s="35"/>
    </row>
    <row r="751" spans="1:2" x14ac:dyDescent="0.25">
      <c r="A751" s="32"/>
      <c r="B751" s="35"/>
    </row>
    <row r="752" spans="1:2" x14ac:dyDescent="0.25">
      <c r="A752" s="32"/>
      <c r="B752" s="35"/>
    </row>
    <row r="753" spans="1:2" x14ac:dyDescent="0.25">
      <c r="A753" s="32"/>
      <c r="B753" s="35"/>
    </row>
    <row r="754" spans="1:2" x14ac:dyDescent="0.25">
      <c r="A754" s="32"/>
      <c r="B754" s="35"/>
    </row>
    <row r="755" spans="1:2" x14ac:dyDescent="0.25">
      <c r="A755" s="32"/>
      <c r="B755" s="35"/>
    </row>
    <row r="756" spans="1:2" x14ac:dyDescent="0.25">
      <c r="A756" s="32"/>
      <c r="B756" s="35"/>
    </row>
    <row r="757" spans="1:2" x14ac:dyDescent="0.25">
      <c r="A757" s="32"/>
      <c r="B757" s="35"/>
    </row>
    <row r="758" spans="1:2" x14ac:dyDescent="0.25">
      <c r="A758" s="32"/>
      <c r="B758" s="35"/>
    </row>
    <row r="759" spans="1:2" x14ac:dyDescent="0.25">
      <c r="A759" s="32"/>
      <c r="B759" s="35"/>
    </row>
    <row r="760" spans="1:2" x14ac:dyDescent="0.25">
      <c r="A760" s="32"/>
      <c r="B760" s="35"/>
    </row>
    <row r="761" spans="1:2" x14ac:dyDescent="0.25">
      <c r="A761" s="32"/>
      <c r="B761" s="35"/>
    </row>
    <row r="762" spans="1:2" x14ac:dyDescent="0.25">
      <c r="A762" s="32"/>
      <c r="B762" s="35"/>
    </row>
    <row r="763" spans="1:2" x14ac:dyDescent="0.25">
      <c r="A763" s="32"/>
      <c r="B763" s="35"/>
    </row>
    <row r="764" spans="1:2" x14ac:dyDescent="0.25">
      <c r="A764" s="32"/>
      <c r="B764" s="34"/>
    </row>
    <row r="765" spans="1:2" x14ac:dyDescent="0.25">
      <c r="A765" s="32"/>
      <c r="B765" s="35"/>
    </row>
    <row r="766" spans="1:2" x14ac:dyDescent="0.25">
      <c r="A766" s="32"/>
      <c r="B766" s="35"/>
    </row>
    <row r="767" spans="1:2" x14ac:dyDescent="0.25">
      <c r="A767" s="32"/>
      <c r="B767" s="35"/>
    </row>
    <row r="768" spans="1:2" x14ac:dyDescent="0.25">
      <c r="A768" s="32"/>
      <c r="B768" s="35"/>
    </row>
    <row r="769" spans="1:2" x14ac:dyDescent="0.25">
      <c r="A769" s="32"/>
      <c r="B769" s="35"/>
    </row>
    <row r="770" spans="1:2" x14ac:dyDescent="0.25">
      <c r="A770" s="32"/>
      <c r="B770" s="35"/>
    </row>
    <row r="771" spans="1:2" x14ac:dyDescent="0.25">
      <c r="A771" s="32"/>
      <c r="B771" s="35"/>
    </row>
    <row r="772" spans="1:2" x14ac:dyDescent="0.25">
      <c r="A772" s="32"/>
      <c r="B772" s="35"/>
    </row>
    <row r="773" spans="1:2" x14ac:dyDescent="0.25">
      <c r="A773" s="32"/>
      <c r="B773" s="35"/>
    </row>
    <row r="774" spans="1:2" x14ac:dyDescent="0.25">
      <c r="A774" s="32"/>
      <c r="B774" s="35"/>
    </row>
    <row r="775" spans="1:2" x14ac:dyDescent="0.25">
      <c r="A775" s="32"/>
      <c r="B775" s="35"/>
    </row>
    <row r="776" spans="1:2" x14ac:dyDescent="0.25">
      <c r="A776" s="32"/>
      <c r="B776" s="35"/>
    </row>
    <row r="777" spans="1:2" x14ac:dyDescent="0.25">
      <c r="A777" s="32"/>
      <c r="B777" s="35"/>
    </row>
    <row r="778" spans="1:2" x14ac:dyDescent="0.25">
      <c r="A778" s="32"/>
      <c r="B778" s="35"/>
    </row>
    <row r="779" spans="1:2" x14ac:dyDescent="0.25">
      <c r="A779" s="32"/>
      <c r="B779" s="35"/>
    </row>
    <row r="780" spans="1:2" x14ac:dyDescent="0.25">
      <c r="A780" s="32"/>
      <c r="B780" s="35"/>
    </row>
    <row r="781" spans="1:2" x14ac:dyDescent="0.25">
      <c r="A781" s="32"/>
      <c r="B781" s="35"/>
    </row>
    <row r="782" spans="1:2" x14ac:dyDescent="0.25">
      <c r="A782" s="32"/>
      <c r="B782" s="35"/>
    </row>
    <row r="783" spans="1:2" x14ac:dyDescent="0.25">
      <c r="A783" s="32"/>
      <c r="B783" s="35"/>
    </row>
    <row r="784" spans="1:2" x14ac:dyDescent="0.25">
      <c r="A784" s="32"/>
      <c r="B784" s="35"/>
    </row>
    <row r="785" spans="1:2" x14ac:dyDescent="0.25">
      <c r="A785" s="32"/>
      <c r="B785" s="35"/>
    </row>
    <row r="786" spans="1:2" x14ac:dyDescent="0.25">
      <c r="A786" s="32"/>
      <c r="B786" s="35"/>
    </row>
    <row r="787" spans="1:2" x14ac:dyDescent="0.25">
      <c r="A787" s="32"/>
      <c r="B787" s="35"/>
    </row>
    <row r="788" spans="1:2" x14ac:dyDescent="0.25">
      <c r="A788" s="32"/>
      <c r="B788" s="35"/>
    </row>
    <row r="789" spans="1:2" x14ac:dyDescent="0.25">
      <c r="A789" s="32"/>
      <c r="B789" s="35"/>
    </row>
    <row r="790" spans="1:2" x14ac:dyDescent="0.25">
      <c r="A790" s="32"/>
      <c r="B790" s="35"/>
    </row>
    <row r="791" spans="1:2" x14ac:dyDescent="0.25">
      <c r="A791" s="32"/>
      <c r="B791" s="35"/>
    </row>
    <row r="792" spans="1:2" x14ac:dyDescent="0.25">
      <c r="A792" s="32"/>
      <c r="B792" s="35"/>
    </row>
    <row r="793" spans="1:2" x14ac:dyDescent="0.25">
      <c r="A793" s="32"/>
      <c r="B793" s="35"/>
    </row>
    <row r="794" spans="1:2" x14ac:dyDescent="0.25">
      <c r="A794" s="32"/>
      <c r="B794" s="35"/>
    </row>
    <row r="795" spans="1:2" x14ac:dyDescent="0.25">
      <c r="A795" s="32"/>
      <c r="B795" s="35"/>
    </row>
    <row r="796" spans="1:2" x14ac:dyDescent="0.25">
      <c r="A796" s="32"/>
      <c r="B796" s="35"/>
    </row>
    <row r="797" spans="1:2" x14ac:dyDescent="0.25">
      <c r="A797" s="32"/>
      <c r="B797" s="35"/>
    </row>
    <row r="798" spans="1:2" x14ac:dyDescent="0.25">
      <c r="A798" s="32"/>
      <c r="B798" s="35"/>
    </row>
    <row r="799" spans="1:2" x14ac:dyDescent="0.25">
      <c r="A799" s="32"/>
      <c r="B799" s="35"/>
    </row>
    <row r="800" spans="1:2" x14ac:dyDescent="0.25">
      <c r="A800" s="32"/>
      <c r="B800" s="35"/>
    </row>
    <row r="801" spans="1:2" x14ac:dyDescent="0.25">
      <c r="A801" s="32"/>
      <c r="B801" s="35"/>
    </row>
    <row r="802" spans="1:2" x14ac:dyDescent="0.25">
      <c r="A802" s="32"/>
      <c r="B802" s="35"/>
    </row>
    <row r="803" spans="1:2" x14ac:dyDescent="0.25">
      <c r="A803" s="32"/>
      <c r="B803" s="35"/>
    </row>
    <row r="804" spans="1:2" x14ac:dyDescent="0.25">
      <c r="A804" s="32"/>
      <c r="B804" s="35"/>
    </row>
    <row r="805" spans="1:2" x14ac:dyDescent="0.25">
      <c r="A805" s="32"/>
      <c r="B805" s="35"/>
    </row>
    <row r="806" spans="1:2" x14ac:dyDescent="0.25">
      <c r="A806" s="32"/>
      <c r="B806" s="35"/>
    </row>
    <row r="807" spans="1:2" x14ac:dyDescent="0.25">
      <c r="A807" s="32"/>
      <c r="B807" s="35"/>
    </row>
    <row r="808" spans="1:2" x14ac:dyDescent="0.25">
      <c r="A808" s="32"/>
      <c r="B808" s="35"/>
    </row>
    <row r="809" spans="1:2" x14ac:dyDescent="0.25">
      <c r="A809" s="32"/>
      <c r="B809" s="35"/>
    </row>
    <row r="810" spans="1:2" x14ac:dyDescent="0.25">
      <c r="A810" s="32"/>
      <c r="B810" s="35"/>
    </row>
    <row r="811" spans="1:2" x14ac:dyDescent="0.25">
      <c r="A811" s="32"/>
      <c r="B811" s="35"/>
    </row>
    <row r="812" spans="1:2" x14ac:dyDescent="0.25">
      <c r="A812" s="32"/>
      <c r="B812" s="35"/>
    </row>
    <row r="813" spans="1:2" x14ac:dyDescent="0.25">
      <c r="A813" s="32"/>
      <c r="B813" s="35"/>
    </row>
    <row r="814" spans="1:2" x14ac:dyDescent="0.25">
      <c r="A814" s="30"/>
      <c r="B814" s="35"/>
    </row>
    <row r="815" spans="1:2" x14ac:dyDescent="0.25">
      <c r="A815" s="30"/>
      <c r="B815" s="35"/>
    </row>
    <row r="816" spans="1:2" x14ac:dyDescent="0.25">
      <c r="A816" s="30"/>
      <c r="B816" s="35"/>
    </row>
    <row r="817" spans="1:2" x14ac:dyDescent="0.25">
      <c r="A817" s="30"/>
      <c r="B817" s="35"/>
    </row>
    <row r="818" spans="1:2" x14ac:dyDescent="0.25">
      <c r="A818" s="30"/>
      <c r="B818" s="35"/>
    </row>
    <row r="819" spans="1:2" x14ac:dyDescent="0.25">
      <c r="A819" s="30"/>
      <c r="B819" s="35"/>
    </row>
    <row r="820" spans="1:2" x14ac:dyDescent="0.25">
      <c r="A820" s="30"/>
      <c r="B820" s="35"/>
    </row>
    <row r="821" spans="1:2" x14ac:dyDescent="0.25">
      <c r="A821" s="30"/>
      <c r="B821" s="35"/>
    </row>
    <row r="822" spans="1:2" x14ac:dyDescent="0.25">
      <c r="A822" s="30"/>
      <c r="B822" s="35"/>
    </row>
    <row r="823" spans="1:2" x14ac:dyDescent="0.25">
      <c r="A823" s="30"/>
      <c r="B823" s="35"/>
    </row>
    <row r="824" spans="1:2" x14ac:dyDescent="0.25">
      <c r="A824" s="30"/>
      <c r="B824" s="35"/>
    </row>
    <row r="825" spans="1:2" x14ac:dyDescent="0.25">
      <c r="A825" s="30"/>
      <c r="B825" s="35"/>
    </row>
    <row r="826" spans="1:2" x14ac:dyDescent="0.25">
      <c r="A826" s="30"/>
      <c r="B826" s="35"/>
    </row>
    <row r="827" spans="1:2" x14ac:dyDescent="0.25">
      <c r="A827" s="30"/>
      <c r="B827" s="35"/>
    </row>
    <row r="828" spans="1:2" x14ac:dyDescent="0.25">
      <c r="A828" s="30"/>
      <c r="B828" s="35"/>
    </row>
    <row r="829" spans="1:2" x14ac:dyDescent="0.25">
      <c r="A829" s="30"/>
      <c r="B829" s="35"/>
    </row>
    <row r="830" spans="1:2" x14ac:dyDescent="0.25">
      <c r="A830" s="30"/>
      <c r="B830" s="35"/>
    </row>
    <row r="831" spans="1:2" x14ac:dyDescent="0.25">
      <c r="A831" s="30"/>
      <c r="B831" s="35"/>
    </row>
    <row r="832" spans="1:2" x14ac:dyDescent="0.25">
      <c r="A832" s="30"/>
      <c r="B832" s="35"/>
    </row>
    <row r="833" spans="1:2" x14ac:dyDescent="0.25">
      <c r="A833" s="30"/>
      <c r="B833" s="35"/>
    </row>
    <row r="834" spans="1:2" x14ac:dyDescent="0.25">
      <c r="A834" s="30"/>
      <c r="B834" s="35"/>
    </row>
    <row r="835" spans="1:2" x14ac:dyDescent="0.25">
      <c r="A835" s="30"/>
      <c r="B835" s="35"/>
    </row>
    <row r="836" spans="1:2" x14ac:dyDescent="0.25">
      <c r="A836" s="30"/>
      <c r="B836" s="35"/>
    </row>
    <row r="837" spans="1:2" x14ac:dyDescent="0.25">
      <c r="A837" s="30"/>
      <c r="B837" s="35"/>
    </row>
    <row r="838" spans="1:2" x14ac:dyDescent="0.25">
      <c r="A838" s="30"/>
      <c r="B838" s="35"/>
    </row>
    <row r="839" spans="1:2" x14ac:dyDescent="0.25">
      <c r="A839" s="30"/>
      <c r="B839" s="35"/>
    </row>
    <row r="840" spans="1:2" x14ac:dyDescent="0.25">
      <c r="A840" s="30"/>
      <c r="B840" s="35"/>
    </row>
    <row r="841" spans="1:2" x14ac:dyDescent="0.25">
      <c r="A841" s="30"/>
      <c r="B841" s="37"/>
    </row>
    <row r="842" spans="1:2" x14ac:dyDescent="0.25">
      <c r="A842" s="30"/>
      <c r="B842" s="35"/>
    </row>
    <row r="843" spans="1:2" x14ac:dyDescent="0.25">
      <c r="A843" s="30"/>
      <c r="B843" s="35"/>
    </row>
    <row r="844" spans="1:2" x14ac:dyDescent="0.25">
      <c r="A844" s="30"/>
      <c r="B844" s="35"/>
    </row>
    <row r="845" spans="1:2" x14ac:dyDescent="0.25">
      <c r="A845" s="30"/>
      <c r="B845" s="35"/>
    </row>
    <row r="846" spans="1:2" x14ac:dyDescent="0.25">
      <c r="A846" s="30"/>
      <c r="B846" s="35"/>
    </row>
    <row r="847" spans="1:2" x14ac:dyDescent="0.25">
      <c r="A847" s="30"/>
      <c r="B847" s="35"/>
    </row>
    <row r="848" spans="1:2" x14ac:dyDescent="0.25">
      <c r="A848" s="30"/>
      <c r="B848" s="35"/>
    </row>
    <row r="849" spans="1:2" x14ac:dyDescent="0.25">
      <c r="A849" s="30"/>
      <c r="B849" s="35"/>
    </row>
    <row r="850" spans="1:2" x14ac:dyDescent="0.25">
      <c r="A850" s="30"/>
      <c r="B850" s="35"/>
    </row>
    <row r="851" spans="1:2" x14ac:dyDescent="0.25">
      <c r="A851" s="30"/>
      <c r="B851" s="35"/>
    </row>
    <row r="852" spans="1:2" x14ac:dyDescent="0.25">
      <c r="A852" s="30"/>
      <c r="B852" s="35"/>
    </row>
    <row r="853" spans="1:2" x14ac:dyDescent="0.25">
      <c r="A853" s="30"/>
      <c r="B853" s="35"/>
    </row>
    <row r="854" spans="1:2" x14ac:dyDescent="0.25">
      <c r="A854" s="30"/>
      <c r="B854" s="35"/>
    </row>
    <row r="855" spans="1:2" x14ac:dyDescent="0.25">
      <c r="A855" s="30"/>
      <c r="B855" s="35"/>
    </row>
    <row r="856" spans="1:2" x14ac:dyDescent="0.25">
      <c r="A856" s="30"/>
      <c r="B856" s="35"/>
    </row>
    <row r="857" spans="1:2" x14ac:dyDescent="0.25">
      <c r="A857" s="30"/>
      <c r="B857" s="35"/>
    </row>
    <row r="858" spans="1:2" x14ac:dyDescent="0.25">
      <c r="A858" s="30"/>
      <c r="B858" s="35"/>
    </row>
    <row r="859" spans="1:2" x14ac:dyDescent="0.25">
      <c r="A859" s="30"/>
      <c r="B859" s="35"/>
    </row>
    <row r="860" spans="1:2" x14ac:dyDescent="0.25">
      <c r="A860" s="30"/>
      <c r="B860" s="35"/>
    </row>
    <row r="861" spans="1:2" x14ac:dyDescent="0.25">
      <c r="A861" s="30"/>
      <c r="B861" s="35"/>
    </row>
    <row r="862" spans="1:2" x14ac:dyDescent="0.25">
      <c r="A862" s="30"/>
      <c r="B862" s="35"/>
    </row>
    <row r="863" spans="1:2" x14ac:dyDescent="0.25">
      <c r="A863" s="30"/>
      <c r="B863" s="35"/>
    </row>
    <row r="864" spans="1:2" x14ac:dyDescent="0.25">
      <c r="A864" s="30"/>
      <c r="B864" s="35"/>
    </row>
    <row r="865" spans="1:2" x14ac:dyDescent="0.25">
      <c r="A865" s="30"/>
      <c r="B865" s="35"/>
    </row>
    <row r="866" spans="1:2" x14ac:dyDescent="0.25">
      <c r="A866" s="30"/>
      <c r="B866" s="35"/>
    </row>
    <row r="867" spans="1:2" x14ac:dyDescent="0.25">
      <c r="A867" s="30"/>
      <c r="B867" s="35"/>
    </row>
    <row r="868" spans="1:2" x14ac:dyDescent="0.25">
      <c r="A868" s="30"/>
      <c r="B868" s="35"/>
    </row>
    <row r="869" spans="1:2" x14ac:dyDescent="0.25">
      <c r="A869" s="30"/>
      <c r="B869" s="35"/>
    </row>
    <row r="870" spans="1:2" x14ac:dyDescent="0.25">
      <c r="A870" s="30"/>
      <c r="B870" s="35"/>
    </row>
    <row r="871" spans="1:2" x14ac:dyDescent="0.25">
      <c r="A871" s="30"/>
      <c r="B871" s="35"/>
    </row>
    <row r="872" spans="1:2" x14ac:dyDescent="0.25">
      <c r="A872" s="30"/>
      <c r="B872" s="35"/>
    </row>
    <row r="873" spans="1:2" x14ac:dyDescent="0.25">
      <c r="A873" s="30"/>
      <c r="B873" s="35"/>
    </row>
    <row r="874" spans="1:2" x14ac:dyDescent="0.25">
      <c r="A874" s="30"/>
      <c r="B874" s="35"/>
    </row>
    <row r="875" spans="1:2" x14ac:dyDescent="0.25">
      <c r="A875" s="30"/>
      <c r="B875" s="35"/>
    </row>
    <row r="876" spans="1:2" x14ac:dyDescent="0.25">
      <c r="A876" s="30"/>
      <c r="B876" s="35"/>
    </row>
    <row r="877" spans="1:2" x14ac:dyDescent="0.25">
      <c r="A877" s="30"/>
      <c r="B877" s="35"/>
    </row>
    <row r="878" spans="1:2" x14ac:dyDescent="0.25">
      <c r="A878" s="30"/>
      <c r="B878" s="35"/>
    </row>
    <row r="879" spans="1:2" x14ac:dyDescent="0.25">
      <c r="A879" s="30"/>
      <c r="B879" s="35"/>
    </row>
    <row r="880" spans="1:2" x14ac:dyDescent="0.25">
      <c r="A880" s="30"/>
      <c r="B880" s="35"/>
    </row>
    <row r="881" spans="1:2" x14ac:dyDescent="0.25">
      <c r="A881" s="30"/>
      <c r="B881" s="35"/>
    </row>
    <row r="882" spans="1:2" x14ac:dyDescent="0.25">
      <c r="A882" s="30"/>
      <c r="B882" s="35"/>
    </row>
    <row r="883" spans="1:2" x14ac:dyDescent="0.25">
      <c r="A883" s="36"/>
      <c r="B883" s="35"/>
    </row>
    <row r="884" spans="1:2" x14ac:dyDescent="0.25">
      <c r="A884" s="30"/>
      <c r="B884" s="35"/>
    </row>
    <row r="885" spans="1:2" x14ac:dyDescent="0.25">
      <c r="A885" s="30"/>
      <c r="B885" s="35"/>
    </row>
    <row r="886" spans="1:2" x14ac:dyDescent="0.25">
      <c r="A886" s="30"/>
      <c r="B886" s="35"/>
    </row>
    <row r="887" spans="1:2" x14ac:dyDescent="0.25">
      <c r="A887" s="30"/>
      <c r="B887" s="35"/>
    </row>
    <row r="888" spans="1:2" x14ac:dyDescent="0.25">
      <c r="A888" s="30"/>
      <c r="B888" s="35"/>
    </row>
    <row r="889" spans="1:2" x14ac:dyDescent="0.25">
      <c r="A889" s="30"/>
      <c r="B889" s="35"/>
    </row>
  </sheetData>
  <dataValidations count="1">
    <dataValidation allowBlank="1" showInputMessage="1" errorTitle="Error" error="Sólo puede seleccionar uno de los siguientes datos:_x000a_1. Importación_x000a_2. Internación_x000a_3. Importación de servicios" sqref="A394"/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R o I q U 7 T 4 1 M m j A A A A 9 Q A A A B I A H A B D b 2 5 m a W c v U G F j a 2 F n Z S 5 4 b W w g o h g A K K A U A A A A A A A A A A A A A A A A A A A A A A A A A A A A h Y 8 x D o I w G I W v Q r r T l h o T J D 9 l c J X E h I S 4 N q V C I x R D i + V u D h 7 J K 4 h R 1 M 3 x f e 8 b 3 r t f b 5 B N X R t c 1 G B 1 b 1 I U Y Y o C Z W R f a V O n a H T H M E Y Z h 7 2 Q J 1 G r Y J a N T S Z b p a h x 7 p w Q 4 r 3 H f o X 7 o S a M 0 o g c 8 l 0 h G 9 U J 9 J H 1 f z n U x j p h p E I c y t c Y z v C G 4 n X M M A W y M M i 1 + f Z s n v t s f y B s x 9 a N g + L K h k U J Z I l A 3 h f 4 A 1 B L A w Q U A A I A C A B G g i p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o I q U y i K R 7 g O A A A A E Q A A A B M A H A B G b 3 J t d W x h c y 9 T Z W N 0 a W 9 u M S 5 t I K I Y A C i g F A A A A A A A A A A A A A A A A A A A A A A A A A A A A C t O T S 7 J z M 9 T C I b Q h t Y A U E s B A i 0 A F A A C A A g A R o I q U 7 T 4 1 M m j A A A A 9 Q A A A B I A A A A A A A A A A A A A A A A A A A A A A E N v b m Z p Z y 9 Q Y W N r Y W d l L n h t b F B L A Q I t A B Q A A g A I A E a C K l M P y u m r p A A A A O k A A A A T A A A A A A A A A A A A A A A A A O 8 A A A B b Q 2 9 u d G V u d F 9 U e X B l c 1 0 u e G 1 s U E s B A i 0 A F A A C A A g A R o I q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A + o 7 N 3 u 4 l O u X A Q s l + K j y A A A A A A A g A A A A A A E G Y A A A A B A A A g A A A A u 5 i C t b o 2 D p K j n 6 1 x 6 s b V P z E 2 A n a l d q 9 D 3 6 M y 0 s e E r s M A A A A A D o A A A A A C A A A g A A A A 5 m y 6 N G H w F y f x C f j 2 / q 1 P J T h X z V f B z M V K W 7 V 5 o P + O / e B Q A A A A z r K C t K 4 2 M y 0 U c r a H s 2 P n A D z 4 u X h j W E 8 h S A W O i X p z o 1 F V m v b h H / I r q e K Q E o 1 l 5 T b Y i T A p S B + 8 X H K 2 5 F C q L / s E / X j l s d b 3 m k c P 0 k t q X B / A E Y N A A A A A E q H I D F s i U F 2 T G r r Q s 8 O 5 0 5 l 3 4 D E i F j y + c 0 v h c a 2 h q b f e G r Z e 1 m k V T d p + B 0 g S t H v c D Y j J y z 7 w E E J J o b k N m Y Z z G Q = = < / D a t a M a s h u p > 
</file>

<file path=customXml/itemProps1.xml><?xml version="1.0" encoding="utf-8"?>
<ds:datastoreItem xmlns:ds="http://schemas.openxmlformats.org/officeDocument/2006/customXml" ds:itemID="{C529FE95-D9A3-4EE0-AD75-9F0BC4F504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Compras</vt:lpstr>
      <vt:lpstr>Libro de Compras</vt:lpstr>
      <vt:lpstr>Contribuyente</vt:lpstr>
      <vt:lpstr>Libro de Contribuyente</vt:lpstr>
      <vt:lpstr>Consumidor</vt:lpstr>
      <vt:lpstr>Libro de Consumidor</vt:lpstr>
      <vt:lpstr>base de clientes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dcterms:created xsi:type="dcterms:W3CDTF">2021-04-05T22:54:25Z</dcterms:created>
  <dcterms:modified xsi:type="dcterms:W3CDTF">2023-05-03T01:54:57Z</dcterms:modified>
</cp:coreProperties>
</file>