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BHUB\LIBROS DE IVA DESPACHO 2024\FRANCISCO VILLALTA\2023\"/>
    </mc:Choice>
  </mc:AlternateContent>
  <xr:revisionPtr revIDLastSave="0" documentId="13_ncr:1_{3BE40BDE-9EDD-42AC-81C8-9D5FA334435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RETENCIONES'!$A$1:$J$9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9" l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10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J4" i="29" s="1"/>
  <c r="I5" i="29"/>
  <c r="J5" i="29" s="1"/>
  <c r="E10" i="13"/>
  <c r="J6" i="29" l="1"/>
  <c r="I6" i="29"/>
  <c r="F10" i="13" l="1"/>
  <c r="T4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J10" i="13" l="1"/>
  <c r="H10" i="13"/>
  <c r="M25" i="10" l="1"/>
  <c r="N25" i="10"/>
  <c r="O25" i="10"/>
  <c r="O26" i="10" s="1"/>
  <c r="O27" i="10" s="1"/>
  <c r="P25" i="10"/>
  <c r="Q25" i="10"/>
  <c r="R25" i="10"/>
  <c r="S25" i="10"/>
  <c r="T25" i="10"/>
  <c r="U25" i="10"/>
  <c r="L25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44" i="7" l="1"/>
  <c r="K44" i="7"/>
  <c r="L44" i="7"/>
  <c r="M44" i="7"/>
  <c r="N44" i="7"/>
  <c r="O44" i="7"/>
  <c r="P44" i="7"/>
  <c r="I44" i="7"/>
  <c r="H4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<sst xmlns="http://schemas.openxmlformats.org/spreadsheetml/2006/main" count="28395" uniqueCount="10636">
  <si>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</si>
  <si>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</si>
  <si>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</si>
  <si>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</si>
  <si>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</si>
  <si>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</si>
  <si>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</si>
  <si>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</si>
  <si>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</si>
  <si>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</si>
  <si>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</si>
  <si>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</si>
  <si>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</si>
  <si>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</si>
  <si>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</si>
  <si>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</si>
  <si>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</si>
  <si>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</si>
  <si>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</si>
  <si>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</si>
  <si>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</si>
  <si>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</si>
  <si>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</si>
  <si>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</si>
  <si>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</si>
  <si>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</si>
  <si>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</si>
  <si>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</si>
  <si>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</si>
  <si>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</si>
  <si>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</si>
  <si>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</si>
  <si>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</si>
  <si>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</si>
  <si>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</si>
  <si>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</si>
  <si>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</si>
  <si>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</si>
  <si>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</si>
  <si>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</si>
  <si>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</si>
  <si>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</si>
  <si>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</si>
  <si>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</si>
  <si>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</si>
  <si>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</si>
  <si>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</si>
  <si>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</si>
  <si>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</si>
  <si>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</si>
  <si>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</si>
  <si>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</si>
  <si>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</si>
  <si>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</si>
  <si>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</si>
  <si>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</si>
  <si>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</si>
  <si>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</si>
  <si>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</si>
  <si>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</si>
  <si>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</si>
  <si>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</si>
  <si>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</si>
  <si>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</si>
  <si>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</si>
  <si>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</si>
  <si>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</si>
  <si>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</si>
  <si>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</si>
  <si>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</si>
  <si>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</si>
  <si>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</si>
  <si>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</si>
  <si>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</si>
  <si>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</si>
  <si>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</si>
  <si>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</si>
  <si>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</si>
  <si>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</si>
  <si>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</si>
  <si>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</si>
  <si>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</si>
  <si>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</si>
  <si>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</si>
  <si>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</si>
  <si>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</si>
  <si>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</si>
  <si>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</si>
  <si>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</si>
  <si>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</si>
  <si>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</si>
  <si>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</si>
  <si>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</si>
  <si>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</si>
  <si>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</si>
  <si>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</si>
  <si>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</si>
  <si>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</si>
  <si>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</si>
  <si>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</si>
  <si>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</si>
  <si>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</si>
  <si>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</si>
  <si>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</si>
  <si>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</si>
  <si>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</si>
  <si>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</si>
  <si>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</si>
  <si>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</si>
  <si>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</si>
  <si>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</si>
  <si>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</si>
  <si>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</si>
  <si>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</si>
  <si>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</si>
  <si>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</si>
  <si>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</si>
  <si>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</si>
  <si>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</si>
  <si>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</si>
  <si>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</si>
  <si>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</si>
  <si>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</si>
  <si>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</si>
  <si>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</si>
  <si>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</si>
  <si>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</si>
  <si>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</si>
  <si>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</si>
  <si>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</si>
  <si>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</si>
  <si>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</si>
  <si>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</si>
  <si>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</si>
  <si>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</si>
  <si>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</si>
  <si>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</si>
  <si>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</si>
  <si>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</si>
  <si>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</si>
  <si>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</si>
  <si>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</si>
  <si>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</si>
  <si>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</si>
  <si>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</si>
  <si>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</si>
  <si>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</si>
  <si>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</si>
  <si>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</si>
  <si>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</si>
  <si>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</si>
  <si>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</si>
  <si>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</si>
  <si>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</si>
  <si>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</si>
  <si>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</si>
  <si>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</si>
  <si>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</si>
  <si>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</si>
  <si>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</si>
  <si>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</si>
  <si>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</si>
  <si>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</si>
  <si>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</si>
  <si>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</si>
  <si>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</si>
  <si>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</si>
  <si>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</si>
  <si>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</si>
  <si>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</si>
  <si>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</si>
  <si>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</si>
  <si>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</si>
  <si>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</si>
  <si>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</si>
  <si>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</si>
  <si>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</si>
  <si>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</si>
  <si>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</si>
  <si>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</si>
  <si>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</si>
  <si>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</si>
  <si>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</si>
  <si>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</si>
  <si>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</si>
  <si>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</si>
  <si>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</si>
  <si>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</si>
  <si>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</si>
  <si>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</si>
  <si>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</si>
  <si>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</si>
  <si>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</si>
  <si>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</si>
  <si>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</si>
  <si>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</si>
  <si>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</si>
  <si>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</si>
  <si>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</si>
  <si>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</si>
  <si>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</si>
  <si>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</si>
  <si>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</si>
  <si>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</si>
  <si>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</si>
  <si>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</si>
  <si>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</si>
  <si>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</si>
  <si>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</si>
  <si>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</si>
  <si>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</si>
  <si>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</si>
  <si>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</si>
  <si>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</si>
  <si>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</si>
  <si>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</si>
  <si>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</si>
  <si>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</si>
  <si>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</si>
  <si>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</si>
  <si>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</si>
  <si>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</si>
  <si>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</si>
  <si>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</si>
  <si>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</si>
  <si>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</si>
  <si>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</si>
  <si>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</si>
  <si>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</si>
  <si>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</si>
  <si>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</si>
  <si>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</si>
  <si>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</si>
  <si>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</si>
  <si>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</si>
  <si>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</si>
  <si>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</si>
  <si>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</si>
  <si>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</si>
  <si>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</si>
  <si>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</si>
  <si>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</si>
  <si>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</si>
  <si>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</si>
  <si>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</si>
  <si>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</si>
  <si>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</si>
  <si>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</si>
  <si>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</si>
  <si>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</si>
  <si>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</si>
  <si>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</si>
  <si>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</si>
  <si>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</si>
  <si>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</si>
  <si>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</si>
  <si>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</si>
  <si>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</si>
  <si>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</si>
  <si>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</si>
  <si>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</si>
  <si>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</si>
  <si>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</si>
  <si>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</si>
  <si>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</si>
  <si>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</si>
  <si>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</si>
  <si>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</si>
  <si>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</si>
  <si>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</si>
  <si>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</si>
  <si>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</si>
  <si>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</si>
  <si>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</si>
  <si>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</si>
  <si>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</si>
  <si>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</si>
  <si>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</si>
  <si>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</si>
  <si>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</si>
  <si>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</si>
  <si>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</si>
  <si>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</si>
  <si>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</si>
  <si>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</si>
  <si>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</si>
  <si>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</si>
  <si>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</si>
  <si>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</si>
  <si>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</si>
  <si>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</si>
  <si>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</si>
  <si>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</si>
  <si>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</si>
  <si>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</si>
  <si>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</si>
  <si>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</si>
  <si>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</si>
  <si>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</si>
  <si>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</si>
  <si>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</si>
  <si>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</si>
  <si>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</si>
  <si>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</si>
  <si>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</si>
  <si>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</si>
  <si>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</si>
  <si>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</si>
  <si>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</si>
  <si>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</si>
  <si>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</si>
  <si>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</si>
  <si>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</si>
  <si>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</si>
  <si>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</si>
  <si>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</si>
  <si>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</si>
  <si>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</si>
  <si>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</si>
  <si>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</si>
  <si>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</si>
  <si>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</si>
  <si>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</si>
  <si>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</si>
  <si>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</si>
  <si>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</si>
  <si>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</si>
  <si>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</si>
  <si>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</si>
  <si>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</si>
  <si>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</si>
  <si>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</si>
  <si>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</si>
  <si>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</si>
  <si>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</si>
  <si>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</si>
  <si>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</si>
  <si>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</si>
  <si>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</si>
  <si>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</si>
  <si>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</si>
  <si>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</si>
  <si>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</si>
  <si>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</si>
  <si>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</si>
  <si>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</si>
  <si>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</si>
  <si>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</si>
  <si>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</si>
  <si>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</si>
  <si>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</si>
  <si>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</si>
  <si>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</si>
  <si>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</si>
  <si>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</si>
  <si>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</si>
  <si>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</si>
  <si>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</si>
  <si>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</si>
  <si>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</si>
  <si>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</si>
  <si>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</si>
  <si>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</si>
  <si>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</si>
  <si>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</si>
  <si>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</si>
  <si>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</si>
  <si>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</si>
  <si>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</si>
  <si>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</si>
  <si>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</si>
  <si>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</si>
  <si>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</si>
  <si>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</si>
  <si>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</si>
  <si>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</si>
  <si>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</si>
  <si>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</si>
  <si>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</si>
  <si>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</si>
  <si>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</si>
  <si>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</si>
  <si>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</si>
  <si>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</si>
  <si>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</si>
  <si>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</si>
  <si>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</si>
  <si>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</si>
  <si>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</si>
  <si>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</si>
  <si>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</si>
  <si>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</si>
  <si>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</si>
  <si>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</si>
  <si>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</si>
  <si>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</si>
  <si>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</si>
  <si>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</si>
  <si>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</si>
  <si>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</si>
  <si>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</si>
  <si>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</si>
  <si>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</si>
  <si>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</si>
  <si>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</si>
  <si>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</si>
  <si>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</si>
  <si>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</si>
  <si>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</si>
  <si>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</si>
  <si>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</si>
  <si>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</si>
  <si>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</si>
  <si>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</si>
  <si>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</si>
  <si>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</si>
  <si>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</si>
  <si>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</si>
  <si>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</si>
  <si>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</si>
  <si>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</si>
  <si>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</si>
  <si>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</si>
  <si>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</si>
  <si>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</si>
  <si>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</si>
  <si>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</si>
  <si>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</si>
  <si>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</si>
  <si>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</si>
  <si>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</si>
  <si>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</si>
  <si>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</si>
  <si>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</si>
  <si>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</si>
  <si>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</si>
  <si>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</si>
  <si>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</si>
  <si>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</si>
  <si>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</si>
  <si>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</si>
  <si>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</si>
  <si>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</si>
  <si>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</si>
  <si>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</si>
  <si>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</si>
  <si>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</si>
  <si>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</si>
  <si>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</si>
  <si>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</si>
  <si>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</si>
  <si>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</si>
  <si>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</si>
  <si>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</si>
  <si>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</si>
  <si>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</si>
  <si>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</si>
  <si>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</si>
  <si>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</si>
  <si>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</si>
  <si>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</si>
  <si>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</si>
  <si>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</si>
  <si>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</si>
  <si>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</si>
  <si>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</si>
  <si>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</si>
  <si>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</si>
  <si>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</si>
  <si>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</si>
  <si>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</si>
  <si>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</si>
  <si>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</si>
  <si>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</si>
  <si>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</si>
  <si>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</si>
  <si>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</si>
  <si>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</si>
  <si>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</si>
  <si>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</si>
  <si>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</si>
  <si>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</si>
  <si>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</si>
  <si>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</si>
  <si>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</si>
  <si>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</si>
  <si>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</si>
  <si>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</si>
  <si>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</si>
  <si>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</si>
  <si>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</si>
  <si>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</si>
  <si>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</si>
  <si>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</si>
  <si>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</si>
  <si>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</si>
  <si>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</si>
  <si>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</si>
  <si>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</si>
  <si>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</si>
  <si>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</si>
  <si>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</si>
  <si>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</si>
  <si>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</si>
  <si>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</si>
  <si>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</si>
  <si>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</si>
  <si>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</si>
  <si>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</si>
  <si>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</si>
  <si>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</si>
  <si>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</si>
  <si>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</si>
  <si>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</si>
  <si>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</si>
  <si>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</si>
  <si>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</si>
  <si>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</si>
  <si>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</si>
  <si>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</si>
  <si>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</si>
  <si>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</si>
  <si>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</si>
  <si>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</si>
  <si>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</si>
  <si>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</si>
  <si>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</si>
  <si>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</si>
  <si>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</si>
  <si>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</si>
  <si>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</si>
  <si>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</si>
  <si>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</si>
  <si>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</si>
  <si>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</si>
  <si>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</si>
  <si>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</si>
  <si>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</si>
  <si>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</si>
  <si>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</si>
  <si>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</si>
  <si>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</si>
  <si>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</si>
  <si>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</si>
  <si>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</si>
  <si>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</si>
  <si>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</si>
  <si>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</si>
  <si>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</si>
  <si>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</si>
  <si>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</si>
  <si>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</si>
  <si>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</si>
  <si>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</si>
  <si>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</si>
  <si>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</si>
  <si>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</si>
  <si>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</si>
  <si>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</si>
  <si>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</si>
  <si>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</si>
  <si>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</si>
  <si>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</si>
  <si>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</si>
  <si>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</si>
  <si>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</si>
  <si>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</si>
  <si>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</si>
  <si>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</si>
  <si>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</si>
  <si>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</si>
  <si>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</si>
  <si>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</si>
  <si>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</si>
  <si>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</si>
  <si>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</si>
  <si>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</si>
  <si>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</si>
  <si>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</si>
  <si>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</si>
  <si>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</si>
  <si>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</si>
  <si>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</si>
  <si>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</si>
  <si>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</si>
  <si>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</si>
  <si>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</si>
  <si>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</si>
  <si>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</si>
  <si>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</si>
  <si>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</si>
  <si>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</si>
  <si>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</si>
  <si>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</si>
  <si>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</si>
  <si>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</si>
  <si>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</si>
  <si>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</si>
  <si>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</si>
  <si>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</si>
  <si>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</si>
  <si>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</si>
  <si>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</si>
  <si>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</si>
  <si>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</si>
  <si>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</si>
  <si>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</si>
  <si>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</si>
  <si>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</si>
  <si>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</si>
  <si>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</si>
  <si>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</si>
  <si>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</si>
  <si>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</si>
  <si>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</si>
  <si>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</si>
  <si>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</si>
  <si>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</si>
  <si>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</si>
  <si>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</si>
  <si>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</si>
  <si>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</si>
  <si>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</si>
  <si>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</si>
  <si>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</si>
  <si>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</si>
  <si>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</si>
  <si>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</si>
  <si>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</si>
  <si>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</si>
  <si>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</si>
  <si>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</si>
  <si>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</si>
  <si>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</si>
  <si>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</si>
  <si>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</si>
  <si>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</si>
  <si>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</si>
  <si>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</si>
  <si>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</si>
  <si>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</si>
  <si>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</si>
  <si>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</si>
  <si>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</si>
  <si>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</si>
  <si>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</si>
  <si>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</si>
  <si>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</si>
  <si>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</si>
  <si>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</si>
  <si>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</si>
  <si>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</si>
  <si>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</si>
  <si>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</si>
  <si>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</si>
  <si>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</si>
  <si>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</si>
  <si>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</si>
  <si>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</si>
  <si>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</si>
  <si>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</si>
  <si>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</si>
  <si>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</si>
  <si>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</si>
  <si>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</si>
  <si>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</si>
  <si>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</si>
  <si>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</si>
  <si>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</si>
  <si>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</si>
  <si>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</si>
  <si>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</si>
  <si>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</si>
  <si>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</si>
  <si>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</si>
  <si>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</si>
  <si>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</si>
  <si>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</si>
  <si>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</si>
  <si>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</si>
  <si>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</si>
  <si>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</si>
  <si>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</si>
  <si>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</si>
  <si>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</si>
  <si>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</si>
  <si>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</si>
  <si>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</si>
  <si>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</si>
  <si>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</si>
  <si>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</si>
  <si>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</si>
  <si>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</si>
  <si>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</si>
  <si>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</si>
  <si>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</si>
  <si>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</si>
  <si>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</si>
  <si>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</si>
  <si>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</si>
  <si>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</si>
  <si>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</si>
  <si>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</si>
  <si>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</si>
  <si>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</si>
  <si>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</si>
  <si>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</si>
  <si>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</si>
  <si>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</si>
  <si>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</si>
  <si>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</si>
  <si>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</si>
  <si>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</si>
  <si>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</si>
  <si>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</si>
  <si>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</si>
  <si>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</si>
  <si>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</si>
  <si>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</si>
  <si>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</si>
  <si>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</si>
  <si>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</si>
  <si>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</si>
  <si>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</si>
  <si>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</si>
  <si>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</si>
  <si>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</si>
  <si>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</si>
  <si>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</si>
  <si>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</si>
  <si>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</si>
  <si>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</si>
  <si>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</si>
  <si>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</si>
  <si>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</si>
  <si>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</si>
  <si>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</si>
  <si>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</si>
  <si>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</si>
  <si>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</si>
  <si>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</si>
  <si>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</si>
  <si>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</si>
  <si>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</si>
  <si>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</si>
  <si>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</si>
  <si>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</si>
  <si>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</si>
  <si>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</si>
  <si>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</si>
  <si>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</si>
  <si>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</si>
  <si>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</si>
  <si>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</si>
  <si>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</si>
  <si>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</si>
  <si>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</si>
  <si>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</si>
  <si>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</si>
  <si>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</si>
  <si>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</si>
  <si>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</si>
  <si>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</si>
  <si>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</si>
  <si>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</si>
  <si>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</si>
  <si>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</si>
  <si>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</si>
  <si>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</si>
  <si>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</si>
  <si>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</si>
  <si>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</si>
  <si>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</si>
  <si>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</si>
  <si>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</si>
  <si>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</si>
  <si>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</si>
  <si>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</si>
  <si>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</si>
  <si>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</si>
  <si>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</si>
  <si>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</si>
  <si>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</si>
  <si>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</si>
  <si>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</si>
  <si>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</si>
  <si>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</si>
  <si>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</si>
  <si>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</si>
  <si>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</si>
  <si>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</si>
  <si>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</si>
  <si>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</si>
  <si>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</si>
  <si>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</si>
  <si>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</si>
  <si>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</si>
  <si>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</si>
  <si>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</si>
  <si>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</si>
  <si>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</si>
  <si>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</si>
  <si>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</si>
  <si>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</si>
  <si>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</si>
  <si>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</si>
  <si>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</si>
  <si>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</si>
  <si>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</si>
  <si>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</si>
  <si>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</si>
  <si>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</si>
  <si>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</si>
  <si>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</si>
  <si>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</si>
  <si>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</si>
  <si>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</si>
  <si>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</si>
  <si>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</si>
  <si>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</si>
  <si>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</si>
  <si>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</si>
  <si>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</si>
  <si>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</si>
  <si>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</si>
  <si>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</si>
  <si>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</si>
  <si>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</si>
  <si>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</si>
  <si>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</si>
  <si>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</si>
  <si>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</si>
  <si>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</si>
  <si>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</si>
  <si>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</si>
  <si>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</si>
  <si>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</si>
  <si>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</si>
  <si>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</si>
  <si>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</si>
  <si>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</si>
  <si>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</si>
  <si>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</si>
  <si>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</si>
  <si>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</si>
  <si>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</si>
  <si>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</si>
  <si>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</si>
  <si>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</si>
  <si>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</si>
  <si>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</si>
  <si>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</si>
  <si>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</si>
  <si>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</si>
  <si>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</si>
  <si>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</si>
  <si>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</si>
  <si>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</si>
  <si>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</si>
  <si>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</si>
  <si>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</si>
  <si>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</si>
  <si>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</si>
  <si>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</si>
  <si>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</si>
  <si>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</si>
  <si>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</si>
  <si>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</si>
  <si>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</si>
  <si>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</si>
  <si>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</si>
  <si>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</si>
  <si>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</si>
  <si>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</si>
  <si>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</si>
  <si>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</si>
  <si>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</si>
  <si>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</si>
  <si>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</si>
  <si>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</si>
  <si>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</si>
  <si>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</si>
  <si>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</si>
  <si>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</si>
  <si>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</si>
  <si>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</si>
  <si>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</si>
  <si>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</si>
  <si>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</si>
  <si>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</si>
  <si>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</si>
  <si>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</si>
  <si>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</si>
  <si>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</si>
  <si>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</si>
  <si>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</si>
  <si>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</si>
  <si>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</si>
  <si>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</si>
  <si>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</si>
  <si>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</si>
  <si>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</si>
  <si>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</si>
  <si>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</si>
  <si>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</si>
  <si>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</si>
  <si>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</si>
  <si>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</si>
  <si>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</si>
  <si>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</si>
  <si>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</si>
  <si>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</si>
  <si>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</si>
  <si>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</si>
  <si>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</si>
  <si>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</si>
  <si>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</si>
  <si>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</si>
  <si>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</si>
  <si>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</si>
  <si>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</si>
  <si>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</si>
  <si>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</si>
  <si>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</si>
  <si>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</si>
  <si>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</si>
  <si>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</si>
  <si>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</si>
  <si>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</si>
  <si>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</si>
  <si>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</si>
  <si>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</si>
  <si>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</si>
  <si>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</si>
  <si>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</si>
  <si>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</si>
  <si>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</si>
  <si>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</si>
  <si>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</si>
  <si>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</si>
  <si>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</si>
  <si>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</si>
  <si>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</si>
  <si>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</si>
  <si>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</si>
  <si>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</si>
  <si>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</si>
  <si>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</si>
  <si>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</si>
  <si>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</si>
  <si>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</si>
  <si>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</si>
  <si>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</si>
  <si>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</si>
  <si>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</si>
  <si>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</si>
  <si>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</si>
  <si>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</si>
  <si>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</si>
  <si>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</si>
  <si>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</si>
  <si>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</si>
  <si>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</si>
  <si>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</si>
  <si>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</si>
  <si>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</si>
  <si>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</si>
  <si>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</si>
  <si>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</si>
  <si>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</si>
  <si>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</si>
  <si>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</si>
  <si>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</si>
  <si>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</si>
  <si>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</si>
  <si>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</si>
  <si>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</si>
  <si>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</si>
  <si>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</si>
  <si>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</si>
  <si>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</si>
  <si>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</si>
  <si>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</si>
  <si>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</si>
  <si>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</si>
  <si>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</si>
  <si>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</si>
  <si>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</si>
  <si>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</si>
  <si>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</si>
  <si>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</si>
  <si>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</si>
  <si>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</si>
  <si>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</si>
  <si>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</si>
  <si>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</si>
  <si>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</si>
  <si>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</si>
  <si>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</si>
  <si>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</si>
  <si>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</si>
  <si>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</si>
  <si>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</si>
  <si>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</si>
  <si>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</si>
  <si>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</si>
  <si>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</si>
  <si>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</si>
  <si>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</si>
  <si>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</si>
  <si>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</si>
  <si>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</si>
  <si>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</si>
  <si>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</si>
  <si>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</si>
  <si>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</si>
  <si>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</si>
  <si>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</si>
  <si>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</si>
  <si>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</si>
  <si>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</si>
  <si>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</si>
  <si>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</si>
  <si>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</si>
  <si>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</si>
  <si>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</si>
  <si>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</si>
  <si>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</si>
  <si>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</si>
  <si>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</si>
  <si>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</si>
  <si>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</si>
  <si>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</si>
  <si>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</si>
  <si>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</si>
  <si>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</si>
  <si>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</si>
  <si>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</si>
  <si>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</si>
  <si>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</si>
  <si>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</si>
  <si>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</si>
  <si>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</si>
  <si>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</si>
  <si>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</si>
  <si>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</si>
  <si>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</si>
  <si>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</si>
  <si>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</si>
  <si>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</si>
  <si>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</si>
  <si>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</si>
  <si>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</si>
  <si>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</si>
  <si>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</si>
  <si>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</si>
  <si>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</si>
  <si>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</si>
  <si>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</si>
  <si>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</si>
  <si>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</si>
  <si>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</si>
  <si>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</si>
  <si>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</si>
  <si>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</si>
  <si>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</si>
  <si>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</si>
  <si>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</si>
  <si>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</si>
  <si>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</si>
  <si>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</si>
  <si>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</si>
  <si>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</si>
  <si>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</si>
  <si>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</si>
  <si>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</si>
  <si>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</si>
  <si>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</si>
  <si>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</si>
  <si>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</si>
  <si>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</si>
  <si>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</si>
  <si>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</si>
  <si>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</si>
  <si>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</si>
  <si>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</si>
  <si>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</si>
  <si>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</si>
  <si>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</si>
  <si>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</si>
  <si>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</si>
  <si>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</si>
  <si>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</si>
  <si>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</si>
  <si>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</si>
  <si>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</si>
  <si>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</si>
  <si>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</si>
  <si>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</si>
  <si>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</si>
  <si>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</si>
  <si>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</si>
  <si>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</si>
  <si>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</si>
  <si>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</si>
  <si>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</si>
  <si>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</si>
  <si>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</si>
  <si>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</si>
  <si>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</si>
  <si>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</si>
  <si>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</si>
  <si>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</si>
  <si>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</si>
  <si>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</si>
  <si>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</si>
  <si>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</si>
  <si>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</si>
  <si>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</si>
  <si>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</si>
  <si>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</si>
  <si>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</si>
  <si>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</si>
  <si>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</si>
  <si>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</si>
  <si>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</si>
  <si>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</si>
  <si>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</si>
  <si>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</si>
  <si>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</si>
  <si>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</si>
  <si>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</si>
  <si>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</si>
  <si>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</si>
  <si>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</si>
  <si>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</si>
  <si>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</si>
  <si>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</si>
  <si>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</si>
  <si>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</si>
  <si>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</si>
  <si>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</si>
  <si>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</si>
  <si>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</si>
  <si>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</si>
  <si>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</si>
  <si>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</si>
  <si>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</si>
  <si>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</si>
  <si>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</si>
  <si>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</si>
  <si>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</si>
  <si>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</si>
  <si>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</si>
  <si>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</si>
  <si>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</si>
  <si>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</si>
  <si>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</si>
  <si>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</si>
  <si>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</si>
  <si>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</si>
  <si>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</si>
  <si>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</si>
  <si>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</si>
  <si>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</si>
  <si>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</si>
  <si>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</si>
  <si>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</si>
  <si>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</si>
  <si>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</si>
  <si>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</si>
  <si>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</si>
  <si>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</si>
  <si>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</si>
  <si>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</si>
  <si>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</si>
  <si>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</si>
  <si>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</si>
  <si>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</si>
  <si>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</si>
  <si>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</si>
  <si>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</si>
  <si>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</si>
  <si>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</si>
  <si>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</si>
  <si>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</si>
  <si>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</si>
  <si>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</si>
  <si>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</si>
  <si>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</si>
  <si>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</si>
  <si>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</si>
  <si>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</si>
  <si>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</si>
  <si>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</si>
  <si>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</si>
  <si>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</si>
  <si>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</si>
  <si>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</si>
  <si>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</si>
  <si>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</si>
  <si>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</si>
  <si>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</si>
  <si>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</si>
  <si>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</si>
  <si>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</si>
  <si>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</si>
  <si>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</si>
  <si>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</si>
  <si>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</si>
  <si>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</si>
  <si>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</si>
  <si>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</si>
  <si>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</si>
  <si>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</si>
  <si>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</si>
  <si>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</si>
  <si>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</si>
  <si>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</si>
  <si>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</si>
  <si>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</si>
  <si>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</si>
  <si>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</si>
  <si>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</si>
  <si>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</si>
  <si>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</si>
  <si>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</si>
  <si>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</si>
  <si>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</si>
  <si>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</si>
  <si>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</si>
  <si>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</si>
  <si>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</si>
  <si>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</si>
  <si>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</si>
  <si>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</si>
  <si>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</si>
  <si>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</si>
  <si>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</si>
  <si>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</si>
  <si>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</si>
  <si>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</si>
  <si>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</si>
  <si>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</si>
  <si>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</si>
  <si>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</si>
  <si>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</si>
  <si>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</si>
  <si>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</si>
  <si>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</si>
  <si>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</si>
  <si>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</si>
  <si>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</si>
  <si>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</si>
  <si>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</si>
  <si>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</si>
  <si>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</si>
  <si>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</si>
  <si>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</si>
  <si>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</si>
  <si>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</si>
  <si>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</si>
  <si>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</si>
  <si>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</si>
  <si>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</si>
  <si>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</si>
  <si>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</si>
  <si>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</si>
  <si>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</si>
  <si>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</si>
  <si>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</si>
  <si>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</si>
  <si>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</si>
  <si>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</si>
  <si>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</si>
  <si>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</si>
  <si>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</si>
  <si>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</si>
  <si>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</si>
  <si>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</si>
  <si>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</si>
  <si>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</si>
  <si>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</si>
  <si>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</si>
  <si>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</si>
  <si>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</si>
  <si>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</si>
  <si>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</si>
  <si>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</si>
  <si>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</si>
  <si>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</si>
  <si>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</si>
  <si>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</si>
  <si>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</si>
  <si>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</si>
  <si>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</si>
  <si>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</si>
  <si>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</si>
  <si>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</si>
  <si>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</si>
  <si>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</si>
  <si>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</si>
  <si>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</si>
  <si>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</si>
  <si>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</si>
  <si>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</si>
  <si>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</si>
  <si>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</si>
  <si>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</si>
  <si>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</si>
  <si>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</si>
  <si>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</si>
  <si>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</si>
  <si>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</si>
  <si>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</si>
  <si>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</si>
  <si>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</si>
  <si>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</si>
  <si>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</si>
  <si>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</si>
  <si>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</si>
  <si>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</si>
  <si>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</si>
  <si>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</si>
  <si>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</si>
  <si>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</si>
  <si>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</si>
  <si>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</si>
  <si>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</si>
  <si>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</si>
  <si>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</si>
  <si>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</si>
  <si>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</si>
  <si>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</si>
  <si>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</si>
  <si>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</si>
  <si>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</si>
  <si>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</si>
  <si>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</si>
  <si>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</si>
  <si>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</si>
  <si>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</si>
  <si>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</si>
  <si>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</si>
  <si>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</si>
  <si>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</si>
  <si>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</si>
  <si>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</si>
  <si>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</si>
  <si>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</si>
  <si>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</si>
  <si>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</si>
  <si>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</si>
  <si>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</si>
  <si>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</si>
  <si>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</si>
  <si>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</si>
  <si>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</si>
  <si>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</si>
  <si>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</si>
  <si>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</si>
  <si>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</si>
  <si>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</si>
  <si>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</si>
  <si>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</si>
  <si>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</si>
  <si>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</si>
  <si>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</si>
  <si>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</si>
  <si>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</si>
  <si>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</si>
  <si>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</si>
  <si>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</si>
  <si>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</si>
  <si>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</si>
  <si>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</si>
  <si>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</si>
  <si>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</si>
  <si>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</si>
  <si>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</si>
  <si>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</si>
  <si>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</si>
  <si>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</si>
  <si>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</si>
  <si>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</si>
  <si>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</si>
  <si>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</si>
  <si>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</si>
  <si>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</si>
  <si>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</si>
  <si>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</si>
  <si>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</si>
  <si>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</si>
  <si>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</si>
  <si>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</si>
  <si>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</si>
  <si>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</si>
  <si>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</si>
  <si>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</si>
  <si>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</si>
  <si>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</si>
  <si>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</si>
  <si>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</si>
  <si>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</si>
  <si>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</si>
  <si>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</si>
  <si>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</si>
  <si>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</si>
  <si>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</si>
  <si>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</si>
  <si>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</si>
  <si>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</si>
  <si>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</si>
  <si>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</si>
  <si>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</si>
  <si>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</si>
  <si>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</si>
  <si>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</si>
  <si>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</si>
  <si>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</si>
  <si>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</si>
  <si>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</si>
  <si>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</si>
  <si>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</si>
  <si>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</si>
  <si>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</si>
  <si>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</si>
  <si>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</si>
  <si>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</si>
  <si>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</si>
  <si>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</si>
  <si>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</si>
  <si>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</si>
  <si>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</si>
  <si>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</si>
  <si>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</si>
  <si>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</si>
  <si>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</si>
  <si>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</si>
  <si>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</si>
  <si>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</si>
  <si>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</si>
  <si>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</si>
  <si>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</si>
  <si>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</si>
  <si>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</si>
  <si>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</si>
  <si>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</si>
  <si>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</si>
  <si>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</si>
  <si>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</si>
  <si>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</si>
  <si>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</si>
  <si>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</si>
  <si>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</si>
  <si>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</si>
  <si>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</si>
  <si>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</si>
  <si>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</si>
  <si>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</si>
  <si>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</si>
  <si>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</si>
  <si>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</si>
  <si>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</si>
  <si>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</si>
  <si>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</si>
  <si>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</si>
  <si>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</si>
  <si>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</si>
  <si>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</si>
  <si>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</si>
  <si>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</si>
  <si>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</si>
  <si>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</si>
  <si>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</si>
  <si>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</si>
  <si>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</si>
  <si>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</si>
  <si>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</si>
  <si>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</si>
  <si>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</si>
  <si>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</si>
  <si>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</si>
  <si>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</si>
  <si>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</si>
  <si>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</si>
  <si>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</si>
  <si>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</si>
  <si>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</si>
  <si>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</si>
  <si>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</si>
  <si>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</si>
  <si>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</si>
  <si>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</si>
  <si>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</si>
  <si>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</si>
  <si>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</si>
  <si>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</si>
  <si>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</si>
  <si>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</si>
  <si>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</si>
  <si>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</si>
  <si>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</si>
  <si>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</si>
  <si>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</si>
  <si>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</si>
  <si>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</si>
  <si>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</si>
  <si>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</si>
  <si>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</si>
  <si>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</si>
  <si>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</si>
  <si>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</si>
  <si>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</si>
  <si>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</si>
  <si>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</si>
  <si>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</si>
  <si>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</si>
  <si>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</si>
  <si>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</si>
  <si>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</si>
  <si>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</si>
  <si>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</si>
  <si>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</si>
  <si>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</si>
  <si>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</si>
  <si>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</si>
  <si>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</si>
  <si>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</si>
  <si>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</si>
  <si>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</si>
  <si>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</si>
  <si>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</si>
  <si>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</si>
  <si>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</si>
  <si>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</si>
  <si>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</si>
  <si>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</si>
  <si>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</si>
  <si>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</si>
  <si>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</si>
  <si>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</si>
  <si>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</si>
  <si>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</si>
  <si>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</si>
  <si>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</si>
  <si>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</si>
  <si>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</si>
  <si>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</si>
  <si>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</si>
  <si>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</si>
  <si>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</si>
  <si>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</si>
  <si>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</si>
  <si>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</si>
  <si>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</si>
  <si>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</si>
  <si>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</si>
  <si>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</si>
  <si>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</si>
  <si>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</si>
  <si>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</si>
  <si>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</si>
  <si>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</si>
  <si>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</si>
  <si>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</si>
  <si>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</si>
  <si>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</si>
  <si>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</si>
  <si>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</si>
  <si>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</si>
  <si>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</si>
  <si>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</si>
  <si>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</si>
  <si>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</si>
  <si>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</si>
  <si>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</si>
  <si>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</si>
  <si>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</si>
  <si>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</si>
  <si>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</si>
  <si>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</si>
  <si>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</si>
  <si>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</si>
  <si>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</si>
  <si>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</si>
  <si>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</si>
  <si>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</si>
  <si>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</si>
  <si>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</si>
  <si>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</si>
  <si>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</si>
  <si>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</si>
  <si>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</si>
  <si>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</si>
  <si>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</si>
  <si>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</si>
  <si>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</si>
  <si>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</si>
  <si>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</si>
  <si>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</si>
  <si>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</si>
  <si>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</si>
  <si>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</si>
  <si>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</si>
  <si>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</si>
  <si>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</si>
  <si>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</si>
  <si>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</si>
  <si>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</si>
  <si>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</si>
  <si>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</si>
  <si>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</si>
  <si>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</si>
  <si>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</si>
  <si>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</si>
  <si>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</si>
  <si>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</si>
  <si>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</si>
  <si>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</si>
  <si>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</si>
  <si>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</si>
  <si>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</si>
  <si>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</si>
  <si>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</si>
  <si>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</si>
  <si>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</si>
  <si>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</si>
  <si>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</si>
  <si>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</si>
  <si>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</si>
  <si>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</si>
  <si>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</si>
  <si>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</si>
  <si>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</si>
  <si>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</si>
  <si>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</si>
  <si>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</si>
  <si>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</si>
  <si>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</si>
  <si>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</si>
  <si>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</si>
  <si>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</si>
  <si>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</si>
  <si>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</si>
  <si>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</si>
  <si>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</si>
  <si>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</si>
  <si>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</si>
  <si>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</si>
  <si>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</si>
  <si>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</si>
  <si>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</si>
  <si>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</si>
  <si>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</si>
  <si>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</si>
  <si>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</si>
  <si>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</si>
  <si>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</si>
  <si>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</si>
  <si>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</si>
  <si>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</si>
  <si>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</si>
  <si>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</si>
  <si>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</si>
  <si>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</si>
  <si>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</si>
  <si>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</si>
  <si>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</si>
  <si>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</si>
  <si>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</si>
  <si>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</si>
  <si>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</si>
  <si>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</si>
  <si>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</si>
  <si>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</si>
  <si>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</si>
  <si>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</si>
  <si>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</si>
  <si>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</si>
  <si>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</si>
  <si>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</si>
  <si>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</si>
  <si>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</si>
  <si>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</si>
  <si>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</si>
  <si>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</si>
  <si>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</si>
  <si>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</si>
  <si>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</si>
  <si>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</si>
  <si>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</si>
  <si>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</si>
  <si>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</si>
  <si>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</si>
  <si>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</si>
  <si>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</si>
  <si>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</si>
  <si>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</si>
  <si>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</si>
  <si>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</si>
  <si>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</si>
  <si>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</si>
  <si>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</si>
  <si>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</si>
  <si>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</si>
  <si>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</si>
  <si>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</si>
  <si>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</si>
  <si>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</si>
  <si>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</si>
  <si>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</si>
  <si>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</si>
  <si>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</si>
  <si>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</si>
  <si>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</si>
  <si>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</si>
  <si>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</si>
  <si>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</si>
  <si>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</si>
  <si>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</si>
  <si>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</si>
  <si>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</si>
  <si>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</si>
  <si>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</si>
  <si>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</si>
  <si>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</si>
  <si>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</si>
  <si>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</si>
  <si>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</si>
  <si>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</si>
  <si>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</si>
  <si>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</si>
  <si>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</si>
  <si>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</si>
  <si>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</si>
  <si>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</si>
  <si>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</si>
  <si>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</si>
  <si>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</si>
  <si>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</si>
  <si>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</si>
  <si>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</si>
  <si>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</si>
  <si>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</si>
  <si>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</si>
  <si>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</si>
  <si>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</si>
  <si>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</si>
  <si>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</si>
  <si>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</si>
  <si>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</si>
  <si>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</si>
  <si>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</si>
  <si>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</si>
  <si>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</si>
  <si>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</si>
  <si>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</si>
  <si>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</si>
  <si>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</si>
  <si>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</si>
  <si>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</si>
  <si>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</si>
  <si>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</si>
  <si>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</si>
  <si>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</si>
  <si>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</si>
  <si>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</si>
  <si>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</si>
  <si>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</si>
  <si>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</si>
  <si>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</si>
  <si>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</si>
  <si>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</si>
  <si>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</si>
  <si>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</si>
  <si>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</si>
  <si>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</si>
  <si>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</si>
  <si>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</si>
  <si>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</si>
  <si>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</si>
  <si>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</si>
  <si>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</si>
  <si>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</si>
  <si>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</si>
  <si>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</si>
  <si>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</si>
  <si>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</si>
  <si>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</si>
  <si>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</si>
  <si>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</si>
  <si>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</si>
  <si>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</si>
  <si>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</si>
  <si>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</si>
  <si>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</si>
  <si>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</si>
  <si>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</si>
  <si>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</si>
  <si>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</si>
  <si>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</si>
  <si>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</si>
  <si>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</si>
  <si>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</si>
  <si>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</si>
  <si>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</si>
  <si>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</si>
  <si>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</si>
  <si>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</si>
  <si>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</si>
  <si>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</si>
  <si>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</si>
  <si>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</si>
  <si>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</si>
  <si>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</si>
  <si>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</si>
  <si>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</si>
  <si>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</si>
  <si>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</si>
  <si>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</si>
  <si>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</si>
  <si>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</si>
  <si>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</si>
  <si>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</si>
  <si>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</si>
  <si>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</si>
  <si>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</si>
  <si>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</si>
  <si>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</si>
  <si>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</si>
  <si>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</si>
  <si>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</si>
  <si>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</si>
  <si>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</si>
  <si>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</si>
  <si>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</si>
  <si>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</si>
  <si>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</si>
  <si>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</si>
  <si>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</si>
  <si>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</si>
  <si>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</si>
  <si>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</si>
  <si>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</si>
  <si>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</si>
  <si>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</si>
  <si>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</si>
  <si>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</si>
  <si>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</si>
  <si>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</si>
  <si>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</si>
  <si>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</si>
  <si>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</si>
  <si>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</si>
  <si>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</si>
  <si>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</si>
  <si>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</si>
  <si>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</si>
  <si>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</si>
  <si>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</si>
  <si>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</si>
  <si>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</si>
  <si>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</si>
  <si>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</si>
  <si>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</si>
  <si>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</si>
  <si>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</si>
  <si>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</si>
  <si>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</si>
  <si>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</si>
  <si>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</si>
  <si>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</si>
  <si>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</si>
  <si>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</si>
  <si>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</si>
  <si>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</si>
  <si>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</si>
  <si>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</si>
  <si>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</si>
  <si>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</si>
  <si>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</si>
  <si>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</si>
  <si>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</si>
  <si>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</si>
  <si>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</si>
  <si>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</si>
  <si>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</si>
  <si>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</si>
  <si>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</si>
  <si>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</si>
  <si>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</si>
  <si>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</si>
  <si>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</si>
  <si>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</si>
  <si>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</si>
  <si>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</si>
  <si>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</si>
  <si>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</si>
  <si>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</si>
  <si>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</si>
  <si>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</si>
  <si>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</si>
  <si>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</si>
  <si>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</si>
  <si>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</si>
  <si>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</si>
  <si>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</si>
  <si>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</si>
  <si>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</si>
  <si>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</si>
  <si>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</si>
  <si>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</si>
  <si>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</si>
  <si>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</si>
  <si>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</si>
  <si>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</si>
  <si>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</si>
  <si>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</si>
  <si>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</si>
  <si>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</si>
  <si>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</si>
  <si>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</si>
  <si>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</si>
  <si>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</si>
  <si>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</si>
  <si>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</si>
  <si>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</si>
  <si>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</si>
  <si>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</si>
  <si>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</si>
  <si>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</si>
  <si>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</si>
  <si>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</si>
  <si>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</si>
  <si>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</si>
  <si>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</si>
  <si>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</si>
  <si>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</si>
  <si>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</si>
  <si>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</si>
  <si>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</si>
  <si>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</si>
  <si>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</si>
  <si>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</si>
  <si>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</si>
  <si>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</si>
  <si>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</si>
  <si>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</si>
  <si>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</si>
  <si>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</si>
  <si>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</si>
  <si>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</si>
  <si>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</si>
  <si>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</si>
  <si>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</si>
  <si>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</si>
  <si>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</si>
  <si>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</si>
  <si>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</si>
  <si>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</si>
  <si>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</si>
  <si>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</si>
  <si>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</si>
  <si>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</si>
  <si>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</si>
  <si>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</si>
  <si>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</si>
  <si>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</si>
  <si>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</si>
  <si>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</si>
  <si>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</si>
  <si>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</si>
  <si>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</si>
  <si>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</si>
  <si>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</si>
  <si>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</si>
  <si>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</si>
  <si>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</si>
  <si>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</si>
  <si>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</si>
  <si>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</si>
  <si>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</si>
  <si>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</si>
  <si>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</si>
  <si>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</si>
  <si>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</si>
  <si>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</si>
  <si>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</si>
  <si>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</si>
  <si>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</si>
  <si>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</si>
  <si>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</si>
  <si>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</si>
  <si>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</si>
  <si>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</si>
  <si>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</si>
  <si>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</si>
  <si>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</si>
  <si>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</si>
  <si>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</si>
  <si>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</si>
  <si>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</si>
  <si>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</si>
  <si>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</si>
  <si>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</si>
  <si>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</si>
  <si>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</si>
  <si>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</si>
  <si>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</si>
  <si>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</si>
  <si>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</si>
  <si>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</si>
  <si>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</si>
  <si>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</si>
  <si>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</si>
  <si>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</si>
  <si>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</si>
  <si>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</si>
  <si>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</si>
  <si>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</si>
  <si>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</si>
  <si>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</si>
  <si>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</si>
  <si>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</si>
  <si>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</si>
  <si>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</si>
  <si>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</si>
  <si>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</si>
  <si>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</si>
  <si>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</si>
  <si>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</si>
  <si>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</si>
  <si>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</si>
  <si>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</si>
  <si>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</si>
  <si>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</si>
  <si>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</si>
  <si>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</si>
  <si>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</si>
  <si>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</si>
  <si>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</si>
  <si>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</si>
  <si>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</si>
  <si>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</si>
  <si>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</si>
  <si>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</si>
  <si>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</si>
  <si>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</si>
  <si>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</si>
  <si>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</si>
  <si>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</si>
  <si>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</si>
  <si>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</si>
  <si>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</si>
  <si>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</si>
  <si>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</si>
  <si>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</si>
  <si>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</si>
  <si>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</si>
  <si>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</si>
  <si>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</si>
  <si>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</si>
  <si>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</si>
  <si>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</si>
  <si>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</si>
  <si>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</si>
  <si>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</si>
  <si>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</si>
  <si>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</si>
  <si>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</si>
  <si>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</si>
  <si>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</si>
  <si>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</si>
  <si>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</si>
  <si>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</si>
  <si>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</si>
  <si>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</si>
  <si>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</si>
  <si>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</si>
  <si>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</si>
  <si>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</si>
  <si>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</si>
  <si>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</si>
  <si>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</si>
  <si>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</si>
  <si>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</si>
  <si>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</si>
  <si>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</si>
  <si>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</si>
  <si>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</si>
  <si>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</si>
  <si>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</si>
  <si>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</si>
  <si>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</si>
  <si>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</si>
  <si>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</si>
  <si>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</si>
  <si>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</si>
  <si>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</si>
  <si>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</si>
  <si>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</si>
  <si>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</si>
  <si>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</si>
  <si>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</si>
  <si>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</si>
  <si>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</si>
  <si>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</si>
  <si>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</si>
  <si>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</si>
  <si>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</si>
  <si>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</si>
  <si>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</si>
  <si>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</si>
  <si>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</si>
  <si>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</si>
  <si>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</si>
  <si>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</si>
  <si>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</si>
  <si>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</si>
  <si>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</si>
  <si>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</si>
  <si>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</si>
  <si>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</si>
  <si>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</si>
  <si>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</si>
  <si>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</si>
  <si>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</si>
  <si>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</si>
  <si>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</si>
  <si>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</si>
  <si>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</si>
  <si>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</si>
  <si>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</si>
  <si>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</si>
  <si>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</si>
  <si>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</si>
  <si>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</si>
  <si>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</si>
  <si>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</si>
  <si>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</si>
  <si>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</si>
  <si>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</si>
  <si>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</si>
  <si>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</si>
  <si>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</si>
  <si>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</si>
  <si>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</si>
  <si>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</si>
  <si>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</si>
  <si>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</si>
  <si>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</si>
  <si>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</si>
  <si>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</si>
  <si>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</si>
  <si>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</si>
  <si>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</si>
  <si>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</si>
  <si>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</si>
  <si>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</si>
  <si>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</si>
  <si>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</si>
  <si>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</si>
  <si>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</si>
  <si>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</si>
  <si>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</si>
  <si>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</si>
  <si>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</si>
  <si>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</si>
  <si>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</si>
  <si>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</si>
  <si>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</si>
  <si>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</si>
  <si>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</si>
  <si>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</si>
  <si>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</si>
  <si>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</si>
  <si>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</si>
  <si>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</si>
  <si>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</si>
  <si>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</si>
  <si>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</si>
  <si>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</si>
  <si>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</si>
  <si>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</si>
  <si>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</si>
  <si>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</si>
  <si>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</si>
  <si>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</si>
  <si>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</si>
  <si>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</si>
  <si>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</si>
  <si>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</si>
  <si>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</si>
  <si>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</si>
  <si>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</si>
  <si>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</si>
  <si>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</si>
  <si>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</si>
  <si>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</si>
  <si>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</si>
  <si>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</si>
  <si>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</si>
  <si>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</si>
  <si>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</si>
  <si>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</si>
  <si>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</si>
  <si>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</si>
  <si>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</si>
  <si>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</si>
  <si>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</si>
  <si>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</si>
  <si>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</si>
  <si>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</si>
  <si>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</si>
  <si>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</si>
  <si>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</si>
  <si>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</si>
  <si>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</si>
  <si>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</si>
  <si>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</si>
  <si>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</si>
  <si>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</si>
  <si>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</si>
  <si>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</si>
  <si>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</si>
  <si>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</si>
  <si>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</si>
  <si>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</si>
  <si>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</si>
  <si>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</si>
  <si>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</si>
  <si>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</si>
  <si>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</si>
  <si>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</si>
  <si>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</si>
  <si>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</si>
  <si>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</si>
  <si>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</si>
  <si>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</si>
  <si>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</si>
  <si>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</si>
  <si>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</si>
  <si>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</si>
  <si>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</si>
  <si>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</si>
  <si>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</si>
  <si>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</si>
  <si>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</si>
  <si>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</si>
  <si>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</si>
  <si>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</si>
  <si>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</si>
  <si>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</si>
  <si>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</si>
  <si>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</si>
  <si>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</si>
  <si>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</si>
  <si>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</si>
  <si>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</si>
  <si>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</si>
  <si>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</si>
  <si>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</si>
  <si>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</si>
  <si>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</si>
  <si>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</si>
  <si>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</si>
  <si>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</si>
  <si>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</si>
  <si>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</si>
  <si>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</si>
  <si>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</si>
  <si>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</si>
  <si>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</si>
  <si>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</si>
  <si>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</si>
  <si>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</si>
  <si>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</si>
  <si>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</si>
  <si>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</si>
  <si>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</si>
  <si>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</si>
  <si>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</si>
  <si>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</si>
  <si>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</si>
  <si>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</si>
  <si>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</si>
  <si>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</si>
  <si>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</si>
  <si>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</si>
  <si>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</si>
  <si>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</si>
  <si>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</si>
  <si>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</si>
  <si>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</si>
  <si>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</si>
  <si>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</si>
  <si>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</si>
  <si>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</si>
  <si>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</si>
  <si>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</si>
  <si>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</si>
  <si>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</si>
  <si>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</si>
  <si>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</si>
  <si>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</si>
  <si>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</si>
  <si>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</si>
  <si>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</si>
  <si>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</si>
  <si>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</si>
  <si>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</si>
  <si>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</si>
  <si>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</si>
  <si>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</si>
  <si>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</si>
  <si>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</si>
  <si>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</si>
  <si>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</si>
  <si>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</si>
  <si>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</si>
  <si>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</si>
  <si>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</si>
  <si>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</si>
  <si>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</si>
  <si>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</si>
  <si>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</si>
  <si>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</si>
  <si>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</si>
  <si>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</si>
  <si>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</si>
  <si>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</si>
  <si>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</si>
  <si>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</si>
  <si>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</si>
  <si>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</si>
  <si>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</si>
  <si>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</si>
  <si>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</si>
  <si>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</si>
  <si>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</si>
  <si>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</si>
  <si>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</si>
  <si>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</si>
  <si>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</si>
  <si>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</si>
  <si>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</si>
  <si>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</si>
  <si>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</si>
  <si>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</si>
  <si>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</si>
  <si>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</si>
  <si>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</si>
  <si>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</si>
  <si>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</si>
  <si>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</si>
  <si>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</si>
  <si>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</si>
  <si>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</si>
  <si>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</si>
  <si>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</si>
  <si>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</si>
  <si>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</si>
  <si>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</si>
  <si>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</si>
  <si>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</si>
  <si>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</si>
  <si>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</si>
  <si>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</si>
  <si>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</si>
  <si>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</si>
  <si>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</si>
  <si>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</si>
  <si>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</si>
  <si>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</si>
  <si>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</si>
  <si>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</si>
  <si>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</si>
  <si>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</si>
  <si>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</si>
  <si>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</si>
  <si>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</si>
  <si>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</si>
  <si>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</si>
  <si>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</si>
  <si>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</si>
  <si>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</si>
  <si>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</si>
  <si>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</si>
  <si>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</si>
  <si>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</si>
  <si>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</si>
  <si>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</si>
  <si>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</si>
  <si>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</si>
  <si>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</si>
  <si>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</si>
  <si>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</si>
  <si>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</si>
  <si>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</si>
  <si>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</si>
  <si>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</si>
  <si>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</si>
  <si>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</si>
  <si>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</si>
  <si>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</si>
  <si>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</si>
  <si>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</si>
  <si>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</si>
  <si>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</si>
  <si>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</si>
  <si>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</si>
  <si>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</si>
  <si>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</si>
  <si>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</si>
  <si>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</si>
  <si>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</si>
  <si>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</si>
  <si>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</si>
  <si>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</si>
  <si>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</si>
  <si>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</si>
  <si>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</si>
  <si>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</si>
  <si>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</si>
  <si>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</si>
  <si>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</si>
  <si>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</si>
  <si>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</si>
  <si>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</si>
  <si>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</si>
  <si>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</si>
  <si>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</si>
  <si>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</si>
  <si>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</si>
  <si>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</si>
  <si>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</si>
  <si>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</si>
  <si>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</si>
  <si>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</si>
  <si>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</si>
  <si>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</si>
  <si>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</si>
  <si>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</si>
  <si>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</si>
  <si>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</si>
  <si>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</si>
  <si>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</si>
  <si>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</si>
  <si>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</si>
  <si>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</si>
  <si>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</si>
  <si>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</si>
  <si>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</si>
  <si>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</si>
  <si>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</si>
  <si>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</si>
  <si>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</si>
  <si>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</si>
  <si>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</si>
  <si>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</si>
  <si>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</si>
  <si>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</si>
  <si>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</si>
  <si>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</si>
  <si>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</si>
  <si>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</si>
  <si>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</si>
  <si>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</si>
  <si>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</si>
  <si>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</si>
  <si>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</si>
  <si>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</si>
  <si>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</si>
  <si>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</si>
  <si>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</si>
  <si>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</si>
  <si>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</si>
  <si>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</si>
  <si>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</si>
  <si>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</si>
  <si>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</si>
  <si>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</si>
  <si>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</si>
  <si>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</si>
  <si>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</si>
  <si>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</si>
  <si>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</si>
  <si>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</si>
  <si>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</si>
  <si>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</si>
  <si>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</si>
  <si>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</si>
  <si>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</si>
  <si>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</si>
  <si>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</si>
  <si>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</si>
  <si>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</si>
  <si>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</si>
  <si>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</si>
  <si>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</si>
  <si>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</si>
  <si>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</si>
  <si>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</si>
  <si>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</si>
  <si>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</si>
  <si>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</si>
  <si>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</si>
  <si>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</si>
  <si>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</si>
  <si>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</si>
  <si>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</si>
  <si>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</si>
  <si>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</si>
  <si>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</si>
  <si>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</si>
  <si>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</si>
  <si>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</si>
  <si>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</si>
  <si>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</si>
  <si>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</si>
  <si>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</si>
  <si>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</si>
  <si>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</si>
  <si>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</si>
  <si>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</si>
  <si>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</si>
  <si>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</si>
  <si>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</si>
  <si>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</si>
  <si>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</si>
  <si>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</si>
  <si>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</si>
  <si>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</si>
  <si>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</si>
  <si>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</si>
  <si>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</si>
  <si>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</si>
  <si>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</si>
  <si>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</si>
  <si>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</si>
  <si>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</si>
  <si>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</si>
  <si>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</si>
  <si>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</si>
  <si>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</si>
  <si>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</si>
  <si>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</si>
  <si>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</si>
  <si>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</si>
  <si>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</si>
  <si>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</si>
  <si>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</si>
  <si>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</si>
  <si>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</si>
  <si>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</si>
  <si>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</si>
  <si>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</si>
  <si>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</si>
  <si>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</si>
  <si>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</si>
  <si>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</si>
  <si>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</si>
  <si>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</si>
  <si>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</si>
  <si>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</si>
  <si>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</si>
  <si>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</si>
  <si>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</si>
  <si>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</si>
  <si>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</si>
  <si>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</si>
  <si>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</si>
  <si>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</si>
  <si>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</si>
  <si>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</si>
  <si>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</si>
  <si>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</si>
  <si>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</si>
  <si>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</si>
  <si>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</si>
  <si>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</si>
  <si>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</si>
  <si>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</si>
  <si>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</si>
  <si>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</si>
  <si>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</si>
  <si>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</si>
  <si>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</si>
  <si>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</si>
  <si>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</si>
  <si>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</si>
  <si>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</si>
  <si>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</si>
  <si>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</si>
  <si>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</si>
  <si>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</si>
  <si>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</si>
  <si>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</si>
  <si>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</si>
  <si>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</si>
  <si>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</si>
  <si>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</si>
  <si>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</si>
  <si>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</si>
  <si>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</si>
  <si>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</si>
  <si>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</si>
  <si>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</si>
  <si>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</si>
  <si>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</si>
  <si>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</si>
  <si>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</si>
  <si>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</si>
  <si>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</si>
  <si>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</si>
  <si>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</si>
  <si>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</si>
  <si>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</si>
  <si>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</si>
  <si>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</si>
  <si>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</si>
  <si>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</si>
  <si>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</si>
  <si>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</si>
  <si>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</si>
  <si>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</si>
  <si>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</si>
  <si>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</si>
  <si>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</si>
  <si>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</si>
  <si>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</si>
  <si>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</si>
  <si>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</si>
  <si>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</si>
  <si>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</si>
  <si>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</si>
  <si>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</si>
  <si>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</si>
  <si>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</si>
  <si>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</si>
  <si>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</si>
  <si>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</si>
  <si>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</si>
  <si>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</si>
  <si>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</si>
  <si>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</si>
  <si>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</si>
  <si>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</si>
  <si>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</si>
  <si>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</si>
  <si>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</si>
  <si>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</si>
  <si>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</si>
  <si>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</si>
  <si>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</si>
  <si>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</si>
  <si>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</si>
  <si>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</si>
  <si>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</si>
  <si>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</si>
  <si>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</si>
  <si>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</si>
  <si>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</si>
  <si>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</si>
  <si>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</si>
  <si>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</si>
  <si>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</si>
  <si>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</si>
  <si>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</si>
  <si>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</si>
  <si>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</si>
  <si>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</si>
  <si>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</si>
  <si>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</si>
  <si>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</si>
  <si>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</si>
  <si>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</si>
  <si>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</si>
  <si>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</si>
  <si>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</si>
  <si>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</si>
  <si>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</si>
  <si>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</si>
  <si>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</si>
  <si>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</si>
  <si>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</si>
  <si>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</si>
  <si>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</si>
  <si>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</si>
  <si>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</si>
  <si>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</si>
  <si>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</si>
  <si>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</si>
  <si>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</si>
  <si>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</si>
  <si>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</si>
  <si>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</si>
  <si>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</si>
  <si>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</si>
  <si>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</si>
  <si>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</si>
  <si>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</si>
  <si>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</si>
  <si>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</si>
  <si>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</si>
  <si>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</si>
  <si>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</si>
  <si>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</si>
  <si>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</si>
  <si>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</si>
  <si>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</si>
  <si>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</si>
  <si>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</si>
  <si>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</si>
  <si>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</si>
  <si>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</si>
  <si>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</si>
  <si>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</si>
  <si>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</si>
  <si>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</si>
  <si>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</si>
  <si>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</si>
  <si>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</si>
  <si>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</si>
  <si>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</si>
  <si>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</si>
  <si>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</si>
  <si>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</si>
  <si>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</si>
  <si>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</si>
  <si>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</si>
  <si>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</si>
  <si>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</si>
  <si>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</si>
  <si>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</si>
  <si>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</si>
  <si>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</si>
  <si>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</si>
  <si>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</si>
  <si>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</si>
  <si>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</si>
  <si>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</si>
  <si>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</si>
  <si>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</si>
  <si>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</si>
  <si>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</si>
  <si>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</si>
  <si>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</si>
  <si>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</si>
  <si>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</si>
  <si>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</si>
  <si>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</si>
  <si>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</si>
  <si>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</si>
  <si>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</si>
  <si>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</si>
  <si>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</si>
  <si>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</si>
  <si>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</si>
  <si>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</si>
  <si>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</si>
  <si>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</si>
  <si>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</si>
  <si>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</si>
  <si>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</si>
  <si>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</si>
  <si>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</si>
  <si>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</si>
  <si>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</si>
  <si>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</si>
  <si>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</si>
  <si>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</si>
  <si>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</si>
  <si>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</si>
  <si>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</si>
  <si>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</si>
  <si>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</si>
  <si>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</si>
  <si>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</si>
  <si>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</si>
  <si>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</si>
  <si>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</si>
  <si>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</si>
  <si>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</si>
  <si>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</si>
  <si>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</si>
  <si>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</si>
  <si>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</si>
  <si>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</si>
  <si>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</si>
  <si>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</si>
  <si>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</si>
  <si>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</si>
  <si>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</si>
  <si>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</si>
  <si>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</si>
  <si>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</si>
  <si>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</si>
  <si>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</si>
  <si>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</si>
  <si>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</si>
  <si>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</si>
  <si>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</si>
  <si>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</si>
  <si>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</si>
  <si>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</si>
  <si>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</si>
  <si>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</si>
  <si>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</si>
  <si>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</si>
  <si>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</si>
  <si>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</si>
  <si>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</si>
  <si>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</si>
  <si>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</si>
  <si>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</si>
  <si>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</si>
  <si>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</si>
  <si>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</si>
  <si>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</si>
  <si>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</si>
  <si>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</si>
  <si>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</si>
  <si>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</si>
  <si>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</si>
  <si>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</si>
  <si>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</si>
  <si>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</si>
  <si>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</si>
  <si>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</si>
  <si>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</si>
  <si>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</si>
  <si>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</si>
  <si>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</si>
  <si>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</si>
  <si>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</si>
  <si>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</si>
  <si>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</si>
  <si>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</si>
  <si>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</si>
  <si>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</si>
  <si>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</si>
  <si>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</si>
  <si>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</si>
  <si>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</si>
  <si>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</si>
  <si>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</si>
  <si>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</si>
  <si>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</si>
  <si>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</si>
  <si>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</si>
  <si>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</si>
  <si>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</si>
  <si>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</si>
  <si>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</si>
  <si>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</si>
  <si>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</si>
  <si>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</si>
  <si>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</si>
  <si>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</si>
  <si>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</si>
  <si>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</si>
  <si>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</si>
  <si>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</si>
  <si>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</si>
  <si>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</si>
  <si>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</si>
  <si>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</si>
  <si>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</si>
  <si>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</si>
  <si>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</si>
  <si>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</si>
  <si>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</si>
  <si>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</si>
  <si>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</si>
  <si>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</si>
  <si>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</si>
  <si>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</si>
  <si>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</si>
  <si>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</si>
  <si>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</si>
  <si>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</si>
  <si>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</si>
  <si>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</si>
  <si>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</si>
  <si>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</si>
  <si>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</si>
  <si>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</si>
  <si>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</si>
  <si>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</si>
  <si>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</si>
  <si>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</si>
  <si>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</si>
  <si>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</si>
  <si>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</si>
  <si>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</si>
  <si>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</si>
  <si>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</si>
  <si>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</si>
  <si>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</si>
  <si>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</si>
  <si>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</si>
  <si>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</si>
  <si>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</si>
  <si>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</si>
  <si>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</si>
  <si>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</si>
  <si>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</si>
  <si>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</si>
  <si>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</si>
  <si>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</si>
  <si>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</si>
  <si>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</si>
  <si>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</si>
  <si>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</si>
  <si>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</si>
  <si>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</si>
  <si>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</si>
  <si>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</si>
  <si>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</si>
  <si>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</si>
  <si>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</si>
  <si>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</si>
  <si>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</si>
  <si>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</si>
  <si>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</si>
  <si>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</si>
  <si>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</si>
  <si>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</si>
  <si>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</si>
  <si>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</si>
  <si>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</si>
  <si>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</si>
  <si>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</si>
  <si>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</si>
  <si>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</si>
  <si>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</si>
  <si>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</si>
  <si>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</si>
  <si>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</si>
  <si>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</si>
  <si>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</si>
  <si>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</si>
  <si>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</si>
  <si>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</si>
  <si>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</si>
  <si>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</si>
  <si>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</si>
  <si>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</si>
  <si>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</si>
  <si>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</si>
  <si>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</si>
  <si>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</si>
  <si>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</si>
  <si>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</si>
  <si>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</si>
  <si>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</si>
  <si>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</si>
  <si>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</si>
  <si>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</si>
  <si>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</si>
  <si>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</si>
  <si>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</si>
  <si>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</si>
  <si>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</si>
  <si>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</si>
  <si>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</si>
  <si>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</si>
  <si>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</si>
  <si>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</si>
  <si>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</si>
  <si>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</si>
  <si>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</si>
  <si>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</si>
  <si>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</si>
  <si>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</si>
  <si>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</si>
  <si>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</si>
  <si>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</si>
  <si>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</si>
  <si>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</si>
  <si>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</si>
  <si>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</si>
  <si>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</si>
  <si>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</si>
  <si>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</si>
  <si>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</si>
  <si>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</si>
  <si>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</si>
  <si>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</si>
  <si>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</si>
  <si>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</si>
  <si>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</si>
  <si>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</si>
  <si>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</si>
  <si>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</si>
  <si>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</si>
  <si>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</si>
  <si>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</si>
  <si>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</si>
  <si>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</si>
  <si>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</si>
  <si>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</si>
  <si>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</si>
  <si>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</si>
  <si>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</si>
  <si>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</si>
  <si>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</si>
  <si>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</si>
  <si>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</si>
  <si>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</si>
  <si>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</si>
  <si>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</si>
  <si>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</si>
  <si>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</si>
  <si>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</si>
  <si>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</si>
  <si>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</si>
  <si>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</si>
  <si>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</si>
  <si>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</si>
  <si>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</si>
  <si>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</si>
  <si>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</si>
  <si>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</si>
  <si>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</si>
  <si>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</si>
  <si>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</si>
  <si>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</si>
  <si>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</si>
  <si>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</si>
  <si>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</si>
  <si>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</si>
  <si>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</si>
  <si>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</si>
  <si>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</si>
  <si>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</si>
  <si>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</si>
  <si>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</si>
  <si>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</si>
  <si>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</si>
  <si>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</si>
  <si>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</si>
  <si>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</si>
  <si>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</si>
  <si>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</si>
  <si>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</si>
  <si>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</si>
  <si>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</si>
  <si>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</si>
  <si>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</si>
  <si>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</si>
  <si>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</si>
  <si>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</si>
  <si>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</si>
  <si>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</si>
  <si>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</si>
  <si>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</si>
  <si>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</si>
  <si>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</si>
  <si>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</si>
  <si>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</si>
  <si>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</si>
  <si>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</si>
  <si>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</si>
  <si>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</si>
  <si>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</si>
  <si>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</si>
  <si>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</si>
  <si>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</si>
  <si>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</si>
  <si>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</si>
  <si>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</si>
  <si>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</si>
  <si>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</si>
  <si>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</si>
  <si>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</si>
  <si>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</si>
  <si>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</si>
  <si>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</si>
  <si>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</si>
  <si>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</si>
  <si>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</si>
  <si>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</si>
  <si>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</si>
  <si>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</si>
  <si>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</si>
  <si>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</si>
  <si>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</si>
  <si>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</si>
  <si>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</si>
  <si>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</si>
  <si>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</si>
  <si>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</si>
  <si>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</si>
  <si>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</si>
  <si>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</si>
  <si>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</si>
  <si>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</si>
  <si>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</si>
  <si>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</si>
  <si>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</si>
  <si>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</si>
  <si>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</si>
  <si>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</si>
  <si>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</si>
  <si>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</si>
  <si>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</si>
  <si>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</si>
  <si>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</si>
  <si>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</si>
  <si>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</si>
  <si>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</si>
  <si>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</si>
  <si>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</si>
  <si>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</si>
  <si>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</si>
  <si>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</si>
  <si>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</si>
  <si>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</si>
  <si>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</si>
  <si>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</si>
  <si>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</si>
  <si>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</si>
  <si>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</si>
  <si>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</si>
  <si>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</si>
  <si>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</si>
  <si>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</si>
  <si>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</si>
  <si>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</si>
  <si>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</si>
  <si>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</si>
  <si>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</si>
  <si>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</si>
  <si>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</si>
  <si>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</si>
  <si>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</si>
  <si>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</si>
  <si>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</si>
  <si>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</si>
  <si>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</si>
  <si>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</si>
  <si>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</si>
  <si>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</si>
  <si>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</si>
  <si>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</si>
  <si>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</si>
  <si>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</si>
  <si>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</si>
  <si>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</si>
  <si>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</si>
  <si>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</si>
  <si>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</si>
  <si>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</si>
  <si>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</si>
  <si>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</si>
  <si>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</si>
  <si>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</si>
  <si>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</si>
  <si>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</si>
  <si>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</si>
  <si>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</si>
  <si>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</si>
  <si>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</si>
  <si>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</si>
  <si>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</si>
  <si>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</si>
  <si>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</si>
  <si>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</si>
  <si>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</si>
  <si>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</si>
  <si>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</si>
  <si>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</si>
  <si>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</si>
  <si>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</si>
  <si>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</si>
  <si>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</si>
  <si>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</si>
  <si>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</si>
  <si>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</si>
  <si>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</si>
  <si>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</si>
  <si>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</si>
  <si>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</si>
  <si>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</si>
  <si>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</si>
  <si>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</si>
  <si>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</si>
  <si>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</si>
  <si>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</si>
  <si>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</si>
  <si>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</si>
  <si>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</si>
  <si>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</si>
  <si>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</si>
  <si>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</si>
  <si>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</si>
  <si>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</si>
  <si>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</si>
  <si>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</si>
  <si>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</si>
  <si>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</si>
  <si>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</si>
  <si>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</si>
  <si>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</si>
  <si>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</si>
  <si>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</si>
  <si>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</si>
  <si>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</si>
  <si>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</si>
  <si>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</si>
  <si>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</si>
  <si>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</si>
  <si>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</si>
  <si>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</si>
  <si>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</si>
  <si>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</si>
  <si>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</si>
  <si>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</si>
  <si>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</si>
  <si>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</si>
  <si>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</si>
  <si>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</si>
  <si>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</si>
  <si>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</si>
  <si>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</si>
  <si>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</si>
  <si>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</si>
  <si>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</si>
  <si>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</si>
  <si>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</si>
  <si>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</si>
  <si>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</si>
  <si>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</si>
  <si>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</si>
  <si>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</si>
  <si>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</si>
  <si>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</si>
  <si>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</si>
  <si>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</si>
  <si>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</si>
  <si>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</si>
  <si>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</si>
  <si>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</si>
  <si>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</si>
  <si>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</si>
  <si>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</si>
  <si>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</si>
  <si>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</si>
  <si>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</si>
  <si>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</si>
  <si>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</si>
  <si>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</si>
  <si>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</si>
  <si>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</si>
  <si>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</si>
  <si>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</si>
  <si>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</si>
  <si>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</si>
  <si>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</si>
  <si>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</si>
  <si>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</si>
  <si>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</si>
  <si>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</si>
  <si>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</si>
  <si>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</si>
  <si>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</si>
  <si>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</si>
  <si>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</si>
  <si>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</si>
  <si>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</si>
  <si>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</si>
  <si>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</si>
  <si>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</si>
  <si>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</si>
  <si>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</si>
  <si>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</si>
  <si>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</si>
  <si>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</si>
  <si>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</si>
  <si>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</si>
  <si>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</si>
  <si>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</si>
  <si>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</si>
  <si>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</si>
  <si>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</si>
  <si>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</si>
  <si>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</si>
  <si>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</si>
  <si>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</si>
  <si>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</si>
  <si>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</si>
  <si>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</si>
  <si>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</si>
  <si>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</si>
  <si>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</si>
  <si>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</si>
  <si>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</si>
  <si>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</si>
  <si>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</si>
  <si>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</si>
  <si>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</si>
  <si>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</si>
  <si>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</si>
  <si>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</si>
  <si>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</si>
  <si>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</si>
  <si>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</si>
  <si>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</si>
  <si>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</si>
  <si>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</si>
  <si>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</si>
  <si>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</si>
  <si>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</si>
  <si>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</si>
  <si>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</si>
  <si>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</si>
  <si>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</si>
  <si>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</si>
  <si>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</si>
  <si>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</si>
  <si>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</si>
  <si>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</si>
  <si>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</si>
  <si>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</si>
  <si>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</si>
  <si>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</si>
  <si>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</si>
  <si>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</si>
  <si>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</si>
  <si>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</si>
  <si>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</si>
  <si>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</si>
  <si>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</si>
  <si>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</si>
  <si>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</si>
  <si>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</si>
  <si>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</si>
  <si>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</si>
  <si>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</si>
  <si>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</si>
  <si>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</si>
  <si>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</si>
  <si>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</si>
  <si>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</si>
  <si>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</si>
  <si>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</si>
  <si>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</si>
  <si>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</si>
  <si>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</si>
  <si>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</si>
  <si>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</si>
  <si>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</si>
  <si>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</si>
  <si>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</si>
  <si>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</si>
  <si>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</si>
  <si>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</si>
  <si>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</si>
  <si>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</si>
  <si>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</si>
  <si>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</si>
  <si>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</si>
  <si>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</si>
  <si>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</si>
  <si>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</si>
  <si>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</si>
  <si>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</si>
  <si>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</si>
  <si>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</si>
  <si>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</si>
  <si>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</si>
  <si>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</si>
  <si>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</si>
  <si>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</si>
  <si>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</si>
  <si>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</si>
  <si>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</si>
  <si>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</si>
  <si>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</si>
  <si>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</si>
  <si>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</si>
  <si>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</si>
  <si>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</si>
  <si>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</si>
  <si>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</si>
  <si>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</si>
  <si>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</si>
  <si>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</si>
  <si>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</si>
  <si>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</si>
  <si>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</si>
  <si>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</si>
  <si>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</si>
  <si>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</si>
  <si>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</si>
  <si>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</si>
  <si>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</si>
  <si>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</si>
  <si>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</si>
  <si>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</si>
  <si>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</si>
  <si>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</si>
  <si>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</si>
  <si>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</si>
  <si>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</si>
  <si>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</si>
  <si>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</si>
  <si>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</si>
  <si>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</si>
  <si>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</si>
  <si>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</si>
  <si>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</si>
  <si>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</si>
  <si>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</si>
  <si>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</si>
  <si>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</si>
  <si>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</si>
  <si>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</si>
  <si>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</si>
  <si>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</si>
  <si>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</si>
  <si>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</si>
  <si>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</si>
  <si>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</si>
  <si>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</si>
  <si>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</si>
  <si>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</si>
  <si>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</si>
  <si>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</si>
  <si>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</si>
  <si>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</si>
  <si>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</si>
  <si>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</si>
  <si>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</si>
  <si>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</si>
  <si>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</si>
  <si>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</si>
  <si>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</si>
  <si>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</si>
  <si>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</si>
  <si>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</si>
  <si>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</si>
  <si>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</si>
  <si>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</si>
  <si>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</si>
  <si>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</si>
  <si>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</si>
  <si>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</si>
  <si>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</si>
  <si>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</si>
  <si>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</si>
  <si>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</si>
  <si>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</si>
  <si>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</si>
  <si>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</si>
  <si>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</si>
  <si>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</si>
  <si>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</si>
  <si>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</si>
  <si>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</si>
  <si>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</si>
  <si>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</si>
  <si>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</si>
  <si>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</si>
  <si>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</si>
  <si>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</si>
  <si>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</si>
  <si>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</si>
  <si>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</si>
  <si>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</si>
  <si>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</si>
  <si>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</si>
  <si>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</si>
  <si>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</si>
  <si>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</si>
  <si>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</si>
  <si>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</si>
  <si>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</si>
  <si>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</si>
  <si>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</si>
  <si>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</si>
  <si>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</si>
  <si>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</si>
  <si>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</si>
  <si>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</si>
  <si>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</si>
  <si>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</si>
  <si>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</si>
  <si>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</si>
  <si>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</si>
  <si>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</si>
  <si>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</si>
  <si>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</si>
  <si>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</si>
  <si>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</si>
  <si>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</si>
  <si>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</si>
  <si>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</si>
  <si>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</si>
  <si>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</si>
  <si>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</si>
  <si>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</si>
  <si>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</si>
  <si>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</si>
  <si>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</si>
  <si>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</si>
  <si>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</si>
  <si>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</si>
  <si>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</si>
  <si>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</si>
  <si>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</si>
  <si>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</si>
  <si>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</si>
  <si>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</si>
  <si>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</si>
  <si>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</si>
  <si>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</si>
  <si>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</si>
  <si>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</si>
  <si>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</si>
  <si>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</si>
  <si>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</si>
  <si>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</si>
  <si>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</si>
  <si>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</si>
  <si>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</si>
  <si>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</si>
  <si>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</si>
  <si>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</si>
  <si>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</si>
  <si>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</si>
  <si>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</si>
  <si>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</si>
  <si>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</si>
  <si>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</si>
  <si>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</si>
  <si>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</si>
  <si>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</si>
  <si>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</si>
  <si>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</si>
  <si>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</si>
  <si>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</si>
  <si>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</si>
  <si>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</si>
  <si>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</si>
  <si>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</si>
  <si>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</si>
  <si>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</si>
  <si>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</si>
  <si>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</si>
  <si>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</si>
  <si>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</si>
  <si>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</si>
  <si>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</si>
  <si>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</si>
  <si>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</si>
  <si>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</si>
  <si>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</si>
  <si>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</si>
  <si>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</si>
  <si>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</si>
  <si>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</si>
  <si>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</si>
  <si>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</si>
  <si>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</si>
  <si>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</si>
  <si>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</si>
  <si>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</si>
  <si>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</si>
  <si>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</si>
  <si>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</si>
  <si>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</si>
  <si>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</si>
  <si>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</si>
  <si>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</si>
  <si>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</si>
  <si>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</si>
  <si>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</si>
  <si>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</si>
  <si>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</si>
  <si>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</si>
  <si>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</si>
  <si>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</si>
  <si>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</si>
  <si>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</si>
  <si>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</si>
  <si>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</si>
  <si>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</si>
  <si>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</si>
  <si>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</si>
  <si>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</si>
  <si>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</si>
  <si>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</si>
  <si>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</si>
  <si>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</si>
  <si>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</si>
  <si>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</si>
  <si>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</si>
  <si>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</si>
  <si>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</si>
  <si>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</si>
  <si>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</si>
  <si>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</si>
  <si>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</si>
  <si>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</si>
  <si>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</si>
  <si>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</si>
  <si>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</si>
  <si>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</si>
  <si>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</si>
  <si>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</si>
  <si>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</si>
  <si>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</si>
  <si>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</si>
  <si>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</si>
  <si>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</si>
  <si>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</si>
  <si>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</si>
  <si>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</si>
  <si>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</si>
  <si>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</si>
  <si>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</si>
  <si>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</si>
  <si>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</si>
  <si>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</si>
  <si>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</si>
  <si>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</si>
  <si>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</si>
  <si>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</si>
  <si>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</si>
  <si>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</si>
  <si>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</si>
  <si>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</si>
  <si>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</si>
  <si>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</si>
  <si>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</si>
  <si>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</si>
  <si>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</si>
  <si>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</si>
  <si>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</si>
  <si>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</si>
  <si>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</si>
  <si>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</si>
  <si>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</si>
  <si>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</si>
  <si>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</si>
  <si>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</si>
  <si>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</si>
  <si>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</si>
  <si>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</si>
  <si>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</si>
  <si>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</si>
  <si>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</si>
  <si>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</si>
  <si>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</si>
  <si>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</si>
  <si>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</si>
  <si>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</si>
  <si>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</si>
  <si>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</si>
  <si>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</si>
  <si>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</si>
  <si>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</si>
  <si>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</si>
  <si>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</si>
  <si>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</si>
  <si>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</si>
  <si>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</si>
  <si>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</si>
  <si>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</si>
  <si>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</si>
  <si>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</si>
  <si>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</si>
  <si>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</si>
  <si>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</si>
  <si>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</si>
  <si>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</si>
  <si>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</si>
  <si>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</si>
  <si>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</si>
  <si>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</si>
  <si>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</si>
  <si>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</si>
  <si>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</si>
  <si>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</si>
  <si>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</si>
  <si>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</si>
  <si>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</si>
  <si>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</si>
  <si>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</si>
  <si>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</si>
  <si>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</si>
  <si>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</si>
  <si>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</si>
  <si>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</si>
  <si>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</si>
  <si>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</si>
  <si>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</si>
  <si>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</si>
  <si>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</si>
  <si>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</si>
  <si>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</si>
  <si>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</si>
  <si>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</si>
  <si>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</si>
  <si>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</si>
  <si>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</si>
  <si>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</si>
  <si>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</si>
  <si>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</si>
  <si>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</si>
  <si>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</si>
  <si>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</si>
  <si>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</si>
  <si>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</si>
  <si>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</si>
  <si>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</si>
  <si>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</si>
  <si>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</si>
  <si>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</si>
  <si>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</si>
  <si>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</si>
  <si>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</si>
  <si>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</si>
  <si>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</si>
  <si>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</si>
  <si>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</si>
  <si>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</si>
  <si>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</si>
  <si>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</si>
  <si>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</si>
  <si>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</si>
  <si>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</si>
  <si>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</si>
  <si>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</si>
  <si>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</si>
  <si>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</si>
  <si>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</si>
  <si>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</si>
  <si>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</si>
  <si>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</si>
  <si>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</si>
  <si>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</si>
  <si>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</si>
  <si>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</si>
  <si>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</si>
  <si>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</si>
  <si>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</si>
  <si>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</si>
  <si>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</si>
  <si>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</si>
  <si>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</si>
  <si>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</si>
  <si>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</si>
  <si>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</si>
  <si>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</si>
  <si>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</si>
  <si>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</si>
  <si>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</si>
  <si>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</si>
  <si>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</si>
  <si>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</si>
  <si>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</si>
  <si>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</si>
  <si>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</si>
  <si>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</si>
  <si>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</si>
  <si>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</si>
  <si>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</si>
  <si>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</si>
  <si>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</si>
  <si>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</si>
  <si>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</si>
  <si>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</si>
  <si>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</si>
  <si>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</si>
  <si>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</si>
  <si>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</si>
  <si>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</si>
  <si>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</si>
  <si>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</si>
  <si>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</si>
  <si>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</si>
  <si>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</si>
  <si>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</si>
  <si>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</si>
  <si>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</si>
  <si>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</si>
  <si>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</si>
  <si>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</si>
  <si>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</si>
  <si>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</si>
  <si>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</si>
  <si>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</si>
  <si>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</si>
  <si>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</si>
  <si>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</si>
  <si>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</si>
  <si>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</si>
  <si>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</si>
  <si>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</si>
  <si>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</si>
  <si>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</si>
  <si>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</si>
  <si>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</si>
  <si>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</si>
  <si>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</si>
  <si>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</si>
  <si>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</si>
  <si>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</si>
  <si>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</si>
  <si>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</si>
  <si>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</si>
  <si>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</si>
  <si>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</si>
  <si>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</si>
  <si>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</si>
  <si>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</si>
  <si>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</si>
  <si>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</si>
  <si>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</si>
  <si>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</si>
  <si>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</si>
  <si>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</si>
  <si>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</si>
  <si>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</si>
  <si>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</si>
  <si>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</si>
  <si>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</si>
  <si>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</si>
  <si>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</si>
  <si>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</si>
  <si>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</si>
  <si>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</si>
  <si>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</si>
  <si>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</si>
  <si>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</si>
  <si>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</si>
  <si>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</si>
  <si>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</si>
  <si>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</si>
  <si>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</si>
  <si>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</si>
  <si>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</si>
  <si>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</si>
  <si>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</si>
  <si>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</si>
  <si>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</si>
  <si>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</si>
  <si>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</si>
  <si>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</si>
  <si>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</si>
  <si>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</si>
  <si>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</si>
  <si>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</si>
  <si>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</si>
  <si>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</si>
  <si>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</si>
  <si>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</si>
  <si>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</si>
  <si>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</si>
  <si>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</si>
  <si>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</si>
  <si>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</si>
  <si>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</si>
  <si>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</si>
  <si>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</si>
  <si>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</si>
  <si>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</si>
  <si>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</si>
  <si>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</si>
  <si>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</si>
  <si>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</si>
  <si>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</si>
  <si>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</si>
  <si>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</si>
  <si>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</si>
  <si>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</si>
  <si>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</si>
  <si>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</si>
  <si>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</si>
  <si>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</si>
  <si>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</si>
  <si>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</si>
  <si>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</si>
  <si>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</si>
  <si>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</si>
  <si>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</si>
  <si>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</si>
  <si>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</si>
  <si>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</si>
  <si>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</si>
  <si>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</si>
  <si>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</si>
  <si>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</si>
  <si>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</si>
  <si>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</si>
  <si>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</si>
  <si>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</si>
  <si>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</si>
  <si>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</si>
  <si>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</si>
  <si>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</si>
  <si>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</si>
  <si>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</si>
  <si>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</si>
  <si>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</si>
  <si>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</si>
  <si>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</si>
  <si>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</si>
  <si>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</si>
  <si>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</si>
  <si>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</si>
  <si>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</si>
  <si>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</si>
  <si>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</si>
  <si>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</si>
  <si>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</si>
  <si>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</si>
  <si>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</si>
  <si>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</si>
  <si>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</si>
  <si>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</si>
  <si>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</si>
  <si>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</si>
  <si>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</si>
  <si>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</si>
  <si>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</si>
  <si>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</si>
  <si>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</si>
  <si>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</si>
  <si>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</si>
  <si>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</si>
  <si>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</si>
  <si>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</si>
  <si>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</si>
  <si>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</si>
  <si>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</si>
  <si>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</si>
  <si>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</si>
  <si>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</si>
  <si>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</si>
  <si>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</si>
  <si>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</si>
  <si>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</si>
  <si>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</si>
  <si>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</si>
  <si>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</si>
  <si>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</si>
  <si>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</si>
  <si>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</si>
  <si>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</si>
  <si>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</si>
  <si>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</si>
  <si>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</si>
  <si>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</si>
  <si>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</si>
  <si>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</si>
  <si>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</si>
  <si>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</si>
  <si>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</si>
  <si>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</si>
  <si>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</si>
  <si>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</si>
  <si>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</si>
  <si>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</si>
  <si>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</si>
  <si>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</si>
  <si>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</si>
  <si>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</si>
  <si>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</si>
  <si>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</si>
  <si>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</si>
  <si>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</si>
  <si>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</si>
  <si>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</si>
  <si>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</si>
  <si>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</si>
  <si>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</si>
  <si>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</si>
  <si>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</si>
  <si>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</si>
  <si>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</si>
  <si>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</si>
  <si>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</si>
  <si>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</si>
  <si>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</si>
  <si>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</si>
  <si>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</si>
  <si>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</si>
  <si>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</si>
  <si>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</si>
  <si>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</si>
  <si>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</si>
  <si>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</si>
  <si>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</si>
  <si>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</si>
  <si>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</si>
  <si>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</si>
  <si>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</si>
  <si>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</si>
  <si>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</si>
  <si>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</si>
  <si>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</si>
  <si>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</si>
  <si>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</si>
  <si>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</si>
  <si>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</si>
  <si>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</si>
  <si>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</si>
  <si>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</si>
  <si>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</si>
  <si>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</si>
  <si>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</si>
  <si>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</si>
  <si>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</si>
  <si>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</si>
  <si>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</si>
  <si>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</si>
  <si>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</si>
  <si>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</si>
  <si>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</si>
  <si>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</si>
  <si>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</si>
  <si>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</si>
  <si>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</si>
  <si>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</si>
  <si>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</si>
  <si>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</si>
  <si>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</si>
  <si>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</si>
  <si>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</si>
  <si>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</si>
  <si>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</si>
  <si>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</si>
  <si>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</si>
  <si>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</si>
  <si>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</si>
  <si>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</si>
  <si>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</si>
  <si>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</si>
  <si>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</si>
  <si>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</si>
  <si>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</si>
  <si>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</si>
  <si>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</si>
  <si>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</si>
  <si>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</si>
  <si>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</si>
  <si>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</si>
  <si>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</si>
  <si>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</si>
  <si>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</si>
  <si>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</si>
  <si>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</si>
  <si>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</si>
  <si>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</si>
  <si>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</si>
  <si>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</si>
  <si>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</si>
  <si>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</si>
  <si>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</si>
  <si>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</si>
  <si>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</si>
  <si>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</si>
  <si>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</si>
  <si>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</si>
  <si>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</si>
  <si>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</si>
  <si>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</si>
  <si>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</si>
  <si>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</si>
  <si>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</si>
  <si>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</si>
  <si>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</si>
  <si>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</si>
  <si>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</si>
  <si>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</si>
  <si>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</si>
  <si>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</si>
  <si>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</si>
  <si>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</si>
  <si>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</si>
  <si>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</si>
  <si>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</si>
  <si>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</si>
  <si>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</si>
  <si>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</si>
  <si>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</si>
  <si>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</si>
  <si>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</si>
  <si>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</si>
  <si>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</si>
  <si>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</si>
  <si>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</si>
  <si>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</si>
  <si>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</si>
  <si>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</si>
  <si>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</si>
  <si>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</si>
  <si>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</si>
  <si>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</si>
  <si>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</si>
  <si>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</si>
  <si>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</si>
  <si>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</si>
  <si>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</si>
  <si>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</si>
  <si>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</si>
  <si>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</si>
  <si>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</si>
  <si>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</si>
  <si>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</si>
  <si>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</si>
  <si>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</si>
  <si>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</si>
  <si>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</si>
  <si>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</si>
  <si>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</si>
  <si>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</si>
  <si>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</si>
  <si>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</si>
  <si>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</si>
  <si>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</si>
  <si>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</si>
  <si>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</si>
  <si>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</si>
  <si>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</si>
  <si>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</si>
  <si>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</si>
  <si>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</si>
  <si>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</si>
  <si>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</si>
  <si>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</si>
  <si>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</si>
  <si>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</si>
  <si>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</si>
  <si>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</si>
  <si>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</si>
  <si>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</si>
  <si>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</si>
  <si>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</si>
  <si>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</si>
  <si>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</si>
  <si>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</si>
  <si>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</si>
  <si>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</si>
  <si>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</si>
  <si>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</si>
  <si>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</si>
  <si>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</si>
  <si>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</si>
  <si>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</si>
  <si>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</si>
  <si>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</si>
  <si>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</si>
  <si>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</si>
  <si>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</si>
  <si>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</si>
  <si>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</si>
  <si>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</si>
  <si>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</si>
  <si>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</si>
  <si>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</si>
  <si>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</si>
  <si>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</si>
  <si>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</si>
  <si>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</si>
  <si>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</si>
  <si>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</si>
  <si>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</si>
  <si>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</si>
  <si>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</si>
  <si>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</si>
  <si>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</si>
  <si>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</si>
  <si>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</si>
  <si>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</si>
  <si>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</si>
  <si>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</si>
  <si>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</si>
  <si>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</si>
  <si>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</si>
  <si>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</si>
  <si>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</si>
  <si>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</si>
  <si>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</si>
  <si>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</si>
  <si>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</si>
  <si>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</si>
  <si>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</si>
  <si>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</si>
  <si>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</si>
  <si>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</si>
  <si>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</si>
  <si>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</si>
  <si>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</si>
  <si>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</si>
  <si>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</si>
  <si>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</si>
  <si>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</si>
  <si>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</si>
  <si>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</si>
  <si>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</si>
  <si>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</si>
  <si>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</si>
  <si>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</si>
  <si>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</si>
  <si>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</si>
  <si>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</si>
  <si>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</si>
  <si>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</si>
  <si>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</si>
  <si>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</si>
  <si>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</si>
  <si>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</si>
  <si>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</si>
  <si>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</si>
  <si>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</si>
  <si>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</si>
  <si>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</si>
  <si>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</si>
  <si>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</si>
  <si>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</si>
  <si>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</si>
  <si>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</si>
  <si>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</si>
  <si>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</si>
  <si>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</si>
  <si>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</si>
  <si>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</si>
  <si>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</si>
  <si>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</si>
  <si>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</si>
  <si>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</si>
  <si>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</si>
  <si>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</si>
  <si>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</si>
  <si>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</si>
  <si>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</si>
  <si>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</si>
  <si>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</si>
  <si>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</si>
  <si>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</si>
  <si>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</si>
  <si>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</si>
  <si>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</si>
  <si>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</si>
  <si>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</si>
  <si>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</si>
  <si>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</si>
  <si>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</si>
  <si>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</si>
  <si>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</si>
  <si>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</si>
  <si>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</si>
  <si>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</si>
  <si>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</si>
  <si>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</si>
  <si>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</si>
  <si>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</si>
  <si>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</si>
  <si>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</si>
  <si>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</si>
  <si>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</si>
  <si>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</si>
  <si>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</si>
  <si>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</si>
  <si>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</si>
  <si>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</si>
  <si>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</si>
  <si>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</si>
  <si>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</si>
  <si>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</si>
  <si>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</si>
  <si>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</si>
  <si>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</si>
  <si>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</si>
  <si>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</si>
  <si>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</si>
  <si>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</si>
  <si>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</si>
  <si>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</si>
  <si>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</si>
  <si>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</si>
  <si>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</si>
  <si>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</si>
  <si>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</si>
  <si>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</si>
  <si>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</si>
  <si>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</si>
  <si>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</si>
  <si>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</si>
  <si>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</si>
  <si>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</si>
  <si>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</si>
  <si>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</si>
  <si>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</si>
  <si>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</si>
  <si>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</si>
  <si>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</si>
  <si>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</si>
  <si>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</si>
  <si>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</si>
  <si>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</si>
  <si>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</si>
  <si>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</si>
  <si>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</si>
  <si>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</si>
  <si>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</si>
  <si>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</si>
  <si>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</si>
  <si>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</si>
  <si>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</si>
  <si>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</si>
  <si>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</si>
  <si>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</si>
  <si>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</si>
  <si>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</si>
  <si>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</si>
  <si>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</si>
  <si>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</si>
  <si>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</si>
  <si>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</si>
  <si>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</si>
  <si>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</si>
  <si>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</si>
  <si>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</si>
  <si>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</si>
  <si>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</si>
  <si>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</si>
  <si>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</si>
  <si>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</si>
  <si>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</si>
  <si>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</si>
  <si>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</si>
  <si>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</si>
  <si>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</si>
  <si>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</si>
  <si>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</si>
  <si>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</si>
  <si>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</si>
  <si>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</si>
  <si>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</si>
  <si>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</si>
  <si>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</si>
  <si>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</si>
  <si>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</si>
  <si>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</si>
  <si>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</si>
  <si>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</si>
  <si>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</si>
  <si>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</si>
  <si>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</si>
  <si>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</si>
  <si>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</si>
  <si>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</si>
  <si>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</si>
  <si>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</si>
  <si>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</si>
  <si>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</si>
  <si>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</si>
  <si>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</si>
  <si>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</si>
  <si>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</si>
  <si>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</si>
  <si>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</si>
  <si>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</si>
  <si>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</si>
  <si>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</si>
  <si>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</si>
  <si>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</si>
  <si>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</si>
  <si>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</si>
  <si>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</si>
  <si>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</si>
  <si>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</si>
  <si>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</si>
  <si>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</si>
  <si>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</si>
  <si>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</si>
  <si>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</si>
  <si>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</si>
  <si>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</si>
  <si>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</si>
  <si>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</si>
  <si>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</si>
  <si>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</si>
  <si>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</si>
  <si>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</si>
  <si>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</si>
  <si>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</si>
  <si>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</si>
  <si>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</si>
  <si>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</si>
  <si>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</si>
  <si>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</si>
  <si>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</si>
  <si>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</si>
  <si>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</si>
  <si>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</si>
  <si>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</si>
  <si>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</si>
  <si>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</si>
  <si>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</si>
  <si>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</si>
  <si>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</si>
  <si>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</si>
  <si>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</si>
  <si>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</si>
  <si>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</si>
  <si>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</si>
  <si>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</si>
  <si>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</si>
  <si>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</si>
  <si>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</si>
  <si>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</si>
  <si>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</si>
  <si>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</si>
  <si>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</si>
  <si>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</si>
  <si>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</si>
  <si>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</si>
  <si>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</si>
  <si>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</si>
  <si>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</si>
  <si>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</si>
  <si>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</si>
  <si>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</si>
  <si>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</si>
  <si>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</si>
  <si>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</si>
  <si>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</si>
  <si>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</si>
  <si>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</si>
  <si>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</si>
  <si>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</si>
  <si>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</si>
  <si>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</si>
  <si>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</si>
  <si>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</si>
  <si>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</si>
  <si>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</si>
  <si>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</si>
  <si>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</si>
  <si>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</si>
  <si>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</si>
  <si>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</si>
  <si>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</si>
  <si>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</si>
  <si>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</si>
  <si>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</si>
  <si>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</si>
  <si>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</si>
  <si>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</si>
  <si>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</si>
  <si>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</si>
  <si>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</si>
  <si>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</si>
  <si>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</si>
  <si>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</si>
  <si>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</si>
  <si>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</si>
  <si>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</si>
  <si>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</si>
  <si>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</si>
  <si>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</si>
  <si>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</si>
  <si>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</si>
  <si>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</si>
  <si>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</si>
  <si>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</si>
  <si>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</si>
  <si>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</si>
  <si>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</si>
  <si>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</si>
  <si>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</si>
  <si>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</si>
  <si>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</si>
  <si>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</si>
  <si>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</si>
  <si>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</si>
  <si>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</si>
  <si>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</si>
  <si>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</si>
  <si>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</si>
  <si>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</si>
  <si>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</si>
  <si>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</si>
  <si>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</si>
  <si>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</si>
  <si>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</si>
  <si>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</si>
  <si>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</si>
  <si>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</si>
  <si>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</si>
  <si>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</si>
  <si>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</si>
  <si>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</si>
  <si>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</si>
  <si>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</si>
  <si>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</si>
  <si>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</si>
  <si>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</si>
  <si>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</si>
  <si>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</si>
  <si>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</si>
  <si>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</si>
  <si>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</si>
  <si>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</si>
  <si>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</si>
  <si>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</si>
  <si>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</si>
  <si>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</si>
  <si>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</si>
  <si>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</si>
  <si>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</si>
  <si>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</si>
  <si>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</si>
  <si>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</si>
  <si>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</si>
  <si>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</si>
  <si>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</si>
  <si>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</si>
  <si>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</si>
  <si>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</si>
  <si>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</si>
  <si>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</si>
  <si>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</si>
  <si>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</si>
  <si>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</si>
  <si>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</si>
  <si>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</si>
  <si>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</si>
  <si>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</si>
  <si>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</si>
  <si>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</si>
  <si>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</si>
  <si>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</si>
  <si>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</si>
  <si>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</si>
  <si>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</si>
  <si>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</si>
  <si>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</si>
  <si>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</si>
  <si>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</si>
  <si>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</si>
  <si>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</si>
  <si>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</si>
  <si>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</si>
  <si>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</si>
  <si>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</si>
  <si>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</si>
  <si>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</si>
  <si>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</si>
  <si>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</si>
  <si>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</si>
  <si>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</si>
  <si>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</si>
  <si>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</si>
  <si>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</si>
  <si>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</si>
  <si>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</si>
  <si>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</si>
  <si>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</si>
  <si>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</si>
  <si>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</si>
  <si>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</si>
  <si>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</si>
  <si>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</si>
  <si>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</si>
  <si>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</si>
  <si>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</si>
  <si>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</si>
  <si>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</si>
  <si>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</si>
  <si>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</si>
  <si>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</si>
  <si>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</si>
  <si>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</si>
  <si>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</si>
  <si>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</si>
  <si>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</si>
  <si>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</si>
  <si>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</si>
  <si>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</si>
  <si>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</si>
  <si>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</si>
  <si>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</si>
  <si>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</si>
  <si>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</si>
  <si>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</si>
  <si>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</si>
  <si>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</si>
  <si>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</si>
  <si>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</si>
  <si>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</si>
  <si>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</si>
  <si>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</si>
  <si>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</si>
  <si>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</si>
  <si>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</si>
  <si>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</si>
  <si>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</si>
  <si>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</si>
  <si>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</si>
  <si>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</si>
  <si>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</si>
  <si>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</si>
  <si>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</si>
  <si>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</si>
  <si>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</si>
  <si>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</si>
  <si>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</si>
  <si>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</si>
  <si>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</si>
  <si>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</si>
  <si>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</si>
  <si>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</si>
  <si>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</si>
  <si>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</si>
  <si>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</si>
  <si>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</si>
  <si>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</si>
  <si>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</si>
  <si>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</si>
  <si>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</si>
  <si>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</si>
  <si>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</si>
  <si>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</si>
  <si>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</si>
  <si>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</si>
  <si>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</si>
  <si>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</si>
  <si>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</si>
  <si>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</si>
  <si>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</si>
  <si>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</si>
  <si>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</si>
  <si>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</si>
  <si>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</si>
  <si>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</si>
  <si>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</si>
  <si>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</si>
  <si>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</si>
  <si>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</si>
  <si>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</si>
  <si>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</si>
  <si>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</si>
  <si>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</si>
  <si>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</si>
  <si>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</si>
  <si>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</si>
  <si>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</si>
  <si>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</si>
  <si>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</si>
  <si>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</si>
  <si>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</si>
  <si>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</si>
  <si>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</si>
  <si>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</si>
  <si>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</si>
  <si>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</si>
  <si>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</si>
  <si>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</si>
  <si>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</si>
  <si>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</si>
  <si>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</si>
  <si>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</si>
  <si>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</si>
  <si>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</si>
  <si>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</si>
  <si>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</si>
  <si>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</si>
  <si>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</si>
  <si>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</si>
  <si>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</si>
  <si>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</si>
  <si>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</si>
  <si>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</si>
  <si>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</si>
  <si>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</si>
  <si>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</si>
  <si>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</si>
  <si>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</si>
  <si>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</si>
  <si>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</si>
  <si>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</si>
  <si>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</si>
  <si>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</si>
  <si>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</si>
  <si>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</si>
  <si>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</si>
  <si>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</si>
  <si>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</si>
  <si>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</si>
  <si>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</si>
  <si>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</si>
  <si>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</si>
  <si>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</si>
  <si>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</si>
  <si>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</si>
  <si>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</si>
  <si>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</si>
  <si>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</si>
  <si>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</si>
  <si>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</si>
  <si>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</si>
  <si>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</si>
  <si>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</si>
  <si>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</si>
  <si>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</si>
  <si>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</si>
  <si>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</si>
  <si>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</si>
  <si>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</si>
  <si>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</si>
  <si>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</si>
  <si>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</si>
  <si>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</si>
  <si>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</si>
  <si>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</si>
  <si>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</si>
  <si>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</si>
  <si>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</si>
  <si>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</si>
  <si>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</si>
  <si>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</si>
  <si>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</si>
  <si>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</si>
  <si>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</si>
  <si>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</si>
  <si>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</si>
  <si>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</si>
  <si>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</si>
  <si>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</si>
  <si>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</si>
  <si>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</si>
  <si>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</si>
  <si>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</si>
  <si>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</si>
  <si>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</si>
  <si>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</si>
  <si>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</si>
  <si>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</si>
  <si>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</si>
  <si>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</si>
  <si>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</si>
  <si>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</si>
  <si>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</si>
  <si>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</si>
  <si>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</si>
  <si>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</si>
  <si>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</si>
  <si>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</si>
  <si>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</si>
  <si>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</si>
  <si>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</si>
  <si>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</si>
  <si>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</si>
  <si>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</si>
  <si>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</si>
  <si>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</si>
  <si>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</si>
  <si>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</si>
  <si>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</si>
  <si>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</si>
  <si>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</si>
  <si>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</si>
  <si>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</si>
  <si>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</si>
  <si>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</si>
  <si>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</si>
  <si>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</si>
  <si>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</si>
  <si>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</si>
  <si>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</si>
  <si>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</si>
  <si>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</si>
  <si>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</si>
  <si>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</si>
  <si>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</si>
  <si>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</si>
  <si>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</si>
  <si>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</si>
  <si>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</si>
  <si>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</si>
  <si>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</si>
  <si>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</si>
  <si>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</si>
  <si>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</si>
  <si>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</si>
  <si>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</si>
  <si>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</si>
  <si>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</si>
  <si>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</si>
  <si>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</si>
  <si>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</si>
  <si>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</si>
  <si>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</si>
  <si>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</si>
  <si>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</si>
  <si>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</si>
  <si>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</si>
  <si>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</si>
  <si>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</si>
  <si>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</si>
  <si>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</si>
  <si>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</si>
  <si>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</si>
  <si>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</si>
  <si>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</si>
  <si>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</si>
  <si>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</si>
  <si>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</si>
  <si>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</si>
  <si>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</si>
  <si>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</si>
  <si>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</si>
  <si>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</si>
  <si>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</si>
  <si>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</si>
  <si>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</si>
  <si>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</si>
  <si>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</si>
  <si>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</si>
  <si>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</si>
  <si>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</si>
  <si>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</si>
  <si>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</si>
  <si>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</si>
  <si>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</si>
  <si>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</si>
  <si>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</si>
  <si>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</si>
  <si>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</si>
  <si>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</si>
  <si>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</si>
  <si>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</si>
  <si>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</si>
  <si>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</si>
  <si>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</si>
  <si>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</si>
  <si>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</si>
  <si>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</si>
  <si>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</si>
  <si>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</si>
  <si>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</si>
  <si>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</si>
  <si>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</si>
  <si>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</si>
  <si>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</si>
  <si>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</si>
  <si>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</si>
  <si>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</si>
  <si>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</si>
  <si>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</si>
  <si>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</si>
  <si>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</si>
  <si>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</si>
  <si>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</si>
  <si>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</si>
  <si>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</si>
  <si>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</si>
  <si>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</si>
  <si>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</si>
  <si>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</si>
  <si>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</si>
  <si>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</si>
  <si>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</si>
  <si>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</si>
  <si>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</si>
  <si>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</si>
  <si>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</si>
  <si>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</si>
  <si>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</si>
  <si>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</si>
  <si>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</si>
  <si>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</si>
  <si>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</si>
  <si>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</si>
  <si>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</si>
  <si>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</si>
  <si>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</si>
  <si>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</si>
  <si>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</si>
  <si>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</si>
  <si>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</si>
  <si>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</si>
  <si>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</si>
  <si>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</si>
  <si>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</si>
  <si>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</si>
  <si>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</si>
  <si>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</si>
  <si>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</si>
  <si>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</si>
  <si>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</si>
  <si>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</si>
  <si>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</si>
  <si>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</si>
  <si>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</si>
  <si>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</si>
  <si>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</si>
  <si>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</si>
  <si>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</si>
  <si>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</si>
  <si>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</si>
  <si>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</si>
  <si>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</si>
  <si>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</si>
  <si>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</si>
  <si>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</si>
  <si>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</si>
  <si>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</si>
  <si>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</si>
  <si>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</si>
  <si>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</si>
  <si>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</si>
  <si>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</si>
  <si>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</si>
  <si>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</si>
  <si>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</si>
  <si>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</si>
  <si>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</si>
  <si>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</si>
  <si>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</si>
  <si>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</si>
  <si>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</si>
  <si>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</si>
  <si>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</si>
  <si>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</si>
  <si>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</si>
  <si>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</si>
  <si>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</si>
  <si>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</si>
  <si>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</si>
  <si>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</si>
  <si>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</si>
  <si>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</si>
  <si>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</si>
  <si>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</si>
  <si>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</si>
  <si>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</si>
  <si>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</si>
  <si>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</si>
  <si>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</si>
  <si>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</si>
  <si>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</si>
  <si>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</si>
  <si>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</si>
  <si>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</si>
  <si>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</si>
  <si>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</si>
  <si>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</si>
  <si>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</si>
  <si>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</si>
  <si>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</si>
  <si>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</si>
  <si>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</si>
  <si>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</si>
  <si>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</si>
  <si>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</si>
  <si>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</si>
  <si>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</si>
  <si>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</si>
  <si>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</si>
  <si>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</si>
  <si>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</si>
  <si>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</si>
  <si>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</si>
  <si>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</si>
  <si>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</si>
  <si>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</si>
  <si>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</si>
  <si>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</si>
  <si>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</si>
  <si>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</si>
  <si>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</si>
  <si>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</si>
  <si>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</si>
  <si>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</si>
  <si>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</si>
  <si>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</si>
  <si>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</si>
  <si>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</si>
  <si>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</si>
  <si>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</si>
  <si>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</si>
  <si>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</si>
  <si>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</si>
  <si>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</si>
  <si>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</si>
  <si>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</si>
  <si>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</si>
  <si>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</si>
  <si>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</si>
  <si>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</si>
  <si>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</si>
  <si>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</si>
  <si>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</si>
  <si>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</si>
  <si>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</si>
  <si>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</si>
  <si>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</si>
  <si>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</si>
  <si>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</si>
  <si>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</si>
  <si>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</si>
  <si>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</si>
  <si>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</si>
  <si>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</si>
  <si>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</si>
  <si>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</si>
  <si>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</si>
  <si>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</si>
  <si>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</si>
  <si>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</si>
  <si>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</si>
  <si>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</si>
  <si>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</si>
  <si>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</si>
  <si>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</si>
  <si>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</si>
  <si>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</si>
  <si>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</si>
  <si>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</si>
  <si>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</si>
  <si>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</si>
  <si>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</si>
  <si>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</si>
  <si>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</si>
  <si>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</si>
  <si>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</si>
  <si>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</si>
  <si>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</si>
  <si>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</si>
  <si>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</si>
  <si>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</si>
  <si>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</si>
  <si>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</si>
  <si>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</si>
  <si>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</si>
  <si>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</si>
  <si>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</si>
  <si>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</si>
  <si>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</si>
  <si>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</si>
  <si>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</si>
  <si>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</si>
  <si>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</si>
  <si>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</si>
  <si>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</si>
  <si>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</si>
  <si>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</si>
  <si>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</si>
  <si>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</si>
  <si>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</si>
  <si>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</si>
  <si>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</si>
  <si>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</si>
  <si>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</si>
  <si>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</si>
  <si>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</si>
  <si>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</si>
  <si>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</si>
  <si>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</si>
  <si>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</si>
  <si>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</si>
  <si>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</si>
  <si>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</si>
  <si>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</si>
  <si>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</si>
  <si>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</si>
  <si>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</si>
  <si>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</si>
  <si>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</si>
  <si>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</si>
  <si>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</si>
  <si>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</si>
  <si>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</si>
  <si>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</si>
  <si>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</si>
  <si>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</si>
  <si>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</si>
  <si>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</si>
  <si>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</si>
  <si>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</si>
  <si>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</si>
  <si>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</si>
  <si>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</si>
  <si>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</si>
  <si>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</si>
  <si>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</si>
  <si>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</si>
  <si>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</si>
  <si>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</si>
  <si>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</si>
  <si>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</si>
  <si>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</si>
  <si>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</si>
  <si>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</si>
  <si>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</si>
  <si>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</si>
  <si>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</si>
  <si>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</si>
  <si>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</si>
  <si>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</si>
  <si>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</si>
  <si>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</si>
  <si>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</si>
  <si>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</si>
  <si>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</si>
  <si>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</si>
  <si>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</si>
  <si>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</si>
  <si>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</si>
  <si>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</si>
  <si>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</si>
  <si>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</si>
  <si>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</si>
  <si>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</si>
  <si>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</si>
  <si>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</si>
  <si>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</si>
  <si>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</si>
  <si>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</si>
  <si>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</si>
  <si>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</si>
  <si>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</si>
  <si>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</si>
  <si>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</si>
  <si>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</si>
  <si>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</si>
  <si>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</si>
  <si>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</si>
  <si>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</si>
  <si>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</si>
  <si>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</si>
  <si>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</si>
  <si>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</si>
  <si>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</si>
  <si>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</si>
  <si>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</si>
  <si>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</si>
  <si>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</si>
  <si>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</si>
  <si>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</si>
  <si>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</si>
  <si>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</si>
  <si>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</si>
  <si>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</si>
  <si>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</si>
  <si>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</si>
  <si>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</si>
  <si>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</si>
  <si>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</si>
  <si>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</si>
  <si>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</si>
  <si>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</si>
  <si>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</si>
  <si>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</si>
  <si>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</si>
  <si>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</si>
  <si>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</si>
  <si>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</si>
  <si>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</si>
  <si>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</si>
  <si>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</si>
  <si>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</si>
  <si>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</si>
  <si>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</si>
  <si>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</si>
  <si>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</si>
  <si>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</si>
  <si>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</si>
  <si>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</si>
  <si>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</si>
  <si>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</si>
  <si>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</si>
  <si>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</si>
  <si>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</si>
  <si>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</si>
  <si>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</si>
  <si>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</si>
  <si>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</si>
  <si>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</si>
  <si>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</si>
  <si>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</si>
  <si>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</si>
  <si>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</si>
  <si>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</si>
  <si>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</si>
  <si>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</si>
  <si>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</si>
  <si>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</si>
  <si>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</si>
  <si>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</si>
  <si>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</si>
  <si>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</si>
  <si>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</si>
  <si>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</si>
  <si>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</si>
  <si>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</si>
  <si>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</si>
  <si>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</si>
  <si>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</si>
  <si>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</si>
  <si>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</si>
  <si>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</si>
  <si>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</si>
  <si>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</si>
  <si>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</si>
  <si>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</si>
  <si>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</si>
  <si>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</si>
  <si>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</si>
  <si>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</si>
  <si>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</si>
  <si>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</si>
  <si>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</si>
  <si>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</si>
  <si>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</si>
  <si>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</si>
  <si>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</si>
  <si>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</si>
  <si>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</si>
  <si>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</si>
  <si>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</si>
  <si>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</si>
  <si>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</si>
  <si>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</si>
  <si>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</si>
  <si>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</si>
  <si>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</si>
  <si>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</si>
  <si>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</si>
  <si>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</si>
  <si>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</si>
  <si>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</si>
  <si>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</si>
  <si>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</si>
  <si>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</si>
  <si>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</si>
  <si>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</si>
  <si>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</si>
  <si>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</si>
  <si>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</si>
  <si>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</si>
  <si>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</si>
  <si>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</si>
  <si>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</si>
  <si>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</si>
  <si>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</si>
  <si>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</si>
  <si>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</si>
  <si>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</si>
  <si>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</si>
  <si>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</si>
  <si>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</si>
  <si>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</si>
  <si>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</si>
  <si>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</si>
  <si>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</si>
  <si>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</si>
  <si>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</si>
  <si>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</si>
  <si>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</si>
  <si>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</si>
  <si>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</si>
  <si>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</si>
  <si>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</si>
  <si>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</si>
  <si>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</si>
  <si>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</si>
  <si>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</si>
  <si>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</si>
  <si>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</si>
  <si>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</si>
  <si>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</si>
  <si>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</si>
  <si>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</si>
  <si>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</si>
  <si>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</si>
  <si>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</si>
  <si>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</si>
  <si>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</si>
  <si>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</si>
  <si>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</si>
  <si>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</si>
  <si>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</si>
  <si>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</si>
  <si>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</si>
  <si>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</si>
  <si>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</si>
  <si>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</si>
  <si>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</si>
  <si>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</si>
  <si>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</si>
  <si>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</si>
  <si>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</si>
  <si>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</si>
  <si>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</si>
  <si>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</si>
  <si>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</si>
  <si>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</si>
  <si>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</si>
  <si>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</si>
  <si>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</si>
  <si>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</si>
  <si>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</si>
  <si>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</si>
  <si>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</si>
  <si>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</si>
  <si>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</si>
  <si>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</si>
  <si>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</si>
  <si>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</si>
  <si>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</si>
  <si>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</si>
  <si>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</si>
  <si>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</si>
  <si>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</si>
  <si>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</si>
  <si>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</si>
  <si>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</si>
  <si>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</si>
  <si>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</si>
  <si>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</si>
  <si>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</si>
  <si>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</si>
  <si>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</si>
  <si>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</si>
  <si>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</si>
  <si>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</si>
  <si>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</si>
  <si>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</si>
  <si>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</si>
  <si>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</si>
  <si>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</si>
  <si>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</si>
  <si>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</si>
  <si>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</si>
  <si>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</si>
  <si>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</si>
  <si>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</si>
  <si>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</si>
  <si>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</si>
  <si>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</si>
  <si>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</si>
  <si>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</si>
  <si>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</si>
  <si>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</si>
  <si>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</si>
  <si>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</si>
  <si>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</si>
  <si>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</si>
  <si>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</si>
  <si>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</si>
  <si>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</si>
  <si>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</si>
  <si>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</si>
  <si>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</si>
  <si>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</si>
  <si>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</si>
  <si>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</si>
  <si>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</si>
  <si>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</si>
  <si>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</si>
  <si>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</si>
  <si>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</si>
  <si>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</si>
  <si>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</si>
  <si>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</si>
  <si>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</si>
  <si>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</si>
  <si>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</si>
  <si>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</si>
  <si>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</si>
  <si>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</si>
  <si>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</si>
  <si>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</si>
  <si>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</si>
  <si>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</si>
  <si>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</si>
  <si>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</si>
  <si>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</si>
  <si>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</si>
  <si>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</si>
  <si>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</si>
  <si>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</si>
  <si>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</si>
  <si>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</si>
  <si>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</si>
  <si>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</si>
  <si>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</si>
  <si>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</si>
  <si>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</si>
  <si>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</si>
  <si>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</si>
  <si>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</si>
  <si>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</si>
  <si>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</si>
  <si>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</si>
  <si>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</si>
  <si>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</si>
  <si>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</si>
  <si>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</si>
  <si>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</si>
  <si>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</si>
  <si>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</si>
  <si>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</si>
  <si>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</si>
  <si>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</si>
  <si>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</si>
  <si>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</si>
  <si>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</si>
  <si>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</si>
  <si>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</si>
  <si>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</si>
  <si>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</si>
  <si>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</si>
  <si>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</si>
  <si>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</si>
  <si>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</si>
  <si>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</si>
  <si>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</si>
  <si>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</si>
  <si>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</si>
  <si>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</si>
  <si>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</si>
  <si>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</si>
  <si>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</si>
  <si>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</si>
  <si>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</si>
  <si>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</si>
  <si>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</si>
  <si>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</si>
  <si>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</si>
  <si>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</si>
  <si>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</si>
  <si>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</si>
  <si>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</si>
  <si>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</si>
  <si>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</si>
  <si>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</si>
  <si>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</si>
  <si>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</si>
  <si>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</si>
  <si>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</si>
  <si>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</si>
  <si>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</si>
  <si>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</si>
  <si>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</si>
  <si>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</si>
  <si>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</si>
  <si>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</si>
  <si>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</si>
  <si>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</si>
  <si>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</si>
  <si>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</si>
  <si>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</si>
  <si>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</si>
  <si>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</si>
  <si>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</si>
  <si>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</si>
  <si>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</si>
  <si>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</si>
  <si>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</si>
  <si>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</si>
  <si>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</si>
  <si>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</si>
  <si>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</si>
  <si>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</si>
  <si>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</si>
  <si>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</si>
  <si>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</si>
  <si>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</si>
  <si>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</si>
  <si>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</si>
  <si>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</si>
  <si>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</si>
  <si>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</si>
  <si>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</si>
  <si>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</si>
  <si>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</si>
  <si>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</si>
  <si>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</si>
  <si>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</si>
  <si>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</si>
  <si>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</si>
  <si>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</si>
  <si>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</si>
  <si>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</si>
  <si>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</si>
  <si>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</si>
  <si>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</si>
  <si>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</si>
  <si>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</si>
  <si>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</si>
  <si>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</si>
  <si>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</si>
  <si>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</si>
  <si>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</si>
  <si>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</si>
  <si>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</si>
  <si>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</si>
  <si>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</si>
  <si>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</si>
  <si>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</si>
  <si>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</si>
  <si>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</si>
  <si>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</si>
  <si>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</si>
  <si>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</si>
  <si>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</si>
  <si>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</si>
  <si>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</si>
  <si>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</si>
  <si>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</si>
  <si>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</si>
  <si>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</si>
  <si>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</si>
  <si>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</si>
  <si>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</si>
  <si>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</si>
  <si>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</si>
  <si>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</si>
  <si>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</si>
  <si>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</si>
  <si>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</si>
  <si>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</si>
  <si>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</si>
  <si>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</si>
  <si>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</si>
  <si>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</si>
  <si>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</si>
  <si>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</si>
  <si>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</si>
  <si>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</si>
  <si>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</si>
  <si>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</si>
  <si>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</si>
  <si>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</si>
  <si>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</si>
  <si>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</si>
  <si>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</si>
  <si>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</si>
  <si>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</si>
  <si>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</si>
  <si>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</si>
  <si>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</si>
  <si>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</si>
  <si>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</si>
  <si>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</si>
  <si>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</si>
  <si>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</si>
  <si>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</si>
  <si>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</si>
  <si>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</si>
  <si>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</si>
  <si>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</si>
  <si>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</si>
  <si>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</si>
  <si>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</si>
  <si>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</si>
  <si>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</si>
  <si>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</si>
  <si>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</si>
  <si>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</si>
  <si>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</si>
  <si>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</si>
  <si>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</si>
  <si>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</si>
  <si>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</si>
  <si>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</si>
  <si>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</si>
  <si>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</si>
  <si>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</si>
  <si>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</si>
  <si>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</si>
  <si>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</si>
  <si>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</si>
  <si>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</si>
  <si>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</si>
  <si>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</si>
  <si>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</si>
  <si>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</si>
  <si>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</si>
  <si>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</si>
  <si>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</si>
  <si>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</si>
  <si>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</si>
  <si>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</si>
  <si>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</si>
  <si>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</si>
  <si>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</si>
  <si>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</si>
  <si>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</si>
  <si>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</si>
  <si>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</si>
  <si>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</si>
  <si>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</si>
  <si>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</si>
  <si>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</si>
  <si>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</si>
  <si>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</si>
  <si>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</si>
  <si>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</si>
  <si>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</si>
  <si>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</si>
  <si>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</si>
  <si>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</si>
  <si>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</si>
  <si>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</si>
  <si>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</si>
  <si>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</si>
  <si>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</si>
  <si>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</si>
  <si>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</si>
  <si>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</si>
  <si>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</si>
  <si>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</si>
  <si>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</si>
  <si>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</si>
  <si>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</si>
  <si>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</si>
  <si>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</si>
  <si>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</si>
  <si>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</si>
  <si>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</si>
  <si>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</si>
  <si>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</si>
  <si>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</si>
  <si>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</si>
  <si>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</si>
  <si>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</si>
  <si>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</si>
  <si>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</si>
  <si>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</si>
  <si>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</si>
  <si>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</si>
  <si>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</si>
  <si>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</si>
  <si>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</si>
  <si>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</si>
  <si>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</si>
  <si>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</si>
  <si>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</si>
  <si>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</si>
  <si>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</si>
  <si>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</si>
  <si>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</si>
  <si>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</si>
  <si>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</si>
  <si>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</si>
  <si>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</si>
  <si>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</si>
  <si>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</si>
  <si>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</si>
  <si>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</si>
  <si>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</si>
  <si>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</si>
  <si>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</si>
  <si>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</si>
  <si>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</si>
  <si>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</si>
  <si>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</si>
  <si>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</si>
  <si>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</si>
  <si>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</si>
  <si>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</si>
  <si>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</si>
  <si>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</si>
  <si>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</si>
  <si>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</si>
  <si>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</si>
  <si>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</si>
  <si>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</si>
  <si>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</si>
  <si>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</si>
  <si>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</si>
  <si>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</si>
  <si>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</si>
  <si>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</si>
  <si>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</si>
  <si>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</si>
  <si>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</si>
  <si>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</si>
  <si>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</si>
  <si>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</si>
  <si>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</si>
  <si>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</si>
  <si>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</si>
  <si>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</si>
  <si>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</si>
  <si>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</si>
  <si>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</si>
  <si>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</si>
  <si>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</si>
  <si>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</si>
  <si>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</si>
  <si>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</si>
  <si>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</si>
  <si>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</si>
  <si>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</si>
  <si>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</si>
  <si>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</si>
  <si>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</si>
  <si>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</si>
  <si>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</si>
  <si>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</si>
  <si>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</si>
  <si>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</si>
  <si>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</si>
  <si>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</si>
  <si>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</si>
  <si>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</si>
  <si>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</si>
  <si>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</si>
  <si>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</si>
  <si>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</si>
  <si>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</si>
  <si>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</si>
  <si>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</si>
  <si>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</si>
  <si>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</si>
  <si>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</si>
  <si>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</si>
  <si>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</si>
  <si>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</si>
  <si>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</si>
  <si>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</si>
  <si>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</si>
  <si>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</si>
  <si>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</si>
  <si>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</si>
  <si>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</si>
  <si>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</si>
  <si>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</si>
  <si>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</si>
  <si>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</si>
  <si>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</si>
  <si>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</si>
  <si>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</si>
  <si>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</si>
  <si>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</si>
  <si>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</si>
  <si>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</si>
  <si>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</si>
  <si>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</si>
  <si>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</si>
  <si>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</si>
  <si>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</si>
  <si>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</si>
  <si>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</si>
  <si>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</si>
  <si>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</si>
  <si>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</si>
  <si>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</si>
  <si>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</si>
  <si>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</si>
  <si>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</si>
  <si>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</si>
  <si>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</si>
  <si>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</si>
  <si>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</si>
  <si>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</si>
  <si>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</si>
  <si>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</si>
  <si>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</si>
  <si>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</si>
  <si>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</si>
  <si>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</si>
  <si>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</si>
  <si>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</si>
  <si>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</si>
  <si>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</si>
  <si>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</si>
  <si>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</si>
  <si>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</si>
  <si>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</si>
  <si>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</si>
  <si>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</si>
  <si>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</si>
  <si>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</si>
  <si>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</si>
  <si>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</si>
  <si>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</si>
  <si>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</si>
  <si>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</si>
  <si>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</si>
  <si>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</si>
  <si>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</si>
  <si>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</si>
  <si>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</si>
  <si>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</si>
  <si>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</si>
  <si>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</si>
  <si>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</si>
  <si>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</si>
  <si>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</si>
  <si>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</si>
  <si>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</si>
  <si>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</si>
  <si>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</si>
  <si>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</si>
  <si>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</si>
  <si>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</si>
  <si>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</si>
  <si>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</si>
  <si>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</si>
  <si>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</si>
  <si>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</si>
  <si>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</si>
  <si>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</si>
  <si>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</si>
  <si>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</si>
  <si>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</si>
  <si>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</si>
  <si>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</si>
  <si>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</si>
  <si>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</si>
  <si>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</si>
  <si>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</si>
  <si>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</si>
  <si>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</si>
  <si>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</si>
  <si>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</si>
  <si>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</si>
  <si>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</si>
  <si>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</si>
  <si>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</si>
  <si>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</si>
  <si>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</si>
  <si>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</si>
  <si>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</si>
  <si>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</si>
  <si>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</si>
  <si>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</si>
  <si>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</si>
  <si>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</si>
  <si>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</si>
  <si>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</si>
  <si>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</si>
  <si>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</si>
  <si>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</si>
  <si>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</si>
  <si>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</si>
  <si>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</si>
  <si>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</si>
  <si>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</si>
  <si>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</si>
  <si>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</si>
  <si>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</si>
  <si>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</si>
  <si>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</si>
  <si>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</si>
  <si>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</si>
  <si>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</si>
  <si>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</si>
  <si>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</si>
  <si>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</si>
  <si>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</si>
  <si>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</si>
  <si>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</si>
  <si>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</si>
  <si>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</si>
  <si>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</si>
  <si>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</si>
  <si>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</si>
  <si>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</si>
  <si>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</si>
  <si>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</si>
  <si>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</si>
  <si>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</si>
  <si>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</si>
  <si>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</si>
  <si>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</si>
  <si>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</si>
  <si>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</si>
  <si>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</si>
  <si>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</si>
  <si>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</si>
  <si>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</si>
  <si>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</si>
  <si>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</si>
  <si>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</si>
  <si>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</si>
  <si>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</si>
  <si>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</si>
  <si>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</si>
  <si>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</si>
  <si>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</si>
  <si>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</si>
  <si>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</si>
  <si>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</si>
  <si>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</si>
  <si>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</si>
  <si>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</si>
  <si>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</si>
  <si>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</si>
  <si>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</si>
  <si>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</si>
  <si>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</si>
  <si>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</si>
  <si>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</si>
  <si>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</si>
  <si>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</si>
  <si>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</si>
  <si>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</si>
  <si>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</si>
  <si>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</si>
  <si>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</si>
  <si>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</si>
  <si>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</si>
  <si>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</si>
  <si>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</si>
  <si>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</si>
  <si>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</si>
  <si>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</si>
  <si>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</si>
  <si>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</si>
  <si>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</si>
  <si>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</si>
  <si>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</si>
  <si>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</si>
  <si>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</si>
  <si>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</si>
  <si>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</si>
  <si>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</si>
  <si>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</si>
  <si>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</si>
  <si>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</si>
  <si>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</si>
  <si>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</si>
  <si>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</si>
  <si>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</si>
  <si>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</si>
  <si>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</si>
  <si>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</si>
  <si>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</si>
  <si>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</si>
  <si>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</si>
  <si>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</si>
  <si>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</si>
  <si>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</si>
  <si>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</si>
  <si>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</si>
  <si>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</si>
  <si>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</si>
  <si>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</si>
  <si>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</si>
  <si>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</si>
  <si>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</si>
  <si>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</si>
  <si>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</si>
  <si>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</si>
  <si>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</si>
  <si>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</si>
  <si>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</si>
  <si>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</si>
  <si>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</si>
  <si>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</si>
  <si>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</si>
  <si>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</si>
  <si>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</si>
  <si>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</si>
  <si>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</si>
  <si>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</si>
  <si>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</si>
  <si>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</si>
  <si>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</si>
  <si>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</si>
  <si>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</si>
  <si>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</si>
  <si>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</si>
  <si>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</si>
  <si>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</si>
  <si>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</si>
  <si>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</si>
  <si>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</si>
  <si>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</si>
  <si>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</si>
  <si>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</si>
  <si>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</si>
  <si>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</si>
  <si>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</si>
  <si>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</si>
  <si>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</si>
  <si>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</si>
  <si>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</si>
  <si>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</si>
  <si>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</si>
  <si>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</si>
  <si>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</si>
  <si>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</si>
  <si>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</si>
  <si>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</si>
  <si>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</si>
  <si>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</si>
  <si>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</si>
  <si>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</si>
  <si>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</si>
  <si>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</si>
  <si>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</si>
  <si>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</si>
  <si>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</si>
  <si>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</si>
  <si>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</si>
  <si>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</si>
  <si>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</si>
  <si>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</si>
  <si>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</si>
  <si>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</si>
  <si>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</si>
  <si>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</si>
  <si>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</si>
  <si>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</si>
  <si>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</si>
  <si>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</si>
  <si>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</si>
  <si>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</si>
  <si>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</si>
  <si>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</si>
  <si>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</si>
  <si>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</si>
  <si>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</si>
  <si>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</si>
  <si>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</si>
  <si>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</si>
  <si>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</si>
  <si>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</si>
  <si>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</si>
  <si>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</si>
  <si>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</si>
  <si>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</si>
  <si>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</si>
  <si>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</si>
  <si>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</si>
  <si>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</si>
  <si>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</si>
  <si>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</si>
  <si>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</si>
  <si>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</si>
  <si>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</si>
  <si>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</si>
  <si>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</si>
  <si>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</si>
  <si>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</si>
  <si>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</si>
  <si>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</si>
  <si>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</si>
  <si>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</si>
  <si>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</si>
  <si>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</si>
  <si>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</si>
  <si>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</si>
  <si>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</si>
  <si>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</si>
  <si>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</si>
  <si>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</si>
  <si>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</si>
  <si>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</si>
  <si>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</si>
  <si>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</si>
  <si>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</si>
  <si>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</si>
  <si>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</si>
  <si>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</si>
  <si>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</si>
  <si>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</si>
  <si>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</si>
  <si>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</si>
  <si>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</si>
  <si>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</si>
  <si>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</si>
  <si>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</si>
  <si>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</si>
  <si>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</si>
  <si>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</si>
  <si>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</si>
  <si>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</si>
  <si>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</si>
  <si>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</si>
  <si>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</si>
  <si>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</si>
  <si>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</si>
  <si>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</si>
  <si>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</si>
  <si>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</si>
  <si>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</si>
  <si>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</si>
  <si>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</si>
  <si>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</si>
  <si>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</si>
  <si>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</si>
  <si>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</si>
  <si>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</si>
  <si>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</si>
  <si>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</si>
  <si>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</si>
  <si>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</si>
  <si>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</si>
  <si>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</si>
  <si>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</si>
  <si>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</si>
  <si>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</si>
  <si>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</si>
  <si>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</si>
  <si>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</si>
  <si>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</si>
  <si>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</si>
  <si>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</si>
  <si>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</si>
  <si>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</si>
  <si>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</si>
  <si>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</si>
  <si>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</si>
  <si>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</si>
  <si>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</si>
  <si>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</si>
  <si>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</si>
  <si>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</si>
  <si>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</si>
  <si>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</si>
  <si>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</si>
  <si>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</si>
  <si>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</si>
  <si>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</si>
  <si>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</si>
  <si>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</si>
  <si>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</si>
  <si>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</si>
  <si>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</si>
  <si>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</si>
  <si>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</si>
  <si>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</si>
  <si>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</si>
  <si>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</si>
  <si>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</si>
  <si>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</si>
  <si>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</si>
  <si>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</si>
  <si>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</si>
  <si>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</si>
  <si>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</si>
  <si>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</si>
  <si>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</si>
  <si>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</si>
  <si>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</si>
  <si>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</si>
  <si>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</si>
  <si>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</si>
  <si>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</si>
  <si>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</si>
  <si>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</si>
  <si>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</si>
  <si>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</si>
  <si>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</si>
  <si>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</si>
  <si>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</si>
  <si>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</si>
  <si>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</si>
  <si>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</si>
  <si>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</si>
  <si>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</si>
  <si>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</si>
  <si>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</si>
  <si>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</si>
  <si>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</si>
  <si>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</si>
  <si>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</si>
  <si>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</si>
  <si>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</si>
  <si>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</si>
  <si>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</si>
  <si>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</si>
  <si>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</si>
  <si>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</si>
  <si>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</si>
  <si>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</si>
  <si>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</si>
  <si>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</si>
  <si>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</si>
  <si>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</si>
  <si>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</si>
  <si>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</si>
  <si>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</si>
  <si>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</si>
  <si>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</si>
  <si>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</si>
  <si>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</si>
  <si>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</si>
  <si>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</si>
  <si>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</si>
  <si>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</si>
  <si>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</si>
  <si>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</si>
  <si>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</si>
  <si>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</si>
  <si>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</si>
  <si>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</si>
  <si>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</si>
  <si>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</si>
  <si>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</si>
  <si>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</si>
  <si>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</si>
  <si>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</si>
  <si>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</si>
  <si>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</si>
  <si>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</si>
  <si>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</si>
  <si>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</si>
  <si>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</si>
  <si>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</si>
  <si>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</si>
  <si>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</si>
  <si>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</si>
  <si>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</si>
  <si>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</si>
  <si>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</si>
  <si>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</si>
  <si>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</si>
  <si>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</si>
  <si>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</si>
  <si>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</si>
  <si>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</si>
  <si>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</si>
  <si>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</si>
  <si>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</si>
  <si>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</si>
  <si>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</si>
  <si>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</si>
  <si>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</si>
  <si>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</si>
  <si>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</si>
  <si>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</si>
  <si>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</si>
  <si>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</si>
  <si>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</si>
  <si>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</si>
  <si>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</si>
  <si>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</si>
  <si>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</si>
  <si>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</si>
  <si>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</si>
  <si>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</si>
  <si>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</si>
  <si>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</si>
  <si>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</si>
  <si>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</si>
  <si>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</si>
  <si>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</si>
  <si>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</si>
  <si>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</si>
  <si>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</si>
  <si>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</si>
  <si>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</si>
  <si>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</si>
  <si>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</si>
  <si>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</si>
  <si>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</si>
  <si>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</si>
  <si>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</si>
  <si>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</si>
  <si>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</si>
  <si>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</si>
  <si>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</si>
  <si>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</si>
  <si>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</si>
  <si>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</si>
  <si>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</si>
  <si>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</si>
  <si>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</si>
  <si>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</si>
  <si>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</si>
  <si>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</si>
  <si>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</si>
  <si>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</si>
  <si>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</si>
  <si>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</si>
  <si>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</si>
  <si>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</si>
  <si>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</si>
  <si>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</si>
  <si>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</si>
  <si>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</si>
  <si>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</si>
  <si>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</si>
  <si>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</si>
  <si>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</si>
  <si>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</si>
  <si>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</si>
  <si>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</si>
  <si>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</si>
  <si>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</si>
  <si>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</si>
  <si>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</si>
  <si>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</si>
  <si>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</si>
  <si>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</si>
  <si>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</si>
  <si>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</si>
  <si>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</si>
  <si>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</si>
  <si>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</si>
  <si>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</si>
  <si>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</si>
  <si>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</si>
  <si>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</si>
  <si>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</si>
  <si>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</si>
  <si>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</si>
  <si>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</si>
  <si>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</si>
  <si>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</si>
  <si>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</si>
  <si>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</si>
  <si>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</si>
  <si>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</si>
  <si>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</si>
  <si>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</si>
  <si>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</si>
  <si>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</si>
  <si>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</si>
  <si>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</si>
  <si>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</si>
  <si>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</si>
  <si>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</si>
  <si>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</si>
  <si>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</si>
  <si>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</si>
  <si>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</si>
  <si>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</si>
  <si>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</si>
  <si>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</si>
  <si>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</si>
  <si>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</si>
  <si>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</si>
  <si>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</si>
  <si>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</si>
  <si>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</si>
  <si>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</si>
  <si>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</si>
  <si>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</si>
  <si>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</si>
  <si>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</si>
  <si>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</si>
  <si>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</si>
  <si>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</si>
  <si>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</si>
  <si>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</si>
  <si>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</si>
  <si>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</si>
  <si>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</si>
  <si>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</si>
  <si>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</si>
  <si>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</si>
  <si>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</si>
  <si>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</si>
  <si>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</si>
  <si>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</si>
  <si>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</si>
  <si>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</si>
  <si>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</si>
  <si>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</si>
  <si>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</si>
  <si>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</si>
  <si>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</si>
  <si>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</si>
  <si>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</si>
  <si>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</si>
  <si>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</si>
  <si>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</si>
  <si>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</si>
  <si>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</si>
  <si>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</si>
  <si>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</si>
  <si>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</si>
  <si>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</si>
  <si>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</si>
  <si>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</si>
  <si>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</si>
  <si>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</si>
  <si>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</si>
  <si>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</si>
  <si>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</si>
  <si>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</si>
  <si>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</si>
  <si>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</si>
  <si>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</si>
  <si>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</si>
  <si>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</si>
  <si>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</si>
  <si>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</si>
  <si>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</si>
  <si>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</si>
  <si>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</si>
  <si>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</si>
  <si>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</si>
  <si>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</si>
  <si>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</si>
  <si>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</si>
  <si>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</si>
  <si>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</si>
  <si>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</si>
  <si>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</si>
  <si>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</si>
  <si>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</si>
  <si>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</si>
  <si>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</si>
  <si>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</si>
  <si>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</si>
  <si>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</si>
  <si>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</si>
  <si>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</si>
  <si>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</si>
  <si>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</si>
  <si>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</si>
  <si>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</si>
  <si>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</si>
  <si>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</si>
  <si>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</si>
  <si>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</si>
  <si>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</si>
  <si>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</si>
  <si>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</si>
  <si>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</si>
  <si>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</si>
  <si>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</si>
  <si>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</si>
  <si>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</si>
  <si>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</si>
  <si>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</si>
  <si>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</si>
  <si>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</si>
  <si>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</si>
  <si>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</si>
  <si>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</si>
  <si>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</si>
  <si>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</si>
  <si>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</si>
  <si>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</si>
  <si>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</si>
  <si>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</si>
  <si>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</si>
  <si>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</si>
  <si>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</si>
  <si>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</si>
  <si>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</si>
  <si>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</si>
  <si>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</si>
  <si>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</si>
  <si>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</si>
  <si>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</si>
  <si>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</si>
  <si>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</si>
  <si>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</si>
  <si>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</si>
  <si>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</si>
  <si>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</si>
  <si>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</si>
  <si>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</si>
  <si>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</si>
  <si>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</si>
  <si>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</si>
  <si>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</si>
  <si>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</si>
  <si>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</si>
  <si>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</si>
  <si>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</si>
  <si>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</si>
  <si>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</si>
  <si>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</si>
  <si>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</si>
  <si>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</si>
  <si>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</si>
  <si>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</si>
  <si>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</si>
  <si>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</si>
  <si>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</si>
  <si>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</si>
  <si>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</si>
  <si>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</si>
  <si>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</si>
  <si>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</si>
  <si>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</si>
  <si>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</si>
  <si>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</si>
  <si>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</si>
  <si>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</si>
  <si>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</si>
  <si>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</si>
  <si>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</si>
  <si>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</si>
  <si>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</si>
  <si>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</si>
  <si>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</si>
  <si>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</si>
  <si>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</si>
  <si>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</si>
  <si>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</si>
  <si>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</si>
  <si>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</si>
  <si>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</si>
  <si>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</si>
  <si>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</si>
  <si>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</si>
  <si>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</si>
  <si>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</si>
  <si>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</si>
  <si>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</si>
  <si>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</si>
  <si>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</si>
  <si>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</si>
  <si>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</si>
  <si>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</si>
  <si>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</si>
  <si>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</si>
  <si>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</si>
  <si>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</si>
  <si>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</si>
  <si>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</si>
  <si>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</si>
  <si>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</si>
  <si>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</si>
  <si>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</si>
  <si>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</si>
  <si>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</si>
  <si>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</si>
  <si>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</si>
  <si>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</si>
  <si>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</si>
  <si>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</si>
  <si>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</si>
  <si>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</si>
  <si>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</si>
  <si>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</si>
  <si>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</si>
  <si>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</si>
  <si>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</si>
  <si>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</si>
  <si>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</si>
  <si>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</si>
  <si>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</si>
  <si>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</si>
  <si>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</si>
  <si>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</si>
  <si>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</si>
  <si>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</si>
  <si>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</si>
  <si>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</si>
  <si>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</si>
  <si>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</si>
  <si>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</si>
  <si>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</si>
  <si>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</si>
  <si>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</si>
  <si>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</si>
  <si>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</si>
  <si>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</si>
  <si>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</si>
  <si>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</si>
  <si>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</si>
  <si>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</si>
  <si>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</si>
  <si>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</si>
  <si>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</si>
  <si>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</si>
  <si>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</si>
  <si>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</si>
  <si>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</si>
  <si>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</si>
  <si>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</si>
  <si>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</si>
  <si>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</si>
  <si>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</si>
  <si>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</si>
  <si>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</si>
  <si>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</si>
  <si>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</si>
  <si>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</si>
  <si>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</si>
  <si>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</si>
  <si>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</si>
  <si>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</si>
  <si>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</si>
  <si>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</si>
  <si>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</si>
  <si>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</si>
  <si>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</si>
  <si>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</si>
  <si>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</si>
  <si>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</si>
  <si>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</si>
  <si>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</si>
  <si>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</si>
  <si>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</si>
  <si>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</si>
  <si>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</si>
  <si>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</si>
  <si>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</si>
  <si>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</si>
  <si>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</si>
  <si>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</si>
  <si>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</si>
  <si>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</si>
  <si>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</si>
  <si>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</si>
  <si>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</si>
  <si>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</si>
  <si>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</si>
  <si>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</si>
  <si>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</si>
  <si>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</si>
  <si>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</si>
  <si>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</si>
  <si>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</si>
  <si>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</si>
  <si>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</si>
  <si>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</si>
  <si>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</si>
  <si>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</si>
  <si>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</si>
  <si>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</si>
  <si>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</si>
  <si>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</si>
  <si>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</si>
  <si>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</si>
  <si>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</si>
  <si>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</si>
  <si>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</si>
  <si>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</si>
  <si>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</si>
  <si>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</si>
  <si>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</si>
  <si>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</si>
  <si>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</si>
  <si>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</si>
  <si>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</si>
  <si>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</si>
  <si>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</si>
  <si>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</si>
  <si>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</si>
  <si>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</si>
  <si>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</si>
  <si>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</si>
  <si>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</si>
  <si>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</si>
  <si>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</si>
  <si>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</si>
  <si>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</si>
  <si>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</si>
  <si>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</si>
  <si>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</si>
  <si>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</si>
  <si>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</si>
  <si>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</si>
  <si>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</si>
  <si>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</si>
  <si>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</si>
  <si>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</si>
  <si>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</si>
  <si>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</si>
  <si>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</si>
  <si>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</si>
  <si>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</si>
  <si>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</si>
  <si>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</si>
  <si>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</si>
  <si>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</si>
  <si>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</si>
  <si>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</si>
  <si>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</si>
  <si>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</si>
  <si>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</si>
  <si>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</si>
  <si>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</si>
  <si>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</si>
  <si>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</si>
  <si>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</si>
  <si>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</si>
  <si>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</si>
  <si>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</si>
  <si>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</si>
  <si>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</si>
  <si>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</si>
  <si>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</si>
  <si>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</si>
  <si>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</si>
  <si>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</si>
  <si>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</si>
  <si>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</si>
  <si>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</si>
  <si>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</si>
  <si>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</si>
  <si>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</si>
  <si>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</si>
  <si>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</si>
  <si>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</si>
  <si>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</si>
  <si>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</si>
  <si>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</si>
  <si>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</si>
  <si>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</si>
  <si>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</si>
  <si>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</si>
  <si>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</si>
  <si>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</si>
  <si>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</si>
  <si>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</si>
  <si>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</si>
  <si>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</si>
  <si>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</si>
  <si>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</si>
  <si>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</si>
  <si>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</si>
  <si>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</si>
  <si>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</si>
  <si>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</si>
  <si>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</si>
  <si>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</si>
  <si>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</si>
  <si>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</si>
  <si>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</si>
  <si>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</si>
  <si>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</si>
  <si>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</si>
  <si>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</si>
  <si>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</si>
  <si>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</si>
  <si>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</si>
  <si>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</si>
  <si>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</si>
  <si>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</si>
  <si>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</si>
  <si>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</si>
  <si>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</si>
  <si>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</si>
  <si>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</si>
  <si>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</si>
  <si>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</si>
  <si>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</si>
  <si>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</si>
  <si>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</si>
  <si>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</si>
  <si>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</si>
  <si>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</si>
  <si>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</si>
  <si>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</si>
  <si>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</si>
  <si>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</si>
  <si>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</si>
  <si>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</si>
  <si>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</si>
  <si>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</si>
  <si>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</si>
  <si>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</si>
  <si>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</si>
  <si>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</si>
  <si>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</si>
  <si>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</si>
  <si>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</si>
  <si>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</si>
  <si>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</si>
  <si>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</si>
  <si>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</si>
  <si>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</si>
  <si>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</si>
  <si>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</si>
  <si>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</si>
  <si>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</si>
  <si>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</si>
  <si>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</si>
  <si>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</si>
  <si>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</si>
  <si>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</si>
  <si>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</si>
  <si>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</si>
  <si>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</si>
  <si>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</si>
  <si>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</si>
  <si>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</si>
  <si>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</si>
  <si>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</si>
  <si>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</si>
  <si>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</si>
  <si>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</si>
  <si>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</si>
  <si>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</si>
  <si>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</si>
  <si>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</si>
  <si>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</si>
  <si>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</si>
  <si>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</si>
  <si>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</si>
  <si>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</si>
  <si>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</si>
  <si>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</si>
  <si>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</si>
  <si>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</si>
  <si>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</si>
  <si>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</si>
  <si>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</si>
  <si>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</si>
  <si>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</si>
  <si>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</si>
  <si>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</si>
  <si>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</si>
  <si>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</si>
  <si>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</si>
  <si>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</si>
  <si>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</si>
  <si>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</si>
  <si>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</si>
  <si>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</si>
  <si>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</si>
  <si>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</si>
  <si>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</si>
  <si>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</si>
  <si>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</si>
  <si>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</si>
  <si>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</si>
  <si>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</si>
  <si>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</si>
  <si>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</si>
  <si>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</si>
  <si>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</si>
  <si>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</si>
  <si>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</si>
  <si>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</si>
  <si>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</si>
  <si>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</si>
  <si>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</si>
  <si>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</si>
  <si>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</si>
  <si>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</si>
  <si>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</si>
  <si>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</si>
  <si>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</si>
  <si>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</si>
  <si>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</si>
  <si>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</si>
  <si>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</si>
  <si>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</si>
  <si>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</si>
  <si>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</si>
  <si>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</si>
  <si>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</si>
  <si>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</si>
  <si>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</si>
  <si>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</si>
  <si>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</si>
  <si>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</si>
  <si>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</si>
  <si>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</si>
  <si>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</si>
  <si>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</si>
  <si>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</si>
  <si>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</si>
  <si>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</si>
  <si>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</si>
  <si>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</si>
  <si>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</si>
  <si>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</si>
  <si>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</si>
  <si>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</si>
  <si>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</si>
  <si>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</si>
  <si>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</si>
  <si>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</si>
  <si>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</si>
  <si>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</si>
  <si>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</si>
  <si>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</si>
  <si>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</si>
  <si>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</si>
  <si>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</si>
  <si>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</si>
  <si>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</si>
  <si>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</si>
  <si>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</si>
  <si>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</si>
  <si>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</si>
  <si>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</si>
  <si>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</si>
  <si>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</si>
  <si>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</si>
  <si>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</si>
  <si>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</si>
  <si>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</si>
  <si>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</si>
  <si>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</si>
  <si>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</si>
  <si>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</si>
  <si>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</si>
  <si>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</si>
  <si>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</si>
  <si>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</si>
  <si>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</si>
  <si>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</si>
  <si>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</si>
  <si>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</si>
  <si>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</si>
  <si>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</si>
  <si>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</si>
  <si>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</si>
  <si>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</si>
  <si>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</si>
  <si>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</si>
  <si>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</si>
  <si>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</si>
  <si>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</si>
  <si>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</si>
  <si>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</si>
  <si>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</si>
  <si>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</si>
  <si>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</si>
  <si>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</si>
  <si>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</si>
  <si>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</si>
  <si>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</si>
  <si>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</si>
  <si>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</si>
  <si>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</si>
  <si>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</si>
  <si>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</si>
  <si>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</si>
  <si>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</si>
  <si>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</si>
  <si>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</si>
  <si>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</si>
  <si>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</si>
  <si>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</si>
  <si>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</si>
  <si>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</si>
  <si>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</si>
  <si>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</si>
  <si>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</si>
  <si>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</si>
  <si>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</si>
  <si>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</si>
  <si>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</si>
  <si>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</si>
  <si>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</si>
  <si>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</si>
  <si>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</si>
  <si>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</si>
  <si>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</si>
  <si>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</si>
  <si>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</si>
  <si>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</si>
  <si>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</si>
  <si>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</si>
  <si>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</si>
  <si>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</si>
  <si>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</si>
  <si>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</si>
  <si>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</si>
  <si>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</si>
  <si>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</si>
  <si>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</si>
  <si>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</si>
  <si>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</si>
  <si>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</si>
  <si>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</si>
  <si>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</si>
  <si>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</si>
  <si>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</si>
  <si>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</si>
  <si>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</si>
  <si>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</si>
  <si>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</si>
  <si>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</si>
  <si>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</si>
  <si>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</si>
  <si>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</si>
  <si>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</si>
  <si>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</si>
  <si>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</si>
  <si>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</si>
  <si>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</si>
  <si>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</si>
  <si>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</si>
  <si>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</si>
  <si>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</si>
  <si>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</si>
  <si>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</si>
  <si>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</si>
  <si>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</si>
  <si>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</si>
  <si>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</si>
  <si>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</si>
  <si>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</si>
  <si>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</si>
  <si>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</si>
  <si>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</si>
  <si>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</si>
  <si>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</si>
  <si>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</si>
  <si>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</si>
  <si>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</si>
  <si>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</si>
  <si>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</si>
  <si>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</si>
  <si>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</si>
  <si>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</si>
  <si>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</si>
  <si>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</si>
  <si>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</si>
  <si>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</si>
  <si>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</si>
  <si>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</si>
  <si>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</si>
  <si>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</si>
  <si>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</si>
  <si>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</si>
  <si>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</si>
  <si>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</si>
  <si>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</si>
  <si>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</si>
  <si>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</si>
  <si>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</si>
  <si>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</si>
  <si>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</si>
  <si>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</si>
  <si>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</si>
  <si>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</si>
  <si>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</si>
  <si>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</si>
  <si>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</si>
  <si>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</si>
  <si>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</si>
  <si>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</si>
  <si>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</si>
  <si>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</si>
  <si>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</si>
  <si>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</si>
  <si>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</si>
  <si>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</si>
  <si>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</si>
  <si>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</si>
  <si>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</si>
  <si>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</si>
  <si>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</si>
  <si>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</si>
  <si>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</si>
  <si>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</si>
  <si>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</si>
  <si>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</si>
  <si>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</si>
  <si>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</si>
  <si>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</si>
  <si>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</si>
  <si>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</si>
  <si>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</si>
  <si>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</si>
  <si>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</si>
  <si>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</si>
  <si>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</si>
  <si>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</si>
  <si>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</si>
  <si>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</si>
  <si>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</si>
  <si>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</si>
  <si>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</si>
  <si>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</si>
  <si>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</si>
  <si>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</si>
  <si>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</si>
  <si>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</si>
  <si>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</si>
  <si>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</si>
  <si>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</si>
  <si>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</si>
  <si>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</si>
  <si>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</si>
  <si>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</si>
  <si>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</si>
  <si>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</si>
  <si>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</si>
  <si>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</si>
  <si>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</si>
  <si>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</si>
  <si>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</si>
  <si>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</si>
  <si>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</si>
  <si>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</si>
  <si>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</si>
  <si>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</si>
  <si>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</si>
  <si>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</si>
  <si>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</si>
  <si>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</si>
  <si>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</si>
  <si>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</si>
  <si>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</si>
  <si>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</si>
  <si>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</si>
  <si>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</si>
  <si>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</si>
  <si>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</si>
  <si>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</si>
  <si>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</si>
  <si>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</si>
  <si>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</si>
  <si>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</si>
  <si>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</si>
  <si>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</si>
  <si>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</si>
  <si>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</si>
  <si>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</si>
  <si>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</si>
  <si>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</si>
  <si>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</si>
  <si>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</si>
  <si>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</si>
  <si>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</si>
  <si>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</si>
  <si>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</si>
  <si>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</si>
  <si>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</si>
  <si>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</si>
  <si>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</si>
  <si>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</si>
  <si>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</si>
  <si>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</si>
  <si>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</si>
  <si>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</si>
  <si>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</si>
  <si>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</si>
  <si>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</si>
  <si>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</si>
  <si>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</si>
  <si>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</si>
  <si>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</si>
  <si>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</si>
  <si>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</si>
  <si>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</si>
  <si>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</si>
  <si>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</si>
  <si>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</si>
  <si>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</si>
  <si>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</si>
  <si>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</si>
  <si>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</si>
  <si>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</si>
  <si>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</si>
  <si>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</si>
  <si>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</si>
  <si>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</si>
  <si>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</si>
  <si>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</si>
  <si>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</si>
  <si>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</si>
  <si>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</si>
  <si>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</si>
  <si>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</si>
  <si>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</si>
  <si>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</si>
  <si>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</si>
  <si>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</si>
  <si>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</si>
  <si>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</si>
  <si>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</si>
  <si>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</si>
  <si>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</si>
  <si>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</si>
  <si>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</si>
  <si>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</si>
  <si>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</si>
  <si>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</si>
  <si>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</si>
  <si>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</si>
  <si>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</si>
  <si>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</si>
  <si>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</si>
  <si>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</si>
  <si>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</si>
  <si>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</si>
  <si>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</si>
  <si>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</si>
  <si>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</si>
  <si>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</si>
  <si>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</si>
  <si>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</si>
  <si>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</si>
  <si>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</si>
  <si>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</si>
  <si>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</si>
  <si>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</si>
  <si>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</si>
  <si>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</si>
  <si>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</si>
  <si>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</si>
  <si>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</si>
  <si>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</si>
  <si>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</si>
  <si>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</si>
  <si>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</si>
  <si>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</si>
  <si>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</si>
  <si>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</si>
  <si>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</si>
  <si>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</si>
  <si>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</si>
  <si>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</si>
  <si>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</si>
  <si>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</si>
  <si>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</si>
  <si>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</si>
  <si>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</si>
  <si>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</si>
  <si>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</si>
  <si>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</si>
  <si>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</si>
  <si>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</si>
  <si>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</si>
  <si>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</si>
  <si>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</si>
  <si>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</si>
  <si>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</si>
  <si>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</si>
  <si>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</si>
  <si>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</si>
  <si>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</si>
  <si>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</si>
  <si>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</si>
  <si>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</si>
  <si>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</si>
  <si>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</si>
  <si>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</si>
  <si>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</si>
  <si>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</si>
  <si>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</si>
  <si>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</si>
  <si>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</si>
  <si>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</si>
  <si>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</si>
  <si>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</si>
  <si>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</si>
  <si>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</si>
  <si>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</si>
  <si>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</si>
  <si>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</si>
  <si>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</si>
  <si>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</si>
  <si>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</si>
  <si>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</si>
  <si>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</si>
  <si>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</si>
  <si>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</si>
  <si>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</si>
  <si>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</si>
  <si>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</si>
  <si>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</si>
  <si>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</si>
  <si>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</si>
  <si>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</si>
  <si>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</si>
  <si>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</si>
  <si>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</si>
  <si>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</si>
  <si>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</si>
  <si>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</si>
  <si>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</si>
  <si>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</si>
  <si>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</si>
  <si>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</si>
  <si>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</si>
  <si>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</si>
  <si>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</si>
  <si>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</si>
  <si>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</si>
  <si>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</si>
  <si>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</si>
  <si>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</si>
  <si>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</si>
  <si>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</si>
  <si>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</si>
  <si>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</si>
  <si>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</si>
  <si>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</si>
  <si>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</si>
  <si>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</si>
  <si>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</si>
  <si>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</si>
  <si>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</si>
  <si>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</si>
  <si>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</si>
  <si>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</si>
  <si>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</si>
  <si>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</si>
  <si>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</si>
  <si>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</si>
  <si>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</si>
  <si>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</si>
  <si>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</si>
  <si>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</si>
  <si>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</si>
  <si>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</si>
  <si>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</si>
  <si>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</si>
  <si>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</si>
  <si>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</si>
  <si>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</si>
  <si>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</si>
  <si>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</si>
  <si>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</si>
  <si>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</si>
  <si>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</si>
  <si>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</si>
  <si>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</si>
  <si>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</si>
  <si>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</si>
  <si>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</si>
  <si>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</si>
  <si>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</si>
  <si>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</si>
  <si>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</si>
  <si>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</si>
  <si>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</si>
  <si>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</si>
  <si>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</si>
  <si>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</si>
  <si>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</si>
  <si>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</si>
  <si>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</si>
  <si>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</si>
  <si>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</si>
  <si>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</si>
  <si>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</si>
  <si>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</si>
  <si>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</si>
  <si>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</si>
  <si>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</si>
  <si>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</si>
  <si>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</si>
  <si>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</si>
  <si>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</si>
  <si>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</si>
  <si>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</si>
  <si>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</si>
  <si>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</si>
  <si>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</si>
  <si>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</si>
  <si>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</si>
  <si>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</si>
  <si>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</si>
  <si>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</si>
  <si>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</si>
  <si>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</si>
  <si>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</si>
  <si>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</si>
  <si>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</si>
  <si>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</si>
  <si>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</si>
  <si>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</si>
  <si>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</si>
  <si>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</si>
  <si>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</si>
  <si>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</si>
  <si>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</si>
  <si>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</si>
  <si>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</si>
  <si>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</si>
  <si>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</si>
  <si>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</si>
  <si>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</si>
  <si>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</si>
  <si>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</si>
  <si>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</si>
  <si>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</si>
  <si>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</si>
  <si>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</si>
  <si>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</si>
  <si>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</si>
  <si>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</si>
  <si>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</si>
  <si>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</si>
  <si>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</si>
  <si>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</si>
  <si>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</si>
  <si>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</si>
  <si>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</si>
  <si>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</si>
  <si>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</si>
  <si>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</si>
  <si>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</si>
  <si>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</si>
  <si>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</si>
  <si>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</si>
  <si>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</si>
  <si>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</si>
  <si>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</si>
  <si>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</si>
  <si>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</si>
  <si>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</si>
  <si>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</si>
  <si>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</si>
  <si>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</si>
  <si>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</si>
  <si>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</si>
  <si>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</si>
  <si>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</si>
  <si>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</si>
  <si>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</si>
  <si>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</si>
  <si>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</si>
  <si>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</si>
  <si>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</si>
  <si>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</si>
  <si>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</si>
  <si>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</si>
  <si>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</si>
  <si>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</si>
  <si>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</si>
  <si>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</si>
  <si>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</si>
  <si>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</si>
  <si>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</si>
  <si>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</si>
  <si>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</si>
  <si>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</si>
  <si>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</si>
  <si>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</si>
  <si>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</si>
  <si>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</si>
  <si>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</si>
  <si>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</si>
  <si>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</si>
  <si>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</si>
  <si>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</si>
  <si>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</si>
  <si>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</si>
  <si>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</si>
  <si>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</si>
  <si>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</si>
  <si>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</si>
  <si>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</si>
  <si>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</si>
  <si>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</si>
  <si>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</si>
  <si>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</si>
  <si>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</si>
  <si>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</si>
  <si>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</si>
  <si>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</si>
  <si>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</si>
  <si>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</si>
  <si>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</si>
  <si>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</si>
  <si>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</si>
  <si>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</si>
  <si>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</si>
  <si>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</si>
  <si>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</si>
  <si>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</si>
  <si>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</si>
  <si>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</si>
  <si>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</si>
  <si>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</si>
  <si>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</si>
  <si>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</si>
  <si>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</si>
  <si>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</si>
  <si>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</si>
  <si>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</si>
  <si>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</si>
  <si>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</si>
  <si>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</si>
  <si>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</si>
  <si>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</si>
  <si>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</si>
  <si>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</si>
  <si>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</si>
  <si>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</si>
  <si>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</si>
  <si>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</si>
  <si>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</si>
  <si>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</si>
  <si>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</si>
  <si>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</si>
  <si>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</si>
  <si>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</si>
  <si>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</si>
  <si>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</si>
  <si>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</si>
  <si>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</si>
  <si>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</si>
  <si>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</si>
  <si>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</si>
  <si>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</si>
  <si>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</si>
  <si>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</si>
  <si>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</si>
  <si>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</si>
  <si>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</si>
  <si>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</si>
  <si>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</si>
  <si>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</si>
  <si>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</si>
  <si>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</si>
  <si>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</si>
  <si>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</si>
  <si>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</si>
  <si>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</si>
  <si>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</si>
  <si>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</si>
  <si>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</si>
  <si>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</si>
  <si>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</si>
  <si>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</si>
  <si>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</si>
  <si>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</si>
  <si>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</si>
  <si>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</si>
  <si>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</si>
  <si>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</si>
  <si>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</si>
  <si>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</si>
  <si>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</si>
  <si>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</si>
  <si>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</si>
  <si>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</si>
  <si>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</si>
  <si>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</si>
  <si>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</si>
  <si>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</si>
  <si>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</si>
  <si>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</si>
  <si>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</si>
  <si>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</si>
  <si>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</si>
  <si>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</si>
  <si>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</si>
  <si>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</si>
  <si>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</si>
  <si>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</si>
  <si>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</si>
  <si>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</si>
  <si>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</si>
  <si>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</si>
  <si>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</si>
  <si>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</si>
  <si>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</si>
  <si>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</si>
  <si>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</si>
  <si>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</si>
  <si>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</si>
  <si>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</si>
  <si>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</si>
  <si>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</si>
  <si>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</si>
  <si>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</si>
  <si>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</si>
  <si>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</si>
  <si>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</si>
  <si>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</si>
  <si>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</si>
  <si>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</si>
  <si>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</si>
  <si>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</si>
  <si>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</si>
  <si>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</si>
  <si>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</si>
  <si>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</si>
  <si>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</si>
  <si>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</si>
  <si>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</si>
  <si>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</si>
  <si>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</si>
  <si>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</si>
  <si>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</si>
  <si>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</si>
  <si>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</si>
  <si>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</si>
  <si>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</si>
  <si>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</si>
  <si>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</si>
  <si>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</si>
  <si>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</si>
  <si>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</si>
  <si>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</si>
  <si>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</si>
  <si>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</si>
  <si>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</si>
  <si>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</si>
  <si>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</si>
  <si>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</si>
  <si>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</si>
  <si>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</si>
  <si>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</si>
  <si>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</si>
  <si>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</si>
  <si>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</si>
  <si>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</si>
  <si>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</si>
  <si>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</si>
  <si>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</si>
  <si>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</si>
  <si>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</si>
  <si>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</si>
  <si>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</si>
  <si>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</si>
  <si>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</si>
  <si>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</si>
  <si>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</si>
  <si>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</si>
  <si>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</si>
  <si>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</si>
  <si>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</si>
  <si>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</si>
  <si>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</si>
  <si>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</si>
  <si>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</si>
  <si>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</si>
  <si>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</si>
  <si>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</si>
  <si>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</si>
  <si>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</si>
  <si>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</si>
  <si>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</si>
  <si>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</si>
  <si>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</si>
  <si>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</si>
  <si>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</si>
  <si>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</si>
  <si>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</si>
  <si>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</si>
  <si>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</si>
  <si>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</si>
  <si>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</si>
  <si>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</si>
  <si>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</si>
  <si>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</si>
  <si>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</si>
  <si>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</si>
  <si>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</si>
  <si>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</si>
  <si>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</si>
  <si>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</si>
  <si>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</si>
  <si>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</si>
  <si>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</si>
  <si>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</si>
  <si>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</si>
  <si>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</si>
  <si>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</si>
  <si>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</si>
  <si>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</si>
  <si>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</si>
  <si>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</si>
  <si>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</si>
  <si>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</si>
  <si>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</si>
  <si>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</si>
  <si>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</si>
  <si>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</si>
  <si>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</si>
  <si>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</si>
  <si>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</si>
  <si>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</si>
  <si>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</si>
  <si>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</si>
  <si>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</si>
  <si>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</si>
  <si>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</si>
  <si>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</si>
  <si>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</si>
  <si>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</si>
  <si>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</si>
  <si>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</si>
  <si>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</si>
  <si>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</si>
  <si>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</si>
  <si>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</si>
  <si>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</si>
  <si>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</si>
  <si>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</si>
  <si>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</si>
  <si>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</si>
  <si>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</si>
  <si>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</si>
  <si>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</si>
  <si>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</si>
  <si>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</si>
  <si>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</si>
  <si>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</si>
  <si>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</si>
  <si>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</si>
  <si>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</si>
  <si>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</si>
  <si>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</si>
  <si>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</si>
  <si>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</si>
  <si>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</si>
  <si>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</si>
  <si>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</si>
  <si>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</si>
  <si>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</si>
  <si>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</si>
  <si>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</si>
  <si>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</si>
  <si>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</si>
  <si>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</si>
  <si>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</si>
  <si>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</si>
  <si>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</si>
  <si>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</si>
  <si>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</si>
  <si>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</si>
  <si>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</si>
  <si>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</si>
  <si>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</si>
  <si>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</si>
  <si>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</si>
  <si>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</si>
  <si>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</si>
  <si>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</si>
  <si>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</si>
  <si>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</si>
  <si>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</si>
  <si>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</si>
  <si>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</si>
  <si>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</si>
  <si>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</si>
  <si>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</si>
  <si>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</si>
  <si>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</si>
  <si>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</si>
  <si>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</si>
  <si>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</si>
  <si>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</si>
  <si>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</si>
  <si>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</si>
  <si>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</si>
  <si>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</si>
  <si>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</si>
  <si>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</si>
  <si>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</si>
  <si>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</si>
  <si>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</si>
  <si>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</si>
  <si>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</si>
  <si>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</si>
  <si>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</si>
  <si>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</si>
  <si>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</si>
  <si>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</si>
  <si>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</si>
  <si>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</si>
  <si>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</si>
  <si>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</si>
  <si>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</si>
  <si>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</si>
  <si>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</si>
  <si>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</si>
  <si>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</si>
  <si>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</si>
  <si>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</si>
  <si>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</si>
  <si>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</si>
  <si>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</si>
  <si>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</si>
  <si>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</si>
  <si>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</si>
  <si>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</si>
  <si>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</si>
  <si>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</si>
  <si>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</si>
  <si>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</si>
  <si>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</si>
  <si>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</si>
  <si>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</si>
  <si>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</si>
  <si>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</si>
  <si>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</si>
  <si>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</si>
  <si>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</si>
  <si>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</si>
  <si>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</si>
  <si>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</si>
  <si>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</si>
  <si>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</si>
  <si>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</si>
  <si>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</si>
  <si>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</si>
  <si>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</si>
  <si>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</si>
  <si>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</si>
  <si>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</si>
  <si>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</si>
  <si>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</si>
  <si>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</si>
  <si>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</si>
  <si>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</si>
  <si>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</si>
  <si>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</si>
  <si>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</si>
  <si>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</si>
  <si>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</si>
  <si>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</si>
  <si>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</si>
  <si>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</si>
  <si>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</si>
  <si>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</si>
  <si>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</si>
  <si>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</si>
  <si>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</si>
  <si>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</si>
  <si>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</si>
  <si>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</si>
  <si>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</si>
  <si>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</si>
  <si>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</si>
  <si>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</si>
  <si>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</si>
  <si>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</si>
  <si>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</si>
  <si>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</si>
  <si>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</si>
  <si>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</si>
  <si>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</si>
  <si>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</si>
  <si>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</si>
  <si>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</si>
  <si>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</si>
  <si>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</si>
  <si>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</si>
  <si>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</si>
  <si>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</si>
  <si>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</si>
  <si>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</si>
  <si>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</si>
  <si>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</si>
  <si>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</si>
  <si>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</si>
  <si>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</si>
  <si>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</si>
  <si>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</si>
  <si>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</si>
  <si>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</si>
  <si>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</si>
  <si>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</si>
  <si>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</si>
  <si>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</si>
  <si>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</si>
  <si>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</si>
  <si>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</si>
  <si>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</si>
  <si>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</si>
  <si>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</si>
  <si>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</si>
  <si>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</si>
  <si>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</si>
  <si>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</si>
  <si>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</si>
  <si>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</si>
  <si>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</si>
  <si>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</si>
  <si>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</si>
  <si>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</si>
  <si>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</si>
  <si>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</si>
  <si>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</si>
  <si>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</si>
  <si>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</si>
  <si>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</si>
  <si>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</si>
  <si>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</si>
  <si>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</si>
  <si>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</si>
  <si>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</si>
  <si>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</si>
  <si>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</si>
  <si>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</si>
  <si>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</si>
  <si>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</si>
  <si>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</si>
  <si>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</si>
  <si>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</si>
  <si>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</si>
  <si>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</si>
  <si>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</si>
  <si>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</si>
  <si>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</si>
  <si>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</si>
  <si>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</si>
  <si>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</si>
  <si>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</si>
  <si>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</si>
  <si>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</si>
  <si>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</si>
  <si>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</si>
  <si>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</si>
  <si>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</si>
  <si>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</si>
  <si>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</si>
  <si>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</si>
  <si>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</si>
  <si>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</si>
  <si>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</si>
  <si>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</si>
  <si>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</si>
  <si>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</si>
  <si>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</si>
  <si>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</si>
  <si>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</si>
  <si>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</si>
  <si>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</si>
  <si>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</si>
  <si>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</si>
  <si>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</si>
  <si>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</si>
  <si>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</si>
  <si>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</si>
  <si>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</si>
  <si>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</si>
  <si>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</si>
  <si>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</si>
  <si>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</si>
  <si>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</si>
  <si>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</si>
  <si>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</si>
  <si>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</si>
  <si>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</si>
  <si>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</si>
  <si>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</si>
  <si>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</si>
  <si>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</si>
  <si>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</si>
  <si>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</si>
  <si>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</si>
  <si>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</si>
  <si>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</si>
  <si>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</si>
  <si>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</si>
  <si>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</si>
  <si>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</si>
  <si>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</si>
  <si>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</si>
  <si>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</si>
  <si>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</si>
  <si>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</si>
  <si>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</si>
  <si>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</si>
  <si>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</si>
  <si>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</si>
  <si>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</si>
  <si>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</si>
  <si>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</si>
  <si>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</si>
  <si>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</si>
  <si>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</si>
  <si>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</si>
  <si>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</si>
  <si>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</si>
  <si>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</si>
  <si>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</si>
  <si>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</si>
  <si>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</si>
  <si>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</si>
  <si>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</si>
  <si>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</si>
  <si>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</si>
  <si>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</si>
  <si>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</si>
  <si>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</si>
  <si>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</si>
  <si>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</si>
  <si>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</si>
  <si>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</si>
  <si>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</si>
  <si>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</si>
  <si>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</si>
  <si>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</si>
  <si>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</si>
  <si>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</si>
  <si>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</si>
  <si>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</si>
  <si>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</si>
  <si>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</si>
  <si>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</si>
  <si>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</si>
  <si>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</si>
  <si>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</si>
  <si>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</si>
  <si>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</si>
  <si>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</si>
  <si>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</si>
  <si>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</si>
  <si>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</si>
  <si>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</si>
  <si>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</si>
  <si>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</si>
  <si>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</si>
  <si>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</si>
  <si>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</si>
  <si>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</si>
  <si>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</si>
  <si>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</si>
  <si>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</si>
  <si>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</si>
  <si>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</si>
  <si>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</si>
  <si>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</si>
  <si>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</si>
  <si>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</si>
  <si>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</si>
  <si>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</si>
  <si>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</si>
  <si>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</si>
  <si>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</si>
  <si>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</si>
  <si>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</si>
  <si>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</si>
  <si>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</si>
  <si>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</si>
  <si>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</si>
  <si>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</si>
  <si>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</si>
  <si>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</si>
  <si>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</si>
  <si>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</si>
  <si>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</si>
  <si>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</si>
  <si>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</si>
  <si>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</si>
  <si>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</si>
  <si>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</si>
  <si>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</si>
  <si>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</si>
  <si>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</si>
  <si>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</si>
  <si>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</si>
  <si>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</si>
  <si>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</si>
  <si>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</si>
  <si>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</si>
  <si>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</si>
  <si>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</si>
  <si>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</si>
  <si>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</si>
  <si>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</si>
  <si>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</si>
  <si>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</si>
  <si>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</si>
  <si>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</si>
  <si>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</si>
  <si>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</si>
  <si>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</si>
  <si>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</si>
  <si>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</si>
  <si>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</si>
  <si>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</si>
  <si>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</si>
  <si>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</si>
  <si>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</si>
  <si>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</si>
  <si>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</si>
  <si>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</si>
  <si>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</si>
  <si>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</si>
  <si>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</si>
  <si>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</si>
  <si>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</si>
  <si>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</si>
  <si>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</si>
  <si>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</si>
  <si>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</si>
  <si>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</si>
  <si>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</si>
  <si>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</si>
  <si>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</si>
  <si>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</si>
  <si>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</si>
  <si>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</si>
  <si>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</si>
  <si>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</si>
  <si>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</si>
  <si>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</si>
  <si>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</si>
  <si>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</si>
  <si>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</si>
  <si>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</si>
  <si>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</si>
  <si>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</si>
  <si>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</si>
  <si>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</si>
  <si>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</si>
  <si>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</si>
  <si>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</si>
  <si>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</si>
  <si>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</si>
  <si>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</si>
  <si>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</si>
  <si>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</si>
  <si>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</si>
  <si>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</si>
  <si>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</si>
  <si>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</si>
  <si>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</si>
  <si>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</si>
  <si>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</si>
  <si>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</si>
  <si>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</si>
  <si>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</si>
  <si>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</si>
  <si>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</si>
  <si>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</si>
  <si>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</si>
  <si>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</si>
  <si>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</si>
  <si>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</si>
  <si>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</si>
  <si>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</si>
  <si>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</si>
  <si>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</si>
  <si>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</si>
  <si>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</si>
  <si>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</si>
  <si>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</si>
  <si>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</si>
  <si>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</si>
  <si>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</si>
  <si>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</si>
  <si>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</si>
  <si>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</si>
  <si>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</si>
  <si>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</si>
  <si>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</si>
  <si>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</si>
  <si>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</si>
  <si>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</si>
  <si>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</si>
  <si>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</si>
  <si>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</si>
  <si>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</si>
  <si>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</si>
  <si>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</si>
  <si>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</si>
  <si>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</si>
  <si>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</si>
  <si>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</si>
  <si>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</si>
  <si>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</si>
  <si>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</si>
  <si>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</si>
  <si>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</si>
  <si>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</si>
  <si>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</si>
  <si>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</si>
  <si>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</si>
  <si>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</si>
  <si>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</si>
  <si>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</si>
  <si>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</si>
  <si>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</si>
  <si>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</si>
  <si>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</si>
  <si>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</si>
  <si>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</si>
  <si>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</si>
  <si>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</si>
  <si>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</si>
  <si>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</si>
  <si>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</si>
  <si>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</si>
  <si>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</si>
  <si>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</si>
  <si>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</si>
  <si>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</si>
  <si>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</si>
  <si>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</si>
  <si>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</si>
  <si>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</si>
  <si>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</si>
  <si>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</si>
  <si>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</si>
  <si>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</si>
  <si>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</si>
  <si>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</si>
  <si>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</si>
  <si>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</si>
  <si>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</si>
  <si>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</si>
  <si>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</si>
  <si>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</si>
  <si>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</si>
  <si>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</si>
  <si>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</si>
  <si>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</si>
  <si>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</si>
  <si>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</si>
  <si>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</si>
  <si>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</si>
  <si>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</si>
  <si>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</si>
  <si>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</si>
  <si>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</si>
  <si>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</si>
  <si>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</si>
  <si>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</si>
  <si>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</si>
  <si>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</si>
  <si>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</si>
  <si>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</si>
  <si>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</si>
  <si>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</si>
  <si>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</si>
  <si>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</si>
  <si>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</si>
  <si>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</si>
  <si>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</si>
  <si>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</si>
  <si>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</si>
  <si>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</si>
  <si>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</si>
  <si>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</si>
  <si>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</si>
  <si>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</si>
  <si>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</si>
  <si>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</si>
  <si>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</si>
  <si>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</si>
  <si>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</si>
  <si>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</si>
  <si>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</si>
  <si>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</si>
  <si>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</si>
  <si>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</si>
  <si>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</si>
  <si>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</si>
  <si>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</si>
  <si>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</si>
  <si>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</si>
  <si>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</si>
  <si>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</si>
  <si>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</si>
  <si>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</si>
  <si>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</si>
  <si>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</si>
  <si>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</si>
  <si>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</si>
  <si>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</si>
  <si>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</si>
  <si>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</si>
  <si>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</si>
  <si>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</si>
  <si>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</si>
  <si>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</si>
  <si>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</si>
  <si>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</si>
  <si>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</si>
  <si>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</si>
  <si>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</si>
  <si>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</si>
  <si>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</si>
  <si>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</si>
  <si>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</si>
  <si>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</si>
  <si>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</si>
  <si>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</si>
  <si>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</si>
  <si>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</si>
  <si>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</si>
  <si>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</si>
  <si>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</si>
  <si>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</si>
  <si>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</si>
  <si>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</si>
  <si>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</si>
  <si>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</si>
  <si>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</si>
  <si>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</si>
  <si>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</si>
  <si>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</si>
  <si>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</si>
  <si>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</si>
  <si>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</si>
  <si>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</si>
  <si>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</si>
  <si>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</si>
  <si>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</si>
  <si>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</si>
  <si>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</si>
  <si>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</si>
  <si>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</si>
  <si>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</si>
  <si>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</si>
  <si>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</si>
  <si>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</si>
  <si>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</si>
  <si>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</si>
  <si>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</si>
  <si>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</si>
  <si>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</si>
  <si>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</si>
  <si>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</si>
  <si>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</si>
  <si>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</si>
  <si>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</si>
  <si>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</si>
  <si>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</si>
  <si>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</si>
  <si>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</si>
  <si>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</si>
  <si>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</si>
  <si>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</si>
  <si>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</si>
  <si>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</si>
  <si>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</si>
  <si>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</si>
  <si>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</si>
  <si>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</si>
  <si>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</si>
  <si>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</si>
  <si>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</si>
  <si>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</si>
  <si>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</si>
  <si>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</si>
  <si>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</si>
  <si>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</si>
  <si>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</si>
  <si>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</si>
  <si>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</si>
  <si>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</si>
  <si>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</si>
  <si>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</si>
  <si>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</si>
  <si>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</si>
  <si>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</si>
  <si>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</si>
  <si>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</si>
  <si>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</si>
  <si>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</si>
  <si>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</si>
  <si>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</si>
  <si>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</si>
  <si>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</si>
  <si>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</si>
  <si>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</si>
  <si>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</si>
  <si>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</si>
  <si>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</si>
  <si>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</si>
  <si>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</si>
  <si>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</si>
  <si>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</si>
  <si>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</si>
  <si>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</si>
  <si>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</si>
  <si>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</si>
  <si>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</si>
  <si>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</si>
  <si>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</si>
  <si>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</si>
  <si>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</si>
  <si>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</si>
  <si>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</si>
  <si>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</si>
  <si>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</si>
  <si>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</si>
  <si>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</si>
  <si>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</si>
  <si>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</si>
  <si>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</si>
  <si>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</si>
  <si>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</si>
  <si>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</si>
  <si>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</si>
  <si>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</si>
  <si>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</si>
  <si>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</si>
  <si>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</si>
  <si>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</si>
  <si>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</si>
  <si>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</si>
  <si>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</si>
  <si>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</si>
  <si>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</si>
  <si>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</si>
  <si>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</si>
  <si>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</si>
  <si>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</si>
  <si>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</si>
  <si>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</si>
  <si>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</si>
  <si>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</si>
  <si>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</si>
  <si>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</si>
  <si>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</si>
  <si>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</si>
  <si>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</si>
  <si>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</si>
  <si>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</si>
  <si>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</si>
  <si>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</si>
  <si>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</si>
  <si>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</si>
  <si>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</si>
  <si>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</si>
  <si>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</si>
  <si>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</si>
  <si>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</si>
  <si>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</si>
  <si>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</si>
  <si>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</si>
  <si>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</si>
  <si>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</si>
  <si>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</si>
  <si>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</si>
  <si>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</si>
  <si>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</si>
  <si>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</si>
  <si>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</si>
  <si>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</si>
  <si>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</si>
  <si>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</si>
  <si>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</si>
  <si>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</si>
  <si>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</si>
  <si>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</si>
  <si>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</si>
  <si>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</si>
  <si>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</si>
  <si>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</si>
  <si>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</si>
  <si>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</si>
  <si>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</si>
  <si>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</si>
  <si>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</si>
  <si>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</si>
  <si>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</si>
  <si>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</si>
  <si>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</si>
  <si>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</si>
  <si>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</si>
  <si>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</si>
  <si>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</si>
  <si>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</si>
  <si>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</si>
  <si>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</si>
  <si>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</si>
  <si>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</si>
  <si>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</si>
  <si>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</si>
  <si>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</si>
  <si>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</si>
  <si>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</si>
  <si>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</si>
  <si>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</si>
  <si>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</si>
  <si>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</si>
  <si>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</si>
  <si>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</si>
  <si>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</si>
  <si>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</si>
  <si>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</si>
  <si>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</si>
  <si>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</si>
  <si>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</si>
  <si>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</si>
  <si>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</si>
  <si>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</si>
  <si>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</si>
  <si>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</si>
  <si>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</si>
  <si>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</si>
  <si>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</si>
  <si>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</si>
  <si>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</si>
  <si>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</si>
  <si>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</si>
  <si>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</si>
  <si>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</si>
  <si>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</si>
  <si>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</si>
  <si>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</si>
  <si>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</si>
  <si>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</si>
  <si>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</si>
  <si>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</si>
  <si>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</si>
  <si>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</si>
  <si>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</si>
  <si>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</si>
  <si>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</si>
  <si>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</si>
  <si>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</si>
  <si>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</si>
  <si>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</si>
  <si>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</si>
  <si>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</si>
  <si>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</si>
  <si>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</si>
  <si>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</si>
  <si>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</si>
  <si>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</si>
  <si>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</si>
  <si>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</si>
  <si>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</si>
  <si>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</si>
  <si>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</si>
  <si>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</si>
  <si>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</si>
  <si>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</si>
  <si>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</si>
  <si>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</si>
  <si>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</si>
  <si>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</si>
  <si>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</si>
  <si>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</si>
  <si>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</si>
  <si>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</si>
  <si>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</si>
  <si>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</si>
  <si>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</si>
  <si>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</si>
  <si>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</si>
  <si>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</si>
  <si>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</si>
  <si>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</si>
  <si>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</si>
  <si>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</si>
  <si>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</si>
  <si>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</si>
  <si>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</si>
  <si>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</si>
  <si>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</si>
  <si>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</si>
  <si>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</si>
  <si>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</si>
  <si>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</si>
  <si>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</si>
  <si>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</si>
  <si>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</si>
  <si>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</si>
  <si>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</si>
  <si>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</si>
  <si>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</si>
  <si>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</si>
  <si>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</si>
  <si>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</si>
  <si>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</si>
  <si>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</si>
  <si>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</si>
  <si>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</si>
  <si>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</si>
  <si>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</si>
  <si>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</si>
  <si>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</si>
  <si>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</si>
  <si>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</si>
  <si>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</si>
  <si>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</si>
  <si>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</si>
  <si>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</si>
  <si>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</si>
  <si>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</si>
  <si>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</si>
  <si>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</si>
  <si>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</si>
  <si>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</si>
  <si>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</si>
  <si>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</si>
  <si>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</si>
  <si>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</si>
  <si>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</si>
  <si>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</si>
  <si>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</si>
  <si>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</si>
  <si>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</si>
  <si>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</si>
  <si>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</si>
  <si>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</si>
  <si>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</si>
  <si>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</si>
  <si>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</si>
  <si>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</si>
  <si>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</si>
  <si>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</si>
  <si>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</si>
  <si>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</si>
  <si>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</si>
  <si>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</si>
  <si>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</si>
  <si>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</si>
  <si>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</si>
  <si>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</si>
  <si>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</si>
  <si>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</si>
  <si>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</si>
  <si>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</si>
  <si>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</si>
  <si>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</si>
  <si>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</si>
  <si>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</si>
  <si>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</si>
  <si>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</si>
  <si>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</si>
  <si>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</si>
  <si>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</si>
  <si>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</si>
  <si>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</si>
  <si>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</si>
  <si>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</si>
  <si>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</si>
  <si>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</si>
  <si>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</si>
  <si>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</si>
  <si>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</si>
  <si>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</si>
  <si>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</si>
  <si>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</si>
  <si>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</si>
  <si>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</si>
  <si>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</si>
  <si>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</si>
  <si>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</si>
  <si>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</si>
  <si>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</si>
  <si>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</si>
  <si>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</si>
  <si>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</si>
  <si>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</si>
  <si>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</si>
  <si>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</si>
  <si>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</si>
  <si>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</si>
  <si>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</si>
  <si>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</si>
  <si>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</si>
  <si>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</si>
  <si>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</si>
  <si>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</si>
  <si>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</si>
  <si>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</si>
  <si>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</si>
  <si>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</si>
  <si>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</si>
  <si>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</si>
  <si>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</si>
  <si>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</si>
  <si>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</si>
  <si>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</si>
  <si>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</si>
  <si>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</si>
  <si>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</si>
  <si>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</si>
  <si>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</si>
  <si>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</si>
  <si>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</si>
  <si>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</si>
  <si>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</si>
  <si>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</si>
  <si>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</si>
  <si>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</si>
  <si>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</si>
  <si>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</si>
  <si>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</si>
  <si>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</si>
  <si>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</si>
  <si>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</si>
  <si>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</si>
  <si>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</si>
  <si>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</si>
  <si>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</si>
  <si>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</si>
  <si>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</si>
  <si>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</si>
  <si>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</si>
  <si>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</si>
  <si>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</si>
  <si>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</si>
  <si>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</si>
  <si>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</si>
  <si>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</si>
  <si>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</si>
  <si>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</si>
  <si>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</si>
  <si>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</si>
  <si>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</si>
  <si>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</si>
  <si>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</si>
  <si>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</si>
  <si>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</si>
  <si>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</si>
  <si>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</si>
  <si>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</si>
  <si>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</si>
  <si>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</si>
  <si>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</si>
  <si>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</si>
  <si>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</si>
  <si>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</si>
  <si>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</si>
  <si>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</si>
  <si>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</si>
  <si>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</si>
  <si>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</si>
  <si>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</si>
  <si>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</si>
  <si>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</si>
  <si>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</si>
  <si>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</si>
  <si>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</si>
  <si>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</si>
  <si>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</si>
  <si>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</si>
  <si>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</si>
  <si>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</si>
  <si>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</si>
  <si>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</si>
  <si>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</si>
  <si>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</si>
  <si>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</si>
  <si>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</si>
  <si>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</si>
  <si>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</si>
  <si>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</si>
  <si>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</si>
  <si>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</si>
  <si>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</si>
  <si>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</si>
  <si>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</si>
  <si>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</si>
  <si>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</si>
  <si>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</si>
  <si>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</si>
  <si>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</si>
  <si>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</si>
  <si>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</si>
  <si>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</si>
  <si>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</si>
  <si>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</si>
  <si>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</si>
  <si>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</si>
  <si>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</si>
  <si>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</si>
  <si>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</si>
  <si>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</si>
  <si>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</si>
  <si>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</si>
  <si>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</si>
  <si>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</si>
  <si>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</si>
  <si>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</si>
  <si>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</si>
  <si>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</si>
  <si>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</si>
  <si>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</si>
  <si>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</si>
  <si>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</si>
  <si>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</si>
  <si>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</si>
  <si>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</si>
  <si>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</si>
  <si>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</si>
  <si>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</si>
  <si>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</si>
  <si>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</si>
  <si>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</si>
  <si>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</si>
  <si>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</si>
  <si>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</si>
  <si>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</si>
  <si>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</si>
  <si>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</si>
  <si>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</si>
  <si>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</si>
  <si>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</si>
  <si>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</si>
  <si>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</si>
  <si>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</si>
  <si>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</si>
  <si>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</si>
  <si>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</si>
  <si>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</si>
  <si>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</si>
  <si>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</si>
  <si>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</si>
  <si>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</si>
  <si>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</si>
  <si>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</si>
  <si>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</si>
  <si>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</si>
  <si>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</si>
  <si>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</si>
  <si>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</si>
  <si>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</si>
  <si>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</si>
  <si>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</si>
  <si>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</si>
  <si>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</si>
  <si>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</si>
  <si>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</si>
  <si>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</si>
  <si>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</si>
  <si>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</si>
  <si>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</si>
  <si>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</si>
  <si>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</si>
  <si>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</si>
  <si>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</si>
  <si>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</si>
  <si>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</si>
  <si>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</si>
  <si>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</si>
  <si>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</si>
  <si>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</si>
  <si>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</si>
  <si>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</si>
  <si>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</si>
  <si>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</si>
  <si>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</si>
  <si>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</si>
  <si>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</si>
  <si>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</si>
  <si>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</si>
  <si>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</si>
  <si>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</si>
  <si>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</si>
  <si>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</si>
  <si>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</si>
  <si>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</si>
  <si>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</si>
  <si>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</si>
  <si>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</si>
  <si>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</si>
  <si>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</si>
  <si>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</si>
  <si>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</si>
  <si>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</si>
  <si>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</si>
  <si>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</si>
  <si>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</si>
  <si>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</si>
  <si>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</si>
  <si>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</si>
  <si>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</si>
  <si>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</si>
  <si>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</si>
  <si>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</si>
  <si>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</si>
  <si>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</si>
  <si>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</si>
  <si>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</si>
  <si>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</si>
  <si>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</si>
  <si>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</si>
  <si>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</si>
  <si>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</si>
  <si>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</si>
  <si>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</si>
  <si>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</si>
  <si>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</si>
  <si>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</si>
  <si>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</si>
  <si>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</si>
  <si>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</si>
  <si>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</si>
  <si>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</si>
  <si>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</si>
  <si>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</si>
  <si>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</si>
  <si>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</si>
  <si>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</si>
  <si>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</si>
  <si>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</si>
  <si>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</si>
  <si>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</si>
  <si>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</si>
  <si>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</si>
  <si>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</si>
  <si>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</si>
  <si>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</si>
  <si>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</si>
  <si>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</si>
  <si>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</si>
  <si>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</si>
  <si>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</si>
  <si>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</si>
  <si>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</si>
  <si>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</si>
  <si>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</si>
  <si>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</si>
  <si>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</si>
  <si>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</si>
  <si>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</si>
  <si>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</si>
  <si>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</si>
  <si>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</si>
  <si>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</si>
  <si>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</si>
  <si>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</si>
  <si>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</si>
  <si>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</si>
  <si>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</si>
  <si>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</si>
  <si>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</si>
  <si>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</si>
  <si>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</si>
  <si>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</si>
  <si>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</si>
  <si>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</si>
  <si>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</si>
  <si>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</si>
  <si>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</si>
  <si>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</si>
  <si>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</si>
  <si>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</si>
  <si>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</si>
  <si>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</si>
  <si>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</si>
  <si>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</si>
  <si>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</si>
  <si>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</si>
  <si>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</si>
  <si>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</si>
  <si>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</si>
  <si>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</si>
  <si>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</si>
  <si>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</si>
  <si>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</si>
  <si>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</si>
  <si>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</si>
  <si>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</si>
  <si>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</si>
  <si>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</si>
  <si>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</si>
  <si>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</si>
  <si>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</si>
  <si>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</si>
  <si>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</si>
  <si>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</si>
  <si>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</si>
  <si>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</si>
  <si>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</si>
  <si>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</si>
  <si>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</si>
  <si>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</si>
  <si>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</si>
  <si>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</si>
  <si>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</si>
  <si>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</si>
  <si>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</si>
  <si>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</si>
  <si>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</si>
  <si>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</si>
  <si>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</si>
  <si>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</si>
  <si>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</si>
  <si>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</si>
  <si>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</si>
  <si>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</si>
  <si>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</si>
  <si>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</si>
  <si>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</si>
  <si>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</si>
  <si>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</si>
  <si>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</si>
  <si>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</si>
  <si>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</si>
  <si>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</si>
  <si>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</si>
  <si>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</si>
  <si>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</si>
  <si>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</si>
  <si>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</si>
  <si>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</si>
  <si>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</si>
  <si>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</si>
  <si>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</si>
  <si>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</si>
  <si>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</si>
  <si>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</si>
  <si>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</si>
  <si>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</si>
  <si>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</si>
  <si>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</si>
  <si>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</si>
  <si>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</si>
  <si>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</si>
  <si>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</si>
  <si>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</si>
  <si>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</si>
  <si>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</si>
  <si>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</si>
  <si>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</si>
  <si>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</si>
  <si>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</si>
  <si>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</si>
  <si>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</si>
  <si>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</si>
  <si>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</si>
  <si>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</si>
  <si>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</si>
  <si>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</si>
  <si>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</si>
  <si>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</si>
  <si>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</si>
  <si>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</si>
  <si>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</si>
  <si>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</si>
  <si>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</si>
  <si>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</si>
  <si>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</si>
  <si>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</si>
  <si>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</si>
  <si>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</si>
  <si>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</si>
  <si>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</si>
  <si>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</si>
  <si>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</si>
  <si>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</si>
  <si>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</si>
  <si>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</si>
  <si>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</si>
  <si>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</si>
  <si>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</si>
  <si>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</si>
  <si>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</si>
  <si>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MENOS R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</si>
  <si>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</si>
  <si>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</si>
  <si>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</si>
  <si>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</si>
  <si>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</si>
  <si>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</si>
  <si>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</si>
  <si>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</si>
  <si>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</si>
  <si>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</si>
  <si>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</si>
  <si>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</si>
  <si>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</si>
  <si>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</si>
  <si>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</si>
  <si>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</si>
  <si>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</si>
  <si>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</si>
  <si>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</si>
  <si>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</si>
  <si>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</si>
  <si>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</si>
  <si>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</si>
  <si>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</si>
  <si>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</si>
  <si>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</si>
  <si>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</si>
  <si>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</si>
  <si>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</si>
  <si>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</si>
  <si>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</si>
  <si>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</si>
  <si>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</si>
  <si>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</si>
  <si>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</si>
  <si>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</si>
  <si>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</si>
  <si>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</si>
  <si>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</si>
  <si>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</si>
  <si>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</si>
  <si>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</si>
  <si>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</si>
  <si>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</si>
  <si>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</si>
  <si>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</si>
  <si>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</si>
  <si>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</si>
  <si>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</si>
  <si>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</si>
  <si>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</si>
  <si>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</si>
  <si>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</si>
  <si>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</si>
  <si>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</si>
  <si>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</si>
  <si>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</si>
  <si>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</si>
  <si>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</si>
  <si>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</si>
  <si>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</si>
  <si>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</si>
  <si>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</si>
  <si>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</si>
  <si>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</si>
  <si>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</si>
  <si>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</si>
  <si>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</si>
  <si>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</si>
  <si>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</si>
  <si>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</si>
  <si>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</si>
  <si>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</si>
  <si>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</si>
  <si>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</si>
  <si>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</si>
  <si>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</si>
  <si>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</si>
  <si>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</si>
  <si>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</si>
  <si>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</si>
  <si>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</si>
  <si>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</si>
  <si>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</si>
  <si>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</si>
  <si>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</si>
  <si>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</si>
  <si>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</si>
  <si>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</si>
  <si>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</si>
  <si>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</si>
  <si>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</si>
  <si>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</si>
  <si>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</si>
  <si>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</si>
  <si>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</si>
  <si>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</si>
  <si>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</si>
  <si>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</si>
  <si>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</si>
  <si>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</si>
  <si>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</si>
  <si>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</si>
  <si>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</si>
  <si>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</si>
  <si>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</si>
  <si>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</si>
  <si>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</si>
  <si>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</si>
  <si>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</si>
  <si>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</si>
  <si>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</si>
  <si>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</si>
  <si>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</si>
  <si>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</si>
  <si>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</si>
  <si>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</si>
  <si>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</si>
  <si>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</si>
  <si>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</si>
  <si>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</si>
  <si>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</si>
  <si>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</si>
  <si>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</si>
  <si>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</si>
  <si>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</si>
  <si>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</si>
  <si>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</si>
  <si>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</si>
  <si>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</si>
  <si>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</si>
  <si>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</si>
  <si>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</si>
  <si>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</si>
  <si>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</si>
  <si>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</si>
  <si>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</si>
  <si>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</si>
  <si>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</si>
  <si>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</si>
  <si>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</si>
  <si>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</si>
  <si>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</si>
  <si>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</si>
  <si>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</si>
  <si>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</si>
  <si>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</si>
  <si>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</si>
  <si>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</si>
  <si>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</si>
  <si>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</si>
  <si>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</si>
  <si>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</si>
  <si>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</si>
  <si>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</si>
  <si>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</si>
  <si>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</si>
  <si>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</si>
  <si>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</si>
  <si>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</si>
  <si>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</si>
  <si>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</si>
  <si>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</si>
  <si>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</si>
  <si>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</si>
  <si>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</si>
  <si>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</si>
  <si>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</si>
  <si>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</si>
  <si>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</si>
  <si>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</si>
  <si>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</si>
  <si>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</si>
  <si>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</si>
  <si>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</si>
  <si>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</si>
  <si>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</si>
  <si>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</si>
  <si>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</si>
  <si>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</si>
  <si>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</si>
  <si>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</si>
  <si>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</si>
  <si>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</si>
  <si>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</si>
  <si>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</si>
  <si>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</si>
  <si>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</si>
  <si>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</si>
  <si>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</si>
  <si>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</si>
  <si>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</si>
  <si>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</si>
  <si>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</si>
  <si>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</si>
  <si>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</si>
  <si>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</si>
  <si>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</si>
  <si>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</si>
  <si>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</si>
  <si>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</si>
  <si>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</si>
  <si>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</si>
  <si>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</si>
  <si>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</si>
  <si>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</si>
  <si>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</si>
  <si>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</si>
  <si>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</si>
  <si>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</si>
  <si>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</si>
  <si>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</si>
  <si>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</si>
  <si>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</si>
  <si>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</si>
  <si>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</si>
  <si>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</si>
  <si>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</si>
  <si>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</si>
  <si>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</si>
  <si>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</si>
  <si>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</si>
  <si>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</si>
  <si>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</si>
  <si>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</si>
  <si>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</si>
  <si>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</si>
  <si>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</si>
  <si>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</si>
  <si>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</si>
  <si>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</si>
  <si>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</si>
  <si>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</si>
  <si>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</si>
  <si>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</si>
  <si>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</si>
  <si>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</si>
  <si>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</si>
  <si>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</si>
  <si>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</si>
  <si>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</si>
  <si>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</si>
  <si>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</si>
  <si>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</si>
  <si>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</si>
  <si>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</si>
  <si>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</si>
  <si>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</si>
  <si>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</si>
  <si>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</si>
  <si>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</si>
  <si>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</si>
  <si>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</si>
  <si>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</si>
  <si>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</si>
  <si>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</si>
  <si>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</si>
  <si>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</si>
  <si>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</si>
  <si>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</si>
  <si>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</si>
  <si>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</si>
  <si>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</si>
  <si>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</si>
  <si>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</si>
  <si>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</si>
  <si>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</si>
  <si>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</si>
  <si>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</si>
  <si>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</si>
  <si>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</si>
  <si>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</si>
  <si>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</si>
  <si>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</si>
  <si>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</si>
  <si>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</si>
  <si>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</si>
  <si>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</si>
  <si>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</si>
  <si>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</si>
  <si>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</si>
  <si>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</si>
  <si>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</si>
  <si>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</si>
  <si>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</si>
  <si>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</si>
  <si>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</si>
  <si>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</si>
  <si>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</si>
  <si>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</si>
  <si>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</si>
  <si>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</si>
  <si>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</si>
  <si>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</si>
  <si>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</si>
  <si>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</si>
  <si>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</si>
  <si>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</si>
  <si>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</si>
  <si>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</si>
  <si>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</si>
  <si>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</si>
  <si>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</si>
  <si>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</si>
  <si>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</si>
  <si>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</si>
  <si>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</si>
  <si>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</si>
  <si>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</si>
  <si>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</si>
  <si>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</si>
  <si>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</si>
  <si>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</si>
  <si>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</si>
  <si>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</si>
  <si>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</si>
  <si>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</si>
  <si>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</si>
  <si>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</si>
  <si>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</si>
  <si>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</si>
  <si>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</si>
  <si>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</si>
  <si>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</si>
  <si>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</si>
  <si>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</si>
  <si>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</si>
  <si>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</si>
  <si>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</si>
  <si>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</si>
  <si>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</si>
  <si>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</si>
  <si>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</si>
  <si>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</si>
  <si>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</si>
  <si>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</si>
  <si>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</si>
  <si>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</si>
  <si>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</si>
  <si>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</si>
  <si>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</si>
  <si>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</si>
  <si>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</si>
  <si>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</si>
  <si>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</si>
  <si>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</si>
  <si>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</si>
  <si>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</si>
  <si>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</si>
  <si>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</si>
  <si>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</si>
  <si>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</si>
  <si>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</si>
  <si>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</si>
  <si>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</si>
  <si>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</si>
  <si>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</si>
  <si>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</si>
  <si>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</si>
  <si>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</si>
  <si>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</si>
  <si>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</si>
  <si>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</si>
  <si>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</si>
  <si>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</si>
  <si>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</si>
  <si>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</si>
  <si>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</si>
  <si>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</si>
  <si>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</si>
  <si>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</si>
  <si>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</si>
  <si>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</si>
  <si>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</si>
  <si>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</si>
  <si>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</si>
  <si>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</si>
  <si>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</si>
  <si>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</si>
  <si>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</si>
  <si>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</si>
  <si>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</si>
  <si>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</si>
  <si>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</si>
  <si>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</si>
  <si>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</si>
  <si>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</si>
  <si>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</si>
  <si>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</si>
  <si>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</si>
  <si>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</si>
  <si>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</si>
  <si>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</si>
  <si>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</si>
  <si>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</si>
  <si>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</si>
  <si>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</si>
  <si>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</si>
  <si>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</si>
  <si>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</si>
  <si>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</si>
  <si>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</si>
  <si>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</si>
  <si>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</si>
  <si>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</si>
  <si>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</si>
  <si>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</si>
  <si>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</si>
  <si>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</si>
  <si>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</si>
  <si>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</si>
  <si>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</si>
  <si>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</si>
  <si>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</si>
  <si>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</si>
  <si>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</si>
  <si>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</si>
  <si>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</si>
  <si>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</si>
  <si>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</si>
  <si>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</si>
  <si>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</si>
  <si>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</si>
  <si>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</si>
  <si>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</si>
  <si>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</si>
  <si>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</si>
  <si>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</si>
  <si>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</si>
  <si>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</si>
  <si>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</si>
  <si>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</si>
  <si>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</si>
  <si>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</si>
  <si>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</si>
  <si>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</si>
  <si>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</si>
  <si>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</si>
  <si>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</si>
  <si>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</si>
  <si>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</si>
  <si>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</si>
  <si>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</si>
  <si>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</si>
  <si>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</si>
  <si>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</si>
  <si>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</si>
  <si>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</si>
  <si>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</si>
  <si>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</si>
  <si>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</si>
  <si>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</si>
  <si>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</si>
  <si>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</si>
  <si>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</si>
  <si>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</si>
  <si>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</si>
  <si>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</si>
  <si>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</si>
  <si>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</si>
  <si>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</si>
  <si>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</si>
  <si>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</si>
  <si>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</si>
  <si>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</si>
  <si>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</si>
  <si>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</si>
  <si>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</si>
  <si>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</si>
  <si>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</si>
  <si>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</si>
  <si>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</si>
  <si>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</si>
  <si>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</si>
  <si>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</si>
  <si>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</si>
  <si>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</si>
  <si>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</si>
  <si>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</si>
  <si>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</si>
  <si>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</si>
  <si>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</si>
  <si>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</si>
  <si>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</si>
  <si>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</si>
  <si>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</si>
  <si>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</si>
  <si>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</si>
  <si>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</si>
  <si>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</si>
  <si>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</si>
  <si>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</si>
  <si>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</si>
  <si>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</si>
  <si>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</si>
  <si>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</si>
  <si>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</si>
  <si>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</si>
  <si>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</si>
  <si>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</si>
  <si>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</si>
  <si>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</si>
  <si>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</si>
  <si>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</si>
  <si>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</si>
  <si>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</si>
  <si>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</si>
  <si>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</si>
  <si>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</si>
  <si>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</si>
  <si>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</si>
  <si>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</si>
  <si>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</si>
  <si>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</si>
  <si>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</si>
  <si>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</si>
  <si>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</si>
  <si>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</si>
  <si>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</si>
  <si>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</si>
  <si>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</si>
  <si>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</si>
  <si>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</si>
  <si>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</si>
  <si>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</si>
  <si>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</si>
  <si>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</si>
  <si>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</si>
  <si>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</si>
  <si>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</si>
  <si>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</si>
  <si>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</si>
  <si>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</si>
  <si>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</si>
  <si>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</si>
  <si>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</si>
  <si>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</si>
  <si>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</si>
  <si>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</si>
  <si>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</si>
  <si>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</si>
  <si>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</si>
  <si>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</si>
  <si>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</si>
  <si>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</si>
  <si>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</si>
  <si>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</si>
  <si>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</si>
  <si>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</si>
  <si>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</si>
  <si>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</si>
  <si>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</si>
  <si>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</si>
  <si>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</si>
  <si>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</si>
  <si>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</si>
  <si>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</si>
  <si>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</si>
  <si>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</si>
  <si>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</si>
  <si>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</si>
  <si>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</si>
  <si>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</si>
  <si>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</si>
  <si>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</si>
  <si>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</si>
  <si>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</si>
  <si>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</si>
  <si>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</si>
  <si>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</si>
  <si>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</si>
  <si>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</si>
  <si>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</si>
  <si>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</si>
  <si>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</si>
  <si>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</si>
  <si>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</si>
  <si>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</si>
  <si>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</si>
  <si>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</si>
  <si>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</si>
  <si>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</si>
  <si>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</si>
  <si>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</si>
  <si>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</si>
  <si>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</si>
  <si>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</si>
  <si>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</si>
  <si>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</si>
  <si>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</si>
  <si>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</si>
  <si>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</si>
  <si>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</si>
  <si>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</si>
  <si>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</si>
  <si>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</si>
  <si>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</si>
  <si>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</si>
  <si>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</si>
  <si>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</si>
  <si>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</si>
  <si>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</si>
  <si>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</si>
  <si>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</si>
  <si>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</si>
  <si>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</si>
  <si>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</si>
  <si>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</si>
  <si>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</si>
  <si>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</si>
  <si>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</si>
  <si>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</si>
  <si>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</si>
  <si>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</si>
  <si>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</si>
  <si>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</si>
  <si>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</si>
  <si>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</si>
  <si>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</si>
  <si>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</si>
  <si>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</si>
  <si>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</si>
  <si>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</si>
  <si>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</si>
  <si>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</si>
  <si>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</si>
  <si>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</si>
  <si>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</si>
  <si>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</si>
  <si>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</si>
  <si>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</si>
  <si>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</si>
  <si>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</si>
  <si>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</si>
  <si>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</si>
  <si>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</si>
  <si>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</si>
  <si>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</si>
  <si>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</si>
  <si>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</si>
  <si>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</si>
  <si>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</si>
  <si>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</si>
  <si>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</si>
  <si>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</si>
  <si>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</si>
  <si>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</si>
  <si>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</si>
  <si>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</si>
  <si>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</si>
  <si>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</si>
  <si>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</si>
  <si>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</si>
  <si>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</si>
  <si>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</si>
  <si>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</si>
  <si>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</si>
  <si>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</si>
  <si>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</si>
  <si>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</si>
  <si>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</si>
  <si>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</si>
  <si>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</si>
  <si>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</si>
  <si>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</si>
  <si>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</si>
  <si>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</si>
  <si>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</si>
  <si>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</si>
  <si>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</si>
  <si>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</si>
  <si>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</si>
  <si>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</si>
  <si>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</si>
  <si>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</si>
  <si>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</si>
  <si>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</si>
  <si>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</si>
  <si>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</si>
  <si>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</si>
  <si>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</si>
  <si>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</si>
  <si>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</si>
  <si>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</si>
  <si>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</si>
  <si>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</si>
  <si>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</si>
  <si>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</si>
  <si>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</si>
  <si>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</si>
  <si>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</si>
  <si>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</si>
  <si>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</si>
  <si>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</si>
  <si>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</si>
  <si>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</si>
  <si>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</si>
  <si>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</si>
  <si>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</si>
  <si>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</si>
  <si>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</si>
  <si>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</si>
  <si>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</si>
  <si>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</si>
  <si>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</si>
  <si>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</si>
  <si>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</si>
  <si>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</si>
  <si>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</si>
  <si>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</si>
  <si>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</si>
  <si>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</si>
  <si>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</si>
  <si>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</si>
  <si>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</si>
  <si>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</si>
  <si>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</si>
  <si>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</si>
  <si>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</si>
  <si>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</si>
  <si>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</si>
  <si>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</si>
  <si>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</si>
  <si>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</si>
  <si>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</si>
  <si>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</si>
  <si>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</si>
  <si>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</si>
  <si>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</si>
  <si>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</si>
  <si>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</si>
  <si>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</si>
  <si>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</si>
  <si>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</si>
  <si>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</si>
  <si>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</si>
  <si>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</si>
  <si>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</si>
  <si>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</si>
  <si>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</si>
  <si>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</si>
  <si>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</si>
  <si>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</si>
  <si>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</si>
  <si>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</si>
  <si>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</si>
  <si>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</si>
  <si>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</si>
  <si>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</si>
  <si>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</si>
  <si>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</si>
  <si>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</si>
  <si>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</si>
  <si>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</si>
  <si>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</si>
  <si>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</si>
  <si>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</si>
  <si>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</si>
  <si>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</si>
  <si>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</si>
  <si>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</si>
  <si>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</si>
  <si>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</si>
  <si>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</si>
  <si>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</si>
  <si>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</si>
  <si>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</si>
  <si>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</si>
  <si>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</si>
  <si>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</si>
  <si>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</si>
  <si>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</si>
  <si>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</si>
  <si>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</si>
  <si>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</si>
  <si>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</si>
  <si>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</si>
  <si>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</si>
  <si>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</si>
  <si>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</si>
  <si>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</si>
  <si>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</si>
  <si>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</si>
  <si>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</si>
  <si>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</si>
  <si>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</si>
  <si>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</si>
  <si>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</si>
  <si>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</si>
  <si>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</si>
  <si>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</si>
  <si>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</si>
  <si>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</si>
  <si>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</si>
  <si>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</si>
  <si>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</si>
  <si>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</si>
  <si>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</si>
  <si>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</si>
  <si>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</si>
  <si>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</si>
  <si>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</si>
  <si>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</si>
  <si>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</si>
  <si>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</si>
  <si>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</si>
  <si>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</si>
  <si>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</si>
  <si>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</si>
  <si>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</si>
  <si>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</si>
  <si>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</si>
  <si>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</si>
  <si>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</si>
  <si>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</si>
  <si>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</si>
  <si>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</si>
  <si>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</si>
  <si>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</si>
  <si>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</si>
  <si>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</si>
  <si>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</si>
  <si>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</si>
  <si>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</si>
  <si>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</si>
  <si>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</si>
  <si>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</si>
  <si>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</si>
  <si>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</si>
  <si>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</si>
  <si>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</si>
  <si>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</si>
  <si>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</si>
  <si>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</si>
  <si>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</si>
  <si>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</si>
  <si>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</si>
  <si>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</si>
  <si>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</si>
  <si>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</si>
  <si>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</si>
  <si>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</si>
  <si>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</si>
  <si>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</si>
  <si>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</si>
  <si>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</si>
  <si>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</si>
  <si>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</si>
  <si>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</si>
  <si>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</si>
  <si>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</si>
  <si>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</si>
  <si>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</si>
  <si>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</si>
  <si>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</si>
  <si>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</si>
  <si>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</si>
  <si>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</si>
  <si>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</si>
  <si>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</si>
  <si>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</si>
  <si>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</si>
  <si>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</si>
  <si>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</si>
  <si>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</si>
  <si>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</si>
  <si>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</si>
  <si>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</si>
  <si>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</si>
  <si>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</si>
  <si>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</si>
  <si>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</si>
  <si>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</si>
  <si>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</si>
  <si>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</si>
  <si>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</si>
  <si>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</si>
  <si>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</si>
  <si>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</si>
  <si>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</si>
  <si>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</si>
  <si>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</si>
  <si>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</si>
  <si>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</si>
  <si>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</si>
  <si>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</si>
  <si>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</si>
  <si>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</si>
  <si>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</si>
  <si>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</si>
  <si>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</si>
  <si>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</si>
  <si>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</si>
  <si>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</si>
  <si>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</si>
  <si>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</si>
  <si>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</si>
  <si>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</si>
  <si>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</si>
  <si>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</si>
  <si>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</si>
  <si>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</si>
  <si>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</si>
  <si>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</si>
  <si>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</si>
  <si>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</si>
  <si>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</si>
  <si>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</si>
  <si>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</si>
  <si>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</si>
  <si>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</si>
  <si>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</si>
  <si>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</si>
  <si>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</si>
  <si>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</si>
  <si>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</si>
  <si>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</si>
  <si>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</si>
  <si>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</si>
  <si>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</si>
  <si>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</si>
  <si>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</si>
  <si>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</si>
  <si>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</si>
  <si>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</si>
  <si>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</si>
  <si>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</si>
  <si>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</si>
  <si>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</si>
  <si>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</si>
  <si>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</si>
  <si>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</si>
  <si>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</si>
  <si>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</si>
  <si>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</si>
  <si>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</si>
  <si>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</si>
  <si>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</si>
  <si>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</si>
  <si>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</si>
  <si>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</si>
  <si>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</si>
  <si>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</si>
  <si>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</si>
  <si>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</si>
  <si>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</si>
  <si>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</si>
  <si>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</si>
  <si>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</si>
  <si>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</si>
  <si>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</si>
  <si>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</si>
  <si>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</si>
  <si>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</si>
  <si>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</si>
  <si>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</si>
  <si>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</si>
  <si>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</si>
  <si>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</si>
  <si>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</si>
  <si>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</si>
  <si>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</si>
  <si>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</si>
  <si>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</si>
  <si>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</si>
  <si>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</si>
  <si>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</si>
  <si>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</si>
  <si>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</si>
  <si>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</si>
  <si>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</si>
  <si>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</si>
  <si>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</si>
  <si>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</si>
  <si>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</si>
  <si>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</si>
  <si>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</si>
  <si>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</si>
  <si>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</si>
  <si>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</si>
  <si>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</si>
  <si>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</si>
  <si>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</si>
  <si>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</si>
  <si>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</si>
  <si>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</si>
  <si>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</si>
  <si>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</si>
  <si>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</si>
  <si>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</si>
  <si>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</si>
  <si>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</si>
  <si>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</si>
  <si>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</si>
  <si>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</si>
  <si>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</si>
  <si>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</si>
  <si>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</si>
  <si>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</si>
  <si>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</si>
  <si>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</si>
  <si>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</si>
  <si>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</si>
  <si>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</si>
  <si>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</si>
  <si>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</si>
  <si>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</si>
  <si>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</si>
  <si>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</si>
  <si>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</si>
  <si>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</si>
  <si>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</si>
  <si>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</si>
  <si>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</si>
  <si>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</si>
  <si>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</si>
  <si>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</si>
  <si>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</si>
  <si>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</si>
  <si>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</si>
  <si>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</si>
  <si>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</si>
  <si>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</si>
  <si>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</si>
  <si>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</si>
  <si>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</si>
  <si>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</si>
  <si>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</si>
  <si>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</si>
  <si>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</si>
  <si>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</si>
  <si>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</si>
  <si>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</si>
  <si>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</si>
  <si>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</si>
  <si>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</si>
  <si>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</si>
  <si>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</si>
  <si>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</si>
  <si>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</si>
  <si>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</si>
  <si>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</si>
  <si>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</si>
  <si>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</si>
  <si>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</si>
  <si>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</si>
  <si>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</si>
  <si>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</si>
  <si>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</si>
  <si>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</si>
  <si>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</si>
  <si>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</si>
  <si>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</si>
  <si>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</si>
  <si>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</si>
  <si>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</si>
  <si>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</si>
  <si>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</si>
  <si>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</si>
  <si>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</si>
  <si>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</si>
  <si>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</si>
  <si>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</si>
  <si>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</si>
  <si>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</si>
  <si>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</si>
  <si>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</si>
  <si>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</si>
  <si>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</si>
  <si>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</si>
  <si>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</si>
  <si>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</si>
  <si>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</si>
  <si>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</si>
  <si>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</si>
  <si>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</si>
  <si>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</si>
  <si>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</si>
  <si>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</si>
  <si>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</si>
  <si>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</si>
  <si>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</si>
  <si>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</si>
  <si>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</si>
  <si>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</si>
  <si>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</si>
  <si>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</si>
  <si>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</si>
  <si>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</si>
  <si>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</si>
  <si>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</si>
  <si>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</si>
  <si>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</si>
  <si>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</si>
  <si>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</si>
  <si>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</si>
  <si>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</si>
  <si>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</si>
  <si>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</si>
  <si>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</si>
  <si>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</si>
  <si>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</si>
  <si>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</si>
  <si>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</si>
  <si>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</si>
  <si>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</si>
  <si>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</si>
  <si>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</si>
  <si>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</si>
  <si>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</si>
  <si>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</si>
  <si>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</si>
  <si>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</si>
  <si>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</si>
  <si>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</si>
  <si>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</si>
  <si>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</si>
  <si>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</si>
  <si>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</si>
  <si>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</si>
  <si>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</si>
  <si>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</si>
  <si>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</si>
  <si>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</si>
  <si>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</si>
  <si>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</si>
  <si>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</si>
  <si>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</si>
  <si>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</si>
  <si>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</si>
  <si>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</si>
  <si>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</si>
  <si>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</si>
  <si>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</si>
  <si>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</si>
  <si>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</si>
  <si>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</si>
  <si>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</si>
  <si>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</si>
  <si>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</si>
  <si>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</si>
  <si>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</si>
  <si>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</si>
  <si>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</si>
  <si>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</si>
  <si>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</si>
  <si>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</si>
  <si>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</si>
  <si>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</si>
  <si>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</si>
  <si>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ECSA OPERADORA EL SALVADOR, S.A. DE C.V</t>
  </si>
  <si>
    <t>COMBUSTIBLES CUSCATLAN, S.A. DE C.V.</t>
  </si>
  <si>
    <t>La casa del repuesto S.A de C.V</t>
  </si>
  <si>
    <t>06140906891121</t>
  </si>
  <si>
    <t>ANA GABRIELA GOMEZ CASTILLO</t>
  </si>
  <si>
    <t>06141712031055</t>
  </si>
  <si>
    <t>SERVICIOS COMERCIALES MULTI, S.A. DE C.V.</t>
  </si>
  <si>
    <t>06142302131075</t>
  </si>
  <si>
    <t>GRUPO LD, S.A DE C.V.</t>
  </si>
  <si>
    <t>ALKEMY EL SALVADOR, S.A DE C.V</t>
  </si>
  <si>
    <t>INDUSTRIAS FACELA, S.A DE C.V.</t>
  </si>
  <si>
    <t>11042210791015</t>
  </si>
  <si>
    <t>JOSE ROLANDO CRUZ MARTINEZ</t>
  </si>
  <si>
    <t>06142402700041</t>
  </si>
  <si>
    <t>BARRAZA DOMINGUEZ, RODRIGO</t>
  </si>
  <si>
    <t>08211502791095</t>
  </si>
  <si>
    <t>RAMIREZ PORTAN, NAUNCEO ERNESTO</t>
  </si>
  <si>
    <t>09080706781010</t>
  </si>
  <si>
    <t>CALLEJAS, MARELI</t>
  </si>
  <si>
    <t>04131805640018</t>
  </si>
  <si>
    <t>PORTILLO MATA, HUMBERTO</t>
  </si>
  <si>
    <t>06142402771039</t>
  </si>
  <si>
    <t>CARBAJAL SERRANO, JUAN RAMON</t>
  </si>
  <si>
    <t>06142012731095</t>
  </si>
  <si>
    <t>ORELLANA NUÑEZ, EDWIN GILBERTO</t>
  </si>
  <si>
    <t>LOS FRENOS, S.A. DE C.V.</t>
  </si>
  <si>
    <t>06140509161028</t>
  </si>
  <si>
    <t>NEGOCIOS AUTOMOTRICES, S.A. DE C.V.</t>
  </si>
  <si>
    <t>06142509131083</t>
  </si>
  <si>
    <t>FLEXAPRINT DE EL SALVADOR, S.A. DE C.V.</t>
  </si>
  <si>
    <t>06140305121035</t>
  </si>
  <si>
    <t>MET3GER INDUSTRIAS SUPPLIES, S.A. DE C.V.</t>
  </si>
  <si>
    <t>02102906730019</t>
  </si>
  <si>
    <t>GUINEA DELGADO LILISARA IXCHEL</t>
  </si>
  <si>
    <t>05112810981025</t>
  </si>
  <si>
    <t>CASTANEDA RIVAS, BREAYAN ERNESTO</t>
  </si>
  <si>
    <t>06140506771259</t>
  </si>
  <si>
    <t xml:space="preserve">MAURICIO ALFREDO PORTILLO OCHOA </t>
  </si>
  <si>
    <t>06140511911425</t>
  </si>
  <si>
    <t>LOPEZ CABRERA YOLANDA ELIZABETH</t>
  </si>
  <si>
    <t>06140701780024</t>
  </si>
  <si>
    <t>EL PROGRESO, S.A. DE C.V.</t>
  </si>
  <si>
    <t>06141004121078</t>
  </si>
  <si>
    <t>TRANVA, S.A. DE C.V.</t>
  </si>
  <si>
    <t>JOSE TAMACAS CHAVEZ</t>
  </si>
  <si>
    <t>FERRETERIA LA PALMA, S.A. DE C.V.</t>
  </si>
  <si>
    <t>IMPORT CAR, SA. DE C.V.</t>
  </si>
  <si>
    <t>12040103570015</t>
  </si>
  <si>
    <t>JULIO NEFTALI CAÑAS ZELAYA</t>
  </si>
  <si>
    <t>ASSA COMPAÑIA DE SEGUROS, S.A.</t>
  </si>
  <si>
    <t>IMPRESSA REPUESTOS, S.A.</t>
  </si>
  <si>
    <t>REPSA</t>
  </si>
  <si>
    <t>PEÑA MIRANDA, S.A. DE C.V.</t>
  </si>
  <si>
    <t>MANGUERAS Y SERVICIOS DE ING,</t>
  </si>
  <si>
    <t>MARIO ERNESTO GARCIA COTO</t>
  </si>
  <si>
    <t>AUTOPARTS, S.A. DE C.V.</t>
  </si>
  <si>
    <t>INFRASAL, S,A, DE C.V.</t>
  </si>
  <si>
    <t>CHULA</t>
  </si>
  <si>
    <t>POWER SUPPLY, S.A. DE C.V.</t>
  </si>
  <si>
    <t>ALMACENES VIDRI, S.A.  DE C.V.</t>
  </si>
  <si>
    <t>FOX EN FOX S.A DE C.V.</t>
  </si>
  <si>
    <t>BATERIAS AMERICAN LASSER, S.A.</t>
  </si>
  <si>
    <t>TIRE GROUP INTERNATIONAL SA DE</t>
  </si>
  <si>
    <t>PROYECTOS INDUSTRIALES S.A DE</t>
  </si>
  <si>
    <t>05110505121013</t>
  </si>
  <si>
    <t>ELECTRORED, S.A. DE C.V.</t>
  </si>
  <si>
    <t>JOSE ANTONIO CASTRO</t>
  </si>
  <si>
    <t>DYA REPUESTOS SA DE CV</t>
  </si>
  <si>
    <t>HR IMPORTS, S.A. DE C-V-</t>
  </si>
  <si>
    <t>TECNO-FRIO, S.A. DE C.V.</t>
  </si>
  <si>
    <t>CASA RIVAS S.A.DE C.V.</t>
  </si>
  <si>
    <t>MARTA LUZ PEÑA DE TORRES</t>
  </si>
  <si>
    <t>JUAN JOSE RIVAS MOZ</t>
  </si>
  <si>
    <t>CALLEJAS, S.A. DE C.V.</t>
  </si>
  <si>
    <t>ARME PARTS, S.A. DE C.V.</t>
  </si>
  <si>
    <t>CRB PARTES Y ACCESORIOS, S.A. DE C.V.</t>
  </si>
  <si>
    <t>EL SURCO, S.A. DE C.V.</t>
  </si>
  <si>
    <t>NANCCY ESTER SORTO DE RIVERA</t>
  </si>
  <si>
    <t>ANDERSON MAURICIO GONZALEZ</t>
  </si>
  <si>
    <t>GRUPO TICAL EL SALVADOR</t>
  </si>
  <si>
    <t>BANCO SALVADOREÑO</t>
  </si>
  <si>
    <t>OSCAR HUMBERTO RIVAS</t>
  </si>
  <si>
    <t>SPORTSCARS, S.A. DE C.V.</t>
  </si>
  <si>
    <t>TRANSPORTES WALNYS, S.A. DE</t>
  </si>
  <si>
    <t>EPA! , S.A. DE C.V.</t>
  </si>
  <si>
    <t>GRUPO CASTRO ASESORIA</t>
  </si>
  <si>
    <t>MQ SUPLEMENTOS</t>
  </si>
  <si>
    <t>VACUNA S.A DE C.V.</t>
  </si>
  <si>
    <t>06142201151032</t>
  </si>
  <si>
    <t>DROGUERIA ALTERNATIVA FARMACEUTICA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</si>
  <si>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</si>
  <si>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</si>
  <si>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</si>
  <si>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</si>
  <si>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</si>
  <si>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</si>
  <si>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</si>
  <si>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</si>
  <si>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</si>
  <si>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</si>
  <si>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</si>
  <si>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</si>
  <si>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</si>
  <si>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</si>
  <si>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</si>
  <si>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</si>
  <si>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</si>
  <si>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</si>
  <si>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</si>
  <si>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</si>
  <si>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</si>
  <si>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</si>
  <si>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</si>
  <si>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</si>
  <si>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</si>
  <si>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</si>
  <si>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</si>
  <si>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</si>
  <si>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</si>
  <si>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</si>
  <si>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</si>
  <si>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</si>
  <si>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</si>
  <si>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</si>
  <si>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</si>
  <si>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</si>
  <si>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</si>
  <si>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</si>
  <si>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</si>
  <si>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</si>
  <si>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</si>
  <si>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</si>
  <si>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</si>
  <si>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</si>
  <si>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</si>
  <si>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JOPEGALAMB, S.A. DE C.V.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</si>
  <si>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</si>
  <si>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</si>
  <si>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</si>
  <si>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</si>
  <si>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</si>
  <si>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</si>
  <si>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</si>
  <si>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</si>
  <si>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</si>
  <si>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</si>
  <si>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</si>
  <si>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</si>
  <si>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</si>
  <si>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</si>
  <si>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</si>
  <si>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</si>
  <si>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</si>
  <si>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</si>
  <si>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</si>
  <si>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</si>
  <si>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</si>
  <si>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</si>
  <si>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</si>
  <si>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</si>
  <si>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</si>
  <si>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</si>
  <si>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</si>
  <si>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</si>
  <si>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</si>
  <si>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</si>
  <si>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</si>
  <si>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</si>
  <si>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</si>
  <si>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</si>
  <si>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</si>
  <si>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</si>
  <si>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</si>
  <si>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</si>
  <si>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</si>
  <si>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</si>
  <si>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</si>
  <si>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</si>
  <si>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</si>
  <si>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</si>
  <si>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</si>
  <si>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</si>
  <si>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</si>
  <si>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</si>
  <si>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INDUSTRIAS MAGAÐA, SA. DE C.V.</t>
  </si>
  <si>
    <t>ANGEL JIMENES</t>
  </si>
  <si>
    <t>06141502131065</t>
  </si>
  <si>
    <t>CEFECO, S.A. DE C.V.</t>
  </si>
  <si>
    <t>JEA, S.A. DE C.V.</t>
  </si>
  <si>
    <t>06141501181026</t>
  </si>
  <si>
    <t>BANMURHEN S.A. DE C.V.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</si>
  <si>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</si>
  <si>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</si>
  <si>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</si>
  <si>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</si>
  <si>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</si>
  <si>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</si>
  <si>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</si>
  <si>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</si>
  <si>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</si>
  <si>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</si>
  <si>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</si>
  <si>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</si>
  <si>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</si>
  <si>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</si>
  <si>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</si>
  <si>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</si>
  <si>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</si>
  <si>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</si>
  <si>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</si>
  <si>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</si>
  <si>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</si>
  <si>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</si>
  <si>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</si>
  <si>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</si>
  <si>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</si>
  <si>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</si>
  <si>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</si>
  <si>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</si>
  <si>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</si>
  <si>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</si>
  <si>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</si>
  <si>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</si>
  <si>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</si>
  <si>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</si>
  <si>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</si>
  <si>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</si>
  <si>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</si>
  <si>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</si>
  <si>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HUGO OSSIRIS AYALA MUÑOZ</t>
  </si>
  <si>
    <t>002586531</t>
  </si>
  <si>
    <t>DINA DEL CARMEN SARAVIA DE ARGUETA DISTRIBUIDORA MAHANAIM</t>
  </si>
  <si>
    <t>11160510821016</t>
  </si>
  <si>
    <t>JAIME ARTURO CARDENAS</t>
  </si>
  <si>
    <t>05110711761053</t>
  </si>
  <si>
    <t>MARIA CORINA VALLE DE ORELLANA</t>
  </si>
  <si>
    <t>07150203671021</t>
  </si>
  <si>
    <t>PATRICIA JUDITH HERRERA DE VILLAFRANCO</t>
  </si>
  <si>
    <t>13191006791017</t>
  </si>
  <si>
    <t>EFRAIN TORRES FLORES</t>
  </si>
  <si>
    <t>06142805771012</t>
  </si>
  <si>
    <t>RAFAEL ANTONIO OLIVARES ACOSTA</t>
  </si>
  <si>
    <t>06142708861341</t>
  </si>
  <si>
    <t>JUAN CARLOS RIVERA MENJIVAR</t>
  </si>
  <si>
    <t>02103010650017</t>
  </si>
  <si>
    <t>ROSA CAROLINA POLANCO DE MEIER</t>
  </si>
  <si>
    <t>06140212620048</t>
  </si>
  <si>
    <t>CARLOS ROBERTO PORTILLO MONTALVO</t>
  </si>
  <si>
    <t>JOSE ADAN SALAZAR MARTINEZ</t>
  </si>
  <si>
    <t>PRODUCTOS DE DIAGNOSTICO Y LABORATORIO, S.A. DE C.V.</t>
  </si>
  <si>
    <t>07021610061012</t>
  </si>
  <si>
    <t>INVERSIONES RIVERA, S.A. DE C.V.</t>
  </si>
  <si>
    <t>06141911560155</t>
  </si>
  <si>
    <t>SANDRA PATRICIA RAMOS DE RAMOS</t>
  </si>
  <si>
    <t>05151101771039</t>
  </si>
  <si>
    <t>GRICELDA ELIZABETH RIVERA DE GALDAMEZ</t>
  </si>
  <si>
    <t>06081908831022</t>
  </si>
  <si>
    <t>IRMA TERESA FLORES DE GARCIA</t>
  </si>
  <si>
    <t>06142807901142</t>
  </si>
  <si>
    <t>06140203751352</t>
  </si>
  <si>
    <t>SAUL JEREMIAS PINEDA RENDEROS</t>
  </si>
  <si>
    <t>02101710550034</t>
  </si>
  <si>
    <t>OSCAR ALFREDO GOMEZ</t>
  </si>
  <si>
    <t>12071307821010</t>
  </si>
  <si>
    <t>DENIS ASAEL COCAR SANTOS</t>
  </si>
  <si>
    <t>09061712791014</t>
  </si>
  <si>
    <t>06140404670108</t>
  </si>
  <si>
    <t>CARLOS ARTURO ROMERO GUERRA</t>
  </si>
  <si>
    <t>10071303811012</t>
  </si>
  <si>
    <t>CRISTIAN BALMORE ROMERO CAASTRO</t>
  </si>
  <si>
    <t>06141710740026</t>
  </si>
  <si>
    <t>JOSE ENRIQUE HERNANDEZ PEREZ</t>
  </si>
  <si>
    <t>08222804731018</t>
  </si>
  <si>
    <t>LUIS ORLANDO MOLINA GALAN</t>
  </si>
  <si>
    <t>06142208131037</t>
  </si>
  <si>
    <t>F &amp; Y GROUP, S.A. DE C.V.</t>
  </si>
  <si>
    <t>94111705821016</t>
  </si>
  <si>
    <t>NERBERT ARNOLDO GARAY CORNEJO</t>
  </si>
  <si>
    <t>02101601741065</t>
  </si>
  <si>
    <t>LUIS ALONSO HERNANDEZ MAGAÑA</t>
  </si>
  <si>
    <t>06140812731198</t>
  </si>
  <si>
    <t>NAPOLEON AVENDAÑO CHACON</t>
  </si>
  <si>
    <t>06140801831344</t>
  </si>
  <si>
    <t>SAMUEL ALEXANDER FLORES ALEMAN</t>
  </si>
  <si>
    <t>06140508710019</t>
  </si>
  <si>
    <t>JOSE ROBERTO MEJIA MARTINEZ</t>
  </si>
  <si>
    <t>06142508711132</t>
  </si>
  <si>
    <t>JOSE LUIS VALLADARES HERNANDEZ</t>
  </si>
  <si>
    <t>03161907881010</t>
  </si>
  <si>
    <t>YENARA PATRICIA GUEVARA GOMEZ</t>
  </si>
  <si>
    <t>02103007761016</t>
  </si>
  <si>
    <t>NELSON ARMANDO ALONZO MEDRANO</t>
  </si>
  <si>
    <t>06140305181038</t>
  </si>
  <si>
    <t>GRUPO M &amp; R</t>
  </si>
  <si>
    <t>06111406510016</t>
  </si>
  <si>
    <t>ROBERTO RAMIREZ SANTOS</t>
  </si>
  <si>
    <t>06141409091045</t>
  </si>
  <si>
    <t>DISTRIBUIDORA DE PRODUCTOS FARMACEUTICOS, S.A. DE C.V.</t>
  </si>
  <si>
    <t>06142110041129</t>
  </si>
  <si>
    <t>CASA VERDE DEL VALLE, S.A. DE C.V.</t>
  </si>
  <si>
    <t>06140309081062</t>
  </si>
  <si>
    <t>S &amp; H DESIGN, S.A. DE C.V.</t>
  </si>
  <si>
    <t>06142907211097</t>
  </si>
  <si>
    <t>LOYALTY GROUP, S.A. DE C.V.</t>
  </si>
  <si>
    <t>14050105781016</t>
  </si>
  <si>
    <t>BLANCA LUZ NUÑEZ MELENDEZ</t>
  </si>
  <si>
    <t>06141803111043</t>
  </si>
  <si>
    <t>AGRIVEST, S.A. DE C.V.</t>
  </si>
  <si>
    <t>DAE KI KIM</t>
  </si>
  <si>
    <t>06142308830027</t>
  </si>
  <si>
    <t>NEGOCIOS MULTIPLES, S.A. DE C.V.</t>
  </si>
  <si>
    <t>05111504191014</t>
  </si>
  <si>
    <t>PROVETSA, S.A. DE C.V.</t>
  </si>
  <si>
    <t>004181939</t>
  </si>
  <si>
    <t>CESAR IVAN URQUIZA RAMIREZ</t>
  </si>
  <si>
    <t>06141703061081</t>
  </si>
  <si>
    <t>INTERNATIONAL CONSULTING INSTITUTE S.A. DE C.V.</t>
  </si>
  <si>
    <t>06141710630099</t>
  </si>
  <si>
    <t>ROSA MARGARITA DURAN DE COLORADO</t>
  </si>
  <si>
    <t>08061805691016</t>
  </si>
  <si>
    <t>ALVARO GUILLERMO SANCHEZ CHAVEZ</t>
  </si>
  <si>
    <t>ONCOSAVI</t>
  </si>
  <si>
    <t>05120502771012</t>
  </si>
  <si>
    <t>CARLOS ROBERTO QUINO CERNA</t>
  </si>
  <si>
    <t>019866552</t>
  </si>
  <si>
    <t>06141509480057</t>
  </si>
  <si>
    <t>RICARDO OSCAR ALFARO</t>
  </si>
  <si>
    <t>HM CLINIC S.A. DE C.V.</t>
  </si>
  <si>
    <t>RODRIGO ARGUETA ECHEGOYEN</t>
  </si>
  <si>
    <t>06142310871037</t>
  </si>
  <si>
    <t>HAROLD FRANCISCO GONZALEZ MEJIA</t>
  </si>
  <si>
    <t>12172503161010</t>
  </si>
  <si>
    <t>06141111881019</t>
  </si>
  <si>
    <t>DILLANPAZ, S.A. DE C.V.</t>
  </si>
  <si>
    <t>06181004500016</t>
  </si>
  <si>
    <t>GUILLERMO PALENCIA</t>
  </si>
  <si>
    <t>032501171</t>
  </si>
  <si>
    <t>ANA MARCELA ALVARADO RIVERA</t>
  </si>
  <si>
    <t>03142309580055</t>
  </si>
  <si>
    <t>RAUL ERNESTO GUTIERREZ PALOMO</t>
  </si>
  <si>
    <t>06143110570041</t>
  </si>
  <si>
    <t>ALEX FUENTES VALENCIA</t>
  </si>
  <si>
    <t>02100508851075</t>
  </si>
  <si>
    <t>WALTER ALEXIS URRUTIA</t>
  </si>
  <si>
    <t>06140710831376</t>
  </si>
  <si>
    <t>CARLOS BENJAMIN SERRANO MORALES</t>
  </si>
  <si>
    <t>06141703201061</t>
  </si>
  <si>
    <t>M&amp;H RADIOLOGIA, S.A. DE C.V.</t>
  </si>
  <si>
    <t>06081610861026</t>
  </si>
  <si>
    <t>JONNATHAN JACOO MARROQUIN</t>
  </si>
  <si>
    <t>06142210211110</t>
  </si>
  <si>
    <t>GRUPO KARE AT HOME, S.A. DE C.V.</t>
  </si>
  <si>
    <t>06141507211130</t>
  </si>
  <si>
    <t>ARGUETA FLORES, S.A. DE C.V.</t>
  </si>
  <si>
    <t>11092702580019</t>
  </si>
  <si>
    <t>JULIA AMADA SARAVIA VELA</t>
  </si>
  <si>
    <t>11232012690010</t>
  </si>
  <si>
    <t>MANUEL RIGOBERTO SOTO</t>
  </si>
  <si>
    <t>06142202840037</t>
  </si>
  <si>
    <t>OLINSER, S.A. DE C.V.</t>
  </si>
  <si>
    <t>07070103821014</t>
  </si>
  <si>
    <t>MIDEY SARAI GARCIA SANDOVAL</t>
  </si>
  <si>
    <t>06140707811259</t>
  </si>
  <si>
    <t>ALICIA MARIA NAVARRETE DE ACOSTA</t>
  </si>
  <si>
    <t>06142101161049</t>
  </si>
  <si>
    <t>SERVICIOS MEDICOS Y ASOCIADOS A&amp;O, S.A. DE C.V.</t>
  </si>
  <si>
    <t>05121507671012</t>
  </si>
  <si>
    <t>EDGARDO ENRIQUE AQUINO SANCHEZ</t>
  </si>
  <si>
    <t>11231109681028</t>
  </si>
  <si>
    <t>LUCIA GLORIBEL DUANES DE APARICIO</t>
  </si>
  <si>
    <t>002557273</t>
  </si>
  <si>
    <t>WILBER ALEXANDER MEZA COLINDRES</t>
  </si>
  <si>
    <t>010355041</t>
  </si>
  <si>
    <t>JOSE FRANCISCO VELASQUEZ DIMAS</t>
  </si>
  <si>
    <t>06142607121061</t>
  </si>
  <si>
    <t>COMPUSHOP DE EL SALVADOR, S.A. DE C.V.</t>
  </si>
  <si>
    <t>06142210751158</t>
  </si>
  <si>
    <t>JOSE ALEXIS MINEROS ROSALES</t>
  </si>
  <si>
    <t>06140107640055</t>
  </si>
  <si>
    <t>REPRESENTACIONES ARCA, S.A.</t>
  </si>
  <si>
    <t>10011106631018</t>
  </si>
  <si>
    <t>JUIANA MERINO ORELLANA</t>
  </si>
  <si>
    <t>SISTEMAS INTEGRADOS DE SALUD EMPRESARIAL</t>
  </si>
  <si>
    <t>03082010641010</t>
  </si>
  <si>
    <t>ALBA LORENA HERNANDEZ</t>
  </si>
  <si>
    <t>12172607831018</t>
  </si>
  <si>
    <t>EDDA LEONOR VELASQUEZ DE CORTEZ</t>
  </si>
  <si>
    <t>06140911560065</t>
  </si>
  <si>
    <t>ROSA AMELIA GARZONA DE BONILLA</t>
  </si>
  <si>
    <t>02102008041010</t>
  </si>
  <si>
    <t>IMÁGENES DIAGNOSTICAS GUERRA DIAZ</t>
  </si>
  <si>
    <t>045049455</t>
  </si>
  <si>
    <t>NATALA STEPHANIE PACHECO DE LOPEZ</t>
  </si>
  <si>
    <t>03031810580013</t>
  </si>
  <si>
    <t>GLADYS SEGURA VALLADARES DE CABRERA</t>
  </si>
  <si>
    <t>021072185</t>
  </si>
  <si>
    <t>DANILO STANLEY ESCOBAR NOYOA</t>
  </si>
  <si>
    <t>013918288</t>
  </si>
  <si>
    <t>EDGAR ARTURO PERDOMO FLORES</t>
  </si>
  <si>
    <t>05112312510017</t>
  </si>
  <si>
    <t>OSCAR DAVID FRANCO CARCAMO</t>
  </si>
  <si>
    <t>04/01/2023</t>
  </si>
  <si>
    <t>07/01/2023</t>
  </si>
  <si>
    <t>08/01/2023</t>
  </si>
  <si>
    <t>15/01/2023</t>
  </si>
  <si>
    <t>19/01/2023</t>
  </si>
  <si>
    <t>23/01/2023</t>
  </si>
  <si>
    <t>26/01/2023</t>
  </si>
  <si>
    <t>02/02/2023</t>
  </si>
  <si>
    <t>07/02/2023</t>
  </si>
  <si>
    <t>17/02/2023</t>
  </si>
  <si>
    <t>26/02/2023</t>
  </si>
  <si>
    <t>27/02/2023</t>
  </si>
  <si>
    <t>28/02/2023</t>
  </si>
  <si>
    <t>03/03/2023</t>
  </si>
  <si>
    <t>07/03/2023</t>
  </si>
  <si>
    <t>11/03/2023</t>
  </si>
  <si>
    <t>14/03/2023</t>
  </si>
  <si>
    <t>19/03/2023</t>
  </si>
  <si>
    <t>22/03/2023</t>
  </si>
  <si>
    <t>25/03/2023</t>
  </si>
  <si>
    <t>27/03/2023</t>
  </si>
  <si>
    <t>04/04/2023</t>
  </si>
  <si>
    <t>22/04/2023</t>
  </si>
  <si>
    <t>27/04/2023</t>
  </si>
  <si>
    <t>07/05/2023</t>
  </si>
  <si>
    <t>20/05/2023</t>
  </si>
  <si>
    <t>25/05/2023</t>
  </si>
  <si>
    <t>27/05/2023</t>
  </si>
  <si>
    <t>28/05/2023</t>
  </si>
  <si>
    <t>18/06/2023</t>
  </si>
  <si>
    <t>19/06/2023</t>
  </si>
  <si>
    <t>22/06/2023</t>
  </si>
  <si>
    <t>02/07/2023</t>
  </si>
  <si>
    <t>22/07/2023</t>
  </si>
  <si>
    <t>041/07/2023</t>
  </si>
  <si>
    <t>25/07/2023</t>
  </si>
  <si>
    <t>01/04/2023</t>
  </si>
  <si>
    <t>01/06/2023</t>
  </si>
  <si>
    <t>01/07/2023</t>
  </si>
  <si>
    <t>01/08/2023</t>
  </si>
  <si>
    <t>23DS000E</t>
  </si>
  <si>
    <t>6268</t>
  </si>
  <si>
    <t>7571</t>
  </si>
  <si>
    <t>01/09/2023</t>
  </si>
  <si>
    <t>02/10/2023</t>
  </si>
  <si>
    <t>01/11/2023</t>
  </si>
  <si>
    <t>21DS000E</t>
  </si>
  <si>
    <t>48273</t>
  </si>
  <si>
    <t>19708</t>
  </si>
  <si>
    <t>01/01/2023</t>
  </si>
  <si>
    <t>01/03/2023</t>
  </si>
  <si>
    <t>45407</t>
  </si>
  <si>
    <t>47057</t>
  </si>
  <si>
    <t>01/02/2023</t>
  </si>
  <si>
    <t>19/02/2023</t>
  </si>
  <si>
    <t>01/05/2023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</si>
</sst>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6"/>
      </left>
      <right/>
      <top style="thin">
        <color theme="4"/>
      </top>
      <bottom/>
      <diagonal/>
    </border>
    <border>
      <left/>
      <right style="thin">
        <color theme="6"/>
      </right>
      <top style="thin">
        <color theme="4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4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4"/>
      </left>
      <right/>
      <top style="thin">
        <color theme="6"/>
      </top>
      <bottom/>
      <diagonal/>
    </border>
    <border>
      <left style="thin">
        <color theme="4"/>
      </left>
      <right/>
      <top style="thin">
        <color theme="1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4" fillId="0" borderId="0" xfId="0" applyNumberFormat="1" applyFont="1"/>
    <xf numFmtId="0" fontId="35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36" fillId="0" borderId="32" xfId="0" applyNumberFormat="1" applyFont="1" applyBorder="1"/>
    <xf numFmtId="49" fontId="36" fillId="0" borderId="33" xfId="0" applyNumberFormat="1" applyFont="1" applyBorder="1"/>
    <xf numFmtId="49" fontId="36" fillId="0" borderId="35" xfId="0" applyNumberFormat="1" applyFont="1" applyBorder="1"/>
    <xf numFmtId="2" fontId="0" fillId="0" borderId="39" xfId="0" applyNumberFormat="1" applyBorder="1"/>
    <xf numFmtId="49" fontId="0" fillId="0" borderId="30" xfId="0" applyNumberFormat="1" applyBorder="1"/>
    <xf numFmtId="0" fontId="0" fillId="0" borderId="31" xfId="0" applyBorder="1"/>
    <xf numFmtId="49" fontId="0" fillId="0" borderId="31" xfId="0" applyNumberFormat="1" applyBorder="1"/>
    <xf numFmtId="49" fontId="19" fillId="0" borderId="38" xfId="0" applyNumberFormat="1" applyFont="1" applyBorder="1"/>
    <xf numFmtId="49" fontId="36" fillId="0" borderId="38" xfId="0" applyNumberFormat="1" applyFont="1" applyBorder="1"/>
    <xf numFmtId="49" fontId="0" fillId="0" borderId="38" xfId="0" applyNumberFormat="1" applyBorder="1"/>
    <xf numFmtId="49" fontId="0" fillId="0" borderId="30" xfId="0" quotePrefix="1" applyNumberFormat="1" applyBorder="1"/>
    <xf numFmtId="49" fontId="36" fillId="0" borderId="34" xfId="0" applyNumberFormat="1" applyFont="1" applyBorder="1"/>
    <xf numFmtId="49" fontId="37" fillId="0" borderId="36" xfId="0" applyNumberFormat="1" applyFont="1" applyBorder="1" applyAlignment="1">
      <alignment vertical="top"/>
    </xf>
    <xf numFmtId="49" fontId="19" fillId="0" borderId="30" xfId="0" applyNumberFormat="1" applyFont="1" applyBorder="1"/>
    <xf numFmtId="49" fontId="19" fillId="0" borderId="40" xfId="0" applyNumberFormat="1" applyFont="1" applyBorder="1"/>
    <xf numFmtId="49" fontId="37" fillId="0" borderId="30" xfId="0" applyNumberFormat="1" applyFont="1" applyBorder="1" applyAlignment="1">
      <alignment vertical="top"/>
    </xf>
    <xf numFmtId="49" fontId="19" fillId="0" borderId="41" xfId="0" applyNumberFormat="1" applyFont="1" applyBorder="1"/>
    <xf numFmtId="49" fontId="36" fillId="0" borderId="40" xfId="0" applyNumberFormat="1" applyFont="1" applyBorder="1"/>
    <xf numFmtId="49" fontId="0" fillId="0" borderId="40" xfId="0" quotePrefix="1" applyNumberFormat="1" applyBorder="1"/>
    <xf numFmtId="2" fontId="0" fillId="0" borderId="37" xfId="0" applyNumberFormat="1" applyBorder="1"/>
    <xf numFmtId="0" fontId="0" fillId="0" borderId="39" xfId="0" applyBorder="1"/>
    <xf numFmtId="2" fontId="0" fillId="0" borderId="31" xfId="0" applyNumberFormat="1" applyBorder="1"/>
    <xf numFmtId="2" fontId="0" fillId="0" borderId="35" xfId="0" applyNumberFormat="1" applyBorder="1"/>
    <xf numFmtId="2" fontId="0" fillId="0" borderId="0" xfId="0" applyNumberFormat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1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43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4" dataCellStyle="Moneda"/>
    <tableColumn id="9" xr3:uid="{00000000-0010-0000-0000-000009000000}" name="I. EXENTAS" dataDxfId="113" dataCellStyle="Moneda"/>
    <tableColumn id="10" xr3:uid="{00000000-0010-0000-0000-00000A000000}" name="IMPOR EX" dataDxfId="112" dataCellStyle="Moneda"/>
    <tableColumn id="11" xr3:uid="{00000000-0010-0000-0000-00000B000000}" name="C. GRAVADA" dataDxfId="111" dataCellStyle="Moneda"/>
    <tableColumn id="12" xr3:uid="{00000000-0010-0000-0000-00000C000000}" name="INTER GRAVA" dataDxfId="110" dataCellStyle="Moneda"/>
    <tableColumn id="13" xr3:uid="{00000000-0010-0000-0000-00000D000000}" name="IMPOR BIENES" dataDxfId="109" dataCellStyle="Moneda"/>
    <tableColumn id="14" xr3:uid="{00000000-0010-0000-0000-00000E000000}" name="IMPOR SERV" dataDxfId="108" dataCellStyle="Moneda"/>
    <tableColumn id="15" xr3:uid="{00000000-0010-0000-0000-00000F000000}" name="IVA" dataDxfId="107" dataCellStyle="Moneda"/>
    <tableColumn id="16" xr3:uid="{00000000-0010-0000-0000-000010000000}" name="TOTAL C." dataDxfId="106" dataCellStyle="Moneda"/>
    <tableColumn id="20" xr3:uid="{00000000-0010-0000-0000-000014000000}" name="DUI" dataDxfId="10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3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2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1" dataCellStyle="Moneda"/>
    <tableColumn id="18" xr3:uid="{00000000-0010-0000-0100-000012000000}" name="ANEXO"/>
    <tableColumn id="1" xr3:uid="{00000000-0010-0000-0100-000001000000}" name="SUCURSAL" dataDxfId="10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4" totalsRowShown="0" dataDxfId="99" dataCellStyle="Moneda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8" dataCellStyle="Moneda"/>
    <tableColumn id="13" xr3:uid="{00000000-0010-0000-0200-00000D000000}" name="VENTAS NO" dataDxfId="97" dataCellStyle="Moneda"/>
    <tableColumn id="14" xr3:uid="{00000000-0010-0000-0200-00000E000000}" name="V NO SUJETAS" dataDxfId="96" dataCellStyle="Moneda"/>
    <tableColumn id="15" xr3:uid="{00000000-0010-0000-0200-00000F000000}" name="V GRAVADAS" dataDxfId="95" dataCellStyle="Moneda"/>
    <tableColumn id="16" xr3:uid="{00000000-0010-0000-0200-000010000000}" name="EX IN CA" dataDxfId="94" dataCellStyle="Moneda"/>
    <tableColumn id="17" xr3:uid="{00000000-0010-0000-0200-000011000000}" name="EX OUT CA" dataDxfId="93" dataCellStyle="Moneda"/>
    <tableColumn id="18" xr3:uid="{00000000-0010-0000-0200-000012000000}" name="EX SERVICE" dataDxfId="92" dataCellStyle="Moneda"/>
    <tableColumn id="19" xr3:uid="{00000000-0010-0000-0200-000013000000}" name="V ZONA FRAN" dataDxfId="91" dataCellStyle="Moneda"/>
    <tableColumn id="20" xr3:uid="{00000000-0010-0000-0200-000014000000}" name="V CTA A 3ERO" dataDxfId="90" dataCellStyle="Moneda"/>
    <tableColumn id="21" xr3:uid="{00000000-0010-0000-0200-000015000000}" name="TOTAL VENTA" dataDxfId="89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10" totalsRowCount="1" headerRowDxfId="88" headerRowBorderDxfId="87" tableBorderDxfId="86">
  <tableColumns count="10">
    <tableColumn id="1" xr3:uid="{00000000-0010-0000-0300-000001000000}" name="Mes" totalsRowLabel="Total" dataDxfId="85"/>
    <tableColumn id="10" xr3:uid="{00000000-0010-0000-0300-00000A000000}" name="NCR" dataDxfId="84"/>
    <tableColumn id="2" xr3:uid="{00000000-0010-0000-0300-000002000000}" name="NIT Agente" dataDxfId="83"/>
    <tableColumn id="3" xr3:uid="{00000000-0010-0000-0300-000003000000}" name="Fecha de emisión" dataDxfId="82" totalsRowDxfId="81"/>
    <tableColumn id="4" xr3:uid="{00000000-0010-0000-0300-000004000000}" name="Tipo de documento" totalsRowFunction="sum" dataDxfId="80" totalsRowDxfId="79"/>
    <tableColumn id="5" xr3:uid="{00000000-0010-0000-0300-000005000000}" name="Serie" totalsRowFunction="sum" dataDxfId="78" totalsRowDxfId="77"/>
    <tableColumn id="6" xr3:uid="{00000000-0010-0000-0300-000006000000}" name="Número de documento" dataDxfId="76" totalsRowDxfId="75"/>
    <tableColumn id="7" xr3:uid="{00000000-0010-0000-0300-000007000000}" name="Monto sujeto" totalsRowFunction="sum" dataDxfId="74" totalsRowDxfId="73" dataCellStyle="Moneda"/>
    <tableColumn id="13" xr3:uid="{00000000-0010-0000-0300-00000D000000}" name="Monto Retención 1%" totalsRowFunction="sum" dataDxfId="72" totalsRowDxfId="71" dataCellStyle="Moneda"/>
    <tableColumn id="8" xr3:uid="{00000000-0010-0000-0300-000008000000}" name="ANEXO" totalsRowFunction="sum" dataDxfId="70" totalsRowDxfId="6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8" headerRowBorderDxfId="67" tableBorderDxfId="6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5"/>
    <tableColumn id="10" xr3:uid="{00000000-0010-0000-0400-00000A000000}" name="NCR" dataDxfId="64"/>
    <tableColumn id="2" xr3:uid="{00000000-0010-0000-0400-000002000000}" name="NIT Agente" dataDxfId="6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2">
      <calculatedColumnFormula>VLOOKUP(Tabla69[[#This Row],[Columna5]],'[2]LIBRO '!$A$1:$B$1007,2,FALSE)</calculatedColumnFormula>
    </tableColumn>
    <tableColumn id="17" xr3:uid="{00000000-0010-0000-0400-000011000000}" name="Columna5" dataDxfId="61">
      <calculatedColumnFormula>VLOOKUP(Tabla69[[#This Row],[NIT Agente]],Tabla4[#All],2,FALSE)</calculatedColumnFormula>
    </tableColumn>
    <tableColumn id="12" xr3:uid="{00000000-0010-0000-0400-00000C000000}" name="Columna2" dataDxfId="60" totalsRowDxfId="59">
      <calculatedColumnFormula>VLOOKUP(Tabla69[[#This Row],[Columna1]],'[2]LIBRO '!$A$1:$B$902,2,FALSE)</calculatedColumnFormula>
    </tableColumn>
    <tableColumn id="11" xr3:uid="{00000000-0010-0000-0400-00000B000000}" name="Columna1" dataDxfId="58">
      <calculatedColumnFormula>VLOOKUP(Tabla69[[#This Row],[NIT Agente]],Tabla4[#All],2,FALSE)</calculatedColumnFormula>
    </tableColumn>
    <tableColumn id="3" xr3:uid="{00000000-0010-0000-0400-000003000000}" name="Fecha de emisión" dataDxfId="57"/>
    <tableColumn id="4" xr3:uid="{00000000-0010-0000-0400-000004000000}" name="Tipo de documento" totalsRowFunction="sum" dataDxfId="56" totalsRowDxfId="55"/>
    <tableColumn id="5" xr3:uid="{00000000-0010-0000-0400-000005000000}" name="Serie" totalsRowFunction="sum" dataDxfId="54" totalsRowDxfId="53"/>
    <tableColumn id="6" xr3:uid="{00000000-0010-0000-0400-000006000000}" name="Número de documento" totalsRowFunction="sum" dataDxfId="52" totalsRowDxfId="51"/>
    <tableColumn id="7" xr3:uid="{00000000-0010-0000-0400-000007000000}" name="Monto sujeto" totalsRowFunction="sum" dataDxfId="50" totalsRowDxfId="49" dataCellStyle="Moneda"/>
    <tableColumn id="13" xr3:uid="{00000000-0010-0000-0400-00000D000000}" name="Columna3" dataDxfId="48" totalsRowDxfId="47" dataCellStyle="Moneda"/>
    <tableColumn id="8" xr3:uid="{00000000-0010-0000-0400-000008000000}" name="Monto Retención 1%" totalsRowFunction="sum" dataDxfId="46" totalsRowDxfId="45" dataCellStyle="Moneda"/>
    <tableColumn id="9" xr3:uid="{00000000-0010-0000-0400-000009000000}" name="Número de anexo" dataDxfId="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499" totalsRowShown="0">
  <autoFilter ref="A1:B5499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8" dataDxfId="37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tabSelected="1" zoomScaleNormal="100" zoomScaleSheetLayoutView="85" workbookViewId="0">
      <selection activeCell="C7" sqref="C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9020</v>
      </c>
      <c r="XFD3" t="s">
        <v>8492</v>
      </c>
    </row>
    <row r="4" spans="2:6 16384:16384" x14ac:dyDescent="0.25">
      <c r="B4" s="23" t="s">
        <v>2</v>
      </c>
      <c r="D4" s="46" t="s">
        <v>10615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1498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FERRUSAL, S.A. DE C.V.</v>
      </c>
      <c r="XFD9" t="s">
        <v>9020</v>
      </c>
    </row>
    <row r="10" spans="2:6 16384:16384" x14ac:dyDescent="0.25">
      <c r="B10" s="23" t="s">
        <v>7</v>
      </c>
      <c r="D10" s="105">
        <v>0</v>
      </c>
      <c r="F10" s="2"/>
      <c r="XFD10" t="s">
        <v>9021</v>
      </c>
    </row>
    <row r="11" spans="2:6 16384:16384" x14ac:dyDescent="0.25">
      <c r="B11" s="23" t="s">
        <v>8</v>
      </c>
      <c r="D11" s="105">
        <v>0</v>
      </c>
      <c r="F11" s="2"/>
      <c r="XFD11" t="s">
        <v>9022</v>
      </c>
    </row>
    <row r="12" spans="2:6 16384:16384" x14ac:dyDescent="0.25">
      <c r="B12" s="23" t="s">
        <v>9</v>
      </c>
      <c r="D12" s="105">
        <v>0</v>
      </c>
      <c r="F12" s="2"/>
      <c r="XFD12" t="s">
        <v>9023</v>
      </c>
    </row>
    <row r="13" spans="2:6 16384:16384" x14ac:dyDescent="0.25">
      <c r="B13" s="23" t="s">
        <v>10</v>
      </c>
      <c r="D13" s="106"/>
      <c r="F13" s="15"/>
      <c r="XFD13" t="s">
        <v>9024</v>
      </c>
    </row>
    <row r="14" spans="2:6 16384:16384" x14ac:dyDescent="0.25">
      <c r="B14" s="23" t="s">
        <v>11</v>
      </c>
      <c r="D14" s="105">
        <v>0</v>
      </c>
      <c r="F14" s="2"/>
      <c r="XFD14" t="s">
        <v>9025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0" priority="1"/>
    <cfRule type="duplicateValues" dxfId="11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60"/>
  <sheetViews>
    <sheetView topLeftCell="D11" zoomScaleNormal="100" workbookViewId="0">
      <selection activeCell="A3" sqref="A3:R4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9020</v>
      </c>
      <c r="B3" t="s">
        <v>10615</v>
      </c>
      <c r="C3" t="s">
        <v>7706</v>
      </c>
      <c r="D3" t="s">
        <v>0</v>
      </c>
      <c r="E3">
        <v>7252</v>
      </c>
      <c r="F3" t="s">
        <v>1498</v>
      </c>
      <c r="G3" t="s">
        <v>1499</v>
      </c>
      <c r="H3" s="2">
        <v>1.42</v>
      </c>
      <c r="I3" s="2">
        <v>0</v>
      </c>
      <c r="J3" s="2">
        <v>0</v>
      </c>
      <c r="K3" s="15">
        <v>16.440000000000001</v>
      </c>
      <c r="L3" s="2">
        <v>0</v>
      </c>
      <c r="M3" s="2">
        <v>0</v>
      </c>
      <c r="N3" s="2">
        <v>0</v>
      </c>
      <c r="O3" s="2">
        <v>2.1372000000000004</v>
      </c>
      <c r="P3" s="2">
        <v>19.997199999999999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9020</v>
      </c>
      <c r="B4" t="s">
        <v>10613</v>
      </c>
      <c r="C4" t="s">
        <v>7706</v>
      </c>
      <c r="D4" t="s">
        <v>0</v>
      </c>
      <c r="E4">
        <v>7796</v>
      </c>
      <c r="F4" t="s">
        <v>1403</v>
      </c>
      <c r="G4" t="s">
        <v>1404</v>
      </c>
      <c r="H4" s="2">
        <v>0.86</v>
      </c>
      <c r="I4" s="2">
        <v>0</v>
      </c>
      <c r="J4" s="2">
        <v>0</v>
      </c>
      <c r="K4" s="15">
        <v>20.47</v>
      </c>
      <c r="L4" s="2">
        <v>0</v>
      </c>
      <c r="M4" s="2">
        <v>0</v>
      </c>
      <c r="N4" s="2">
        <v>0</v>
      </c>
      <c r="O4" s="2">
        <v>2.6610999999999998</v>
      </c>
      <c r="P4" s="2">
        <v>23.991099999999999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9020</v>
      </c>
      <c r="B5" t="s">
        <v>10614</v>
      </c>
      <c r="C5" t="s">
        <v>7706</v>
      </c>
      <c r="D5" t="s">
        <v>0</v>
      </c>
      <c r="E5">
        <v>38692</v>
      </c>
      <c r="F5" t="s">
        <v>9245</v>
      </c>
      <c r="G5" t="s">
        <v>9246</v>
      </c>
      <c r="H5" s="2">
        <v>1.51</v>
      </c>
      <c r="I5" s="2">
        <v>0</v>
      </c>
      <c r="J5" s="2">
        <v>0</v>
      </c>
      <c r="K5" s="15">
        <v>16.36</v>
      </c>
      <c r="L5" s="2">
        <v>0</v>
      </c>
      <c r="M5" s="2">
        <v>0</v>
      </c>
      <c r="N5" s="2">
        <v>0</v>
      </c>
      <c r="O5" s="2">
        <v>2.1267999999999998</v>
      </c>
      <c r="P5" s="2">
        <v>19.9968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9020</v>
      </c>
      <c r="B6" t="s">
        <v>10612</v>
      </c>
      <c r="C6" t="s">
        <v>7706</v>
      </c>
      <c r="D6" t="s">
        <v>0</v>
      </c>
      <c r="E6">
        <v>38421</v>
      </c>
      <c r="F6" t="s">
        <v>9245</v>
      </c>
      <c r="G6" t="s">
        <v>9246</v>
      </c>
      <c r="H6" s="2">
        <v>1.51</v>
      </c>
      <c r="I6" s="2">
        <v>0</v>
      </c>
      <c r="J6" s="2">
        <v>0</v>
      </c>
      <c r="K6" s="15">
        <v>16.36</v>
      </c>
      <c r="L6" s="2">
        <v>0</v>
      </c>
      <c r="M6" s="2">
        <v>0</v>
      </c>
      <c r="N6" s="2">
        <v>0</v>
      </c>
      <c r="O6" s="2">
        <v>2.1267999999999998</v>
      </c>
      <c r="P6" s="2">
        <v>19.9968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8490</v>
      </c>
      <c r="B7" t="s">
        <v>10611</v>
      </c>
      <c r="C7" t="s">
        <v>7706</v>
      </c>
      <c r="D7" t="s">
        <v>0</v>
      </c>
      <c r="E7">
        <v>4610</v>
      </c>
      <c r="F7" t="s">
        <v>1403</v>
      </c>
      <c r="G7" t="s">
        <v>1404</v>
      </c>
      <c r="H7" s="2">
        <v>1.5</v>
      </c>
      <c r="I7" s="2">
        <v>0</v>
      </c>
      <c r="J7" s="2">
        <v>0</v>
      </c>
      <c r="K7" s="15">
        <v>16.37</v>
      </c>
      <c r="L7" s="2">
        <v>0</v>
      </c>
      <c r="M7" s="2">
        <v>0</v>
      </c>
      <c r="N7" s="2">
        <v>0</v>
      </c>
      <c r="O7" s="2">
        <v>2.1281000000000003</v>
      </c>
      <c r="P7" s="2">
        <v>19.998100000000001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8490</v>
      </c>
      <c r="B8" t="s">
        <v>10610</v>
      </c>
      <c r="C8" t="s">
        <v>7706</v>
      </c>
      <c r="D8" t="s">
        <v>0</v>
      </c>
      <c r="E8">
        <v>5707</v>
      </c>
      <c r="F8" t="s">
        <v>1403</v>
      </c>
      <c r="G8" t="s">
        <v>1404</v>
      </c>
      <c r="H8" s="2">
        <v>0.75</v>
      </c>
      <c r="I8" s="2">
        <v>0</v>
      </c>
      <c r="J8" s="2">
        <v>0</v>
      </c>
      <c r="K8" s="15">
        <v>8.18</v>
      </c>
      <c r="L8" s="2">
        <v>0</v>
      </c>
      <c r="M8" s="2">
        <v>0</v>
      </c>
      <c r="N8" s="2">
        <v>0</v>
      </c>
      <c r="O8" s="2">
        <v>1.0633999999999999</v>
      </c>
      <c r="P8" s="2">
        <v>9.9933999999999994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8490</v>
      </c>
      <c r="B9" t="s">
        <v>10609</v>
      </c>
      <c r="C9" t="s">
        <v>7706</v>
      </c>
      <c r="D9" t="s">
        <v>0</v>
      </c>
      <c r="E9">
        <v>36828</v>
      </c>
      <c r="F9" t="s">
        <v>9245</v>
      </c>
      <c r="G9" t="s">
        <v>9246</v>
      </c>
      <c r="H9" s="2">
        <v>1.5</v>
      </c>
      <c r="I9" s="2">
        <v>0</v>
      </c>
      <c r="J9" s="2">
        <v>0</v>
      </c>
      <c r="K9" s="15">
        <v>16.37</v>
      </c>
      <c r="L9" s="2">
        <v>0</v>
      </c>
      <c r="M9" s="2">
        <v>0</v>
      </c>
      <c r="N9" s="2">
        <v>0</v>
      </c>
      <c r="O9" s="2">
        <v>2.1281000000000003</v>
      </c>
      <c r="P9" s="2">
        <v>19.998100000000001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10608</v>
      </c>
      <c r="C10" t="s">
        <v>7706</v>
      </c>
      <c r="D10" t="s">
        <v>0</v>
      </c>
      <c r="E10">
        <v>34569</v>
      </c>
      <c r="F10" t="s">
        <v>9245</v>
      </c>
      <c r="G10" t="s">
        <v>9246</v>
      </c>
      <c r="H10" s="2">
        <v>1.51</v>
      </c>
      <c r="I10" s="2">
        <v>0</v>
      </c>
      <c r="J10" s="2">
        <v>0</v>
      </c>
      <c r="K10" s="15">
        <v>16.36</v>
      </c>
      <c r="L10" s="2">
        <v>0</v>
      </c>
      <c r="M10" s="2">
        <v>0</v>
      </c>
      <c r="N10" s="2">
        <v>0</v>
      </c>
      <c r="O10" s="2">
        <v>2.1267999999999998</v>
      </c>
      <c r="P10" s="2">
        <v>19.9968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10607</v>
      </c>
      <c r="C11" t="s">
        <v>7706</v>
      </c>
      <c r="D11" t="s">
        <v>0</v>
      </c>
      <c r="E11">
        <v>34499</v>
      </c>
      <c r="F11" t="s">
        <v>9245</v>
      </c>
      <c r="G11" t="s">
        <v>9246</v>
      </c>
      <c r="H11" s="2">
        <v>1.51</v>
      </c>
      <c r="I11" s="2">
        <v>0</v>
      </c>
      <c r="J11" s="2">
        <v>0</v>
      </c>
      <c r="K11" s="15">
        <v>16.36</v>
      </c>
      <c r="L11" s="2">
        <v>0</v>
      </c>
      <c r="M11" s="2">
        <v>0</v>
      </c>
      <c r="N11" s="2">
        <v>0</v>
      </c>
      <c r="O11" s="2">
        <v>2.1267999999999998</v>
      </c>
      <c r="P11" s="2">
        <v>19.9968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10606</v>
      </c>
      <c r="C12" t="s">
        <v>7706</v>
      </c>
      <c r="D12" t="s">
        <v>0</v>
      </c>
      <c r="E12">
        <v>34318</v>
      </c>
      <c r="F12" t="s">
        <v>9245</v>
      </c>
      <c r="G12" t="s">
        <v>9246</v>
      </c>
      <c r="H12" s="2">
        <v>1.51</v>
      </c>
      <c r="I12" s="2">
        <v>0</v>
      </c>
      <c r="J12" s="2">
        <v>0</v>
      </c>
      <c r="K12" s="15">
        <v>16.36</v>
      </c>
      <c r="L12" s="2">
        <v>0</v>
      </c>
      <c r="M12" s="2">
        <v>0</v>
      </c>
      <c r="N12" s="2">
        <v>0</v>
      </c>
      <c r="O12" s="2">
        <v>2.1267999999999998</v>
      </c>
      <c r="P12" s="2">
        <v>19.9968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10605</v>
      </c>
      <c r="C13" t="s">
        <v>7706</v>
      </c>
      <c r="D13" t="s">
        <v>0</v>
      </c>
      <c r="E13">
        <v>120044</v>
      </c>
      <c r="F13" t="s">
        <v>9245</v>
      </c>
      <c r="G13" t="s">
        <v>9246</v>
      </c>
      <c r="H13" s="2">
        <v>2.2599999999999998</v>
      </c>
      <c r="I13" s="2">
        <v>0</v>
      </c>
      <c r="J13" s="2">
        <v>0</v>
      </c>
      <c r="K13" s="15">
        <v>24.55</v>
      </c>
      <c r="L13" s="2">
        <v>0</v>
      </c>
      <c r="M13" s="2">
        <v>0</v>
      </c>
      <c r="N13" s="2">
        <v>0</v>
      </c>
      <c r="O13" s="2">
        <v>3.1915</v>
      </c>
      <c r="P13" s="2">
        <v>30.001500000000004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10604</v>
      </c>
      <c r="C14" t="s">
        <v>7706</v>
      </c>
      <c r="D14" t="s">
        <v>0</v>
      </c>
      <c r="E14">
        <v>33000</v>
      </c>
      <c r="F14" t="s">
        <v>9245</v>
      </c>
      <c r="G14" t="s">
        <v>9246</v>
      </c>
      <c r="H14" s="2">
        <v>1.44</v>
      </c>
      <c r="I14" s="2">
        <v>0</v>
      </c>
      <c r="J14" s="2">
        <v>0</v>
      </c>
      <c r="K14" s="15">
        <v>16.43</v>
      </c>
      <c r="L14" s="2">
        <v>0</v>
      </c>
      <c r="M14" s="2">
        <v>0</v>
      </c>
      <c r="N14" s="2">
        <v>0</v>
      </c>
      <c r="O14" s="2">
        <v>2.1358999999999999</v>
      </c>
      <c r="P14" s="2">
        <v>20.0059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t="s">
        <v>10604</v>
      </c>
      <c r="C15" t="s">
        <v>7706</v>
      </c>
      <c r="D15" t="s">
        <v>0</v>
      </c>
      <c r="E15">
        <v>32268</v>
      </c>
      <c r="F15" t="s">
        <v>9245</v>
      </c>
      <c r="G15" t="s">
        <v>9246</v>
      </c>
      <c r="H15" s="2">
        <v>2.0999999999999996</v>
      </c>
      <c r="I15" s="2">
        <v>0</v>
      </c>
      <c r="J15" s="2">
        <v>0</v>
      </c>
      <c r="K15" s="15">
        <v>24.69</v>
      </c>
      <c r="L15" s="2">
        <v>0</v>
      </c>
      <c r="M15" s="2">
        <v>0</v>
      </c>
      <c r="N15" s="2">
        <v>0</v>
      </c>
      <c r="O15" s="2">
        <v>3.2097000000000002</v>
      </c>
      <c r="P15" s="2">
        <v>29.999700000000001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8489</v>
      </c>
      <c r="B16" t="s">
        <v>10603</v>
      </c>
      <c r="C16" t="s">
        <v>7706</v>
      </c>
      <c r="D16" t="s">
        <v>0</v>
      </c>
      <c r="E16">
        <v>441953</v>
      </c>
      <c r="F16" t="s">
        <v>9245</v>
      </c>
      <c r="G16" t="s">
        <v>9246</v>
      </c>
      <c r="H16" s="2">
        <v>1.76</v>
      </c>
      <c r="I16" s="2">
        <v>0</v>
      </c>
      <c r="J16" s="2">
        <v>0</v>
      </c>
      <c r="K16" s="15">
        <v>20.57</v>
      </c>
      <c r="L16" s="2">
        <v>0</v>
      </c>
      <c r="M16" s="2">
        <v>0</v>
      </c>
      <c r="N16" s="2">
        <v>0</v>
      </c>
      <c r="O16" s="2">
        <v>2.6741000000000001</v>
      </c>
      <c r="P16" s="2">
        <v>25.004100000000001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8489</v>
      </c>
      <c r="B17" t="s">
        <v>10602</v>
      </c>
      <c r="C17" t="s">
        <v>7706</v>
      </c>
      <c r="D17" t="s">
        <v>0</v>
      </c>
      <c r="E17">
        <v>30575</v>
      </c>
      <c r="F17" t="s">
        <v>9245</v>
      </c>
      <c r="G17" t="s">
        <v>9246</v>
      </c>
      <c r="H17" s="2">
        <v>2.84</v>
      </c>
      <c r="I17" s="2">
        <v>0</v>
      </c>
      <c r="J17" s="2">
        <v>0</v>
      </c>
      <c r="K17" s="15">
        <v>32.89</v>
      </c>
      <c r="L17" s="2">
        <v>0</v>
      </c>
      <c r="M17" s="2">
        <v>0</v>
      </c>
      <c r="N17" s="2">
        <v>0</v>
      </c>
      <c r="O17" s="2">
        <v>4.2757000000000005</v>
      </c>
      <c r="P17" s="2">
        <v>40.005700000000004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8489</v>
      </c>
      <c r="B18" t="s">
        <v>10601</v>
      </c>
      <c r="C18" t="s">
        <v>7706</v>
      </c>
      <c r="D18" t="s">
        <v>0</v>
      </c>
      <c r="E18">
        <v>441009</v>
      </c>
      <c r="F18" t="s">
        <v>1375</v>
      </c>
      <c r="G18" t="s">
        <v>1376</v>
      </c>
      <c r="H18" s="2">
        <v>2.11</v>
      </c>
      <c r="I18" s="2">
        <v>0</v>
      </c>
      <c r="J18" s="2">
        <v>0</v>
      </c>
      <c r="K18" s="15">
        <v>24.68</v>
      </c>
      <c r="L18" s="2">
        <v>0</v>
      </c>
      <c r="M18" s="2">
        <v>0</v>
      </c>
      <c r="N18" s="2">
        <v>0</v>
      </c>
      <c r="O18" s="2">
        <v>3.2084000000000001</v>
      </c>
      <c r="P18" s="2">
        <v>29.9984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8489</v>
      </c>
      <c r="B19" t="s">
        <v>10601</v>
      </c>
      <c r="C19" t="s">
        <v>7706</v>
      </c>
      <c r="D19" t="s">
        <v>0</v>
      </c>
      <c r="E19">
        <v>27310</v>
      </c>
      <c r="F19" t="s">
        <v>9245</v>
      </c>
      <c r="G19" t="s">
        <v>9246</v>
      </c>
      <c r="H19" s="2">
        <v>1.44</v>
      </c>
      <c r="I19" s="2">
        <v>0</v>
      </c>
      <c r="J19" s="2">
        <v>0</v>
      </c>
      <c r="K19" s="15">
        <v>16.420000000000002</v>
      </c>
      <c r="L19" s="2">
        <v>0</v>
      </c>
      <c r="M19" s="2">
        <v>0</v>
      </c>
      <c r="N19" s="2">
        <v>0</v>
      </c>
      <c r="O19" s="2">
        <v>2.1346000000000003</v>
      </c>
      <c r="P19" s="2">
        <v>19.994600000000002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8488</v>
      </c>
      <c r="B20" t="s">
        <v>10600</v>
      </c>
      <c r="C20" t="s">
        <v>7706</v>
      </c>
      <c r="D20" t="s">
        <v>0</v>
      </c>
      <c r="E20">
        <v>43680</v>
      </c>
      <c r="F20" t="s">
        <v>1403</v>
      </c>
      <c r="G20" t="s">
        <v>1404</v>
      </c>
      <c r="H20" s="2">
        <v>1.47</v>
      </c>
      <c r="I20" s="2">
        <v>0</v>
      </c>
      <c r="J20" s="2">
        <v>0</v>
      </c>
      <c r="K20" s="15">
        <v>16.399999999999999</v>
      </c>
      <c r="L20" s="2">
        <v>0</v>
      </c>
      <c r="M20" s="2">
        <v>0</v>
      </c>
      <c r="N20" s="2">
        <v>0</v>
      </c>
      <c r="O20" s="2">
        <v>2.1319999999999997</v>
      </c>
      <c r="P20" s="2">
        <v>20.001999999999995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8488</v>
      </c>
      <c r="B21" t="s">
        <v>10599</v>
      </c>
      <c r="C21" t="s">
        <v>7706</v>
      </c>
      <c r="D21" t="s">
        <v>0</v>
      </c>
      <c r="E21">
        <v>26148</v>
      </c>
      <c r="F21" t="s">
        <v>9245</v>
      </c>
      <c r="G21" t="s">
        <v>9246</v>
      </c>
      <c r="H21" s="2">
        <v>2.19</v>
      </c>
      <c r="I21" s="2">
        <v>0</v>
      </c>
      <c r="J21" s="2">
        <v>0</v>
      </c>
      <c r="K21" s="15">
        <v>24.61</v>
      </c>
      <c r="L21" s="2">
        <v>0</v>
      </c>
      <c r="M21" s="2">
        <v>0</v>
      </c>
      <c r="N21" s="2">
        <v>0</v>
      </c>
      <c r="O21" s="2">
        <v>3.1993</v>
      </c>
      <c r="P21" s="2">
        <v>29.999300000000002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8488</v>
      </c>
      <c r="B22" t="s">
        <v>10598</v>
      </c>
      <c r="C22" t="s">
        <v>7706</v>
      </c>
      <c r="D22" t="s">
        <v>0</v>
      </c>
      <c r="E22">
        <v>360700</v>
      </c>
      <c r="F22" t="s">
        <v>1375</v>
      </c>
      <c r="G22" t="s">
        <v>1376</v>
      </c>
      <c r="H22" s="2">
        <v>1.47</v>
      </c>
      <c r="I22" s="2">
        <v>0</v>
      </c>
      <c r="J22" s="2">
        <v>0</v>
      </c>
      <c r="K22" s="15">
        <v>16.399999999999999</v>
      </c>
      <c r="L22" s="2">
        <v>0</v>
      </c>
      <c r="M22" s="2">
        <v>0</v>
      </c>
      <c r="N22" s="2">
        <v>0</v>
      </c>
      <c r="O22" s="2">
        <v>2.1319999999999997</v>
      </c>
      <c r="P22" s="2">
        <v>20.001999999999995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8488</v>
      </c>
      <c r="B23" t="s">
        <v>10597</v>
      </c>
      <c r="C23" t="s">
        <v>7706</v>
      </c>
      <c r="D23" t="s">
        <v>0</v>
      </c>
      <c r="E23">
        <v>25545</v>
      </c>
      <c r="F23" t="s">
        <v>9245</v>
      </c>
      <c r="G23" t="s">
        <v>9246</v>
      </c>
      <c r="H23" s="2">
        <v>1.1000000000000001</v>
      </c>
      <c r="I23" s="2">
        <v>0</v>
      </c>
      <c r="J23" s="2">
        <v>0</v>
      </c>
      <c r="K23" s="15">
        <v>12.3</v>
      </c>
      <c r="L23" s="2">
        <v>0</v>
      </c>
      <c r="M23" s="2">
        <v>0</v>
      </c>
      <c r="N23" s="2">
        <v>0</v>
      </c>
      <c r="O23" s="2">
        <v>1.5990000000000002</v>
      </c>
      <c r="P23" s="2">
        <v>14.999000000000001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8488</v>
      </c>
      <c r="B24" t="s">
        <v>10596</v>
      </c>
      <c r="C24" t="s">
        <v>7706</v>
      </c>
      <c r="D24" t="s">
        <v>0</v>
      </c>
      <c r="E24">
        <v>359483</v>
      </c>
      <c r="F24" t="s">
        <v>1375</v>
      </c>
      <c r="G24" t="s">
        <v>1376</v>
      </c>
      <c r="H24" s="2">
        <v>1.48</v>
      </c>
      <c r="I24" s="2">
        <v>0</v>
      </c>
      <c r="J24" s="2">
        <v>0</v>
      </c>
      <c r="K24" s="15">
        <v>16.39</v>
      </c>
      <c r="L24" s="2">
        <v>0</v>
      </c>
      <c r="M24" s="2">
        <v>0</v>
      </c>
      <c r="N24" s="2">
        <v>0</v>
      </c>
      <c r="O24" s="2">
        <v>2.1307</v>
      </c>
      <c r="P24" s="2">
        <v>20.000700000000002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8488</v>
      </c>
      <c r="B25" t="s">
        <v>10595</v>
      </c>
      <c r="C25" t="s">
        <v>7706</v>
      </c>
      <c r="D25" t="s">
        <v>0</v>
      </c>
      <c r="E25">
        <v>66586</v>
      </c>
      <c r="G25" t="s">
        <v>8876</v>
      </c>
      <c r="H25" s="2">
        <v>1.46</v>
      </c>
      <c r="I25" s="2">
        <v>0</v>
      </c>
      <c r="J25" s="2">
        <v>0</v>
      </c>
      <c r="K25" s="15">
        <v>16.41</v>
      </c>
      <c r="L25" s="2">
        <v>0</v>
      </c>
      <c r="M25" s="2">
        <v>0</v>
      </c>
      <c r="N25" s="2">
        <v>0</v>
      </c>
      <c r="O25" s="2">
        <v>2.1333000000000002</v>
      </c>
      <c r="P25" s="2">
        <v>20.003300000000003</v>
      </c>
      <c r="Q25" t="s">
        <v>8875</v>
      </c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8488</v>
      </c>
      <c r="B26" t="s">
        <v>10595</v>
      </c>
      <c r="C26" t="s">
        <v>7706</v>
      </c>
      <c r="D26" t="s">
        <v>0</v>
      </c>
      <c r="E26">
        <v>24757</v>
      </c>
      <c r="F26" t="s">
        <v>9245</v>
      </c>
      <c r="G26" t="s">
        <v>9246</v>
      </c>
      <c r="H26" s="2">
        <v>2.04</v>
      </c>
      <c r="I26" s="2">
        <v>0</v>
      </c>
      <c r="J26" s="2">
        <v>0</v>
      </c>
      <c r="K26" s="15">
        <v>24.74</v>
      </c>
      <c r="L26" s="2">
        <v>0</v>
      </c>
      <c r="M26" s="2">
        <v>0</v>
      </c>
      <c r="N26" s="2">
        <v>0</v>
      </c>
      <c r="O26" s="2">
        <v>3.2161999999999997</v>
      </c>
      <c r="P26" s="2">
        <v>29.996199999999998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8488</v>
      </c>
      <c r="B27" t="s">
        <v>10594</v>
      </c>
      <c r="C27" t="s">
        <v>7706</v>
      </c>
      <c r="D27" t="s">
        <v>0</v>
      </c>
      <c r="E27">
        <v>24380</v>
      </c>
      <c r="F27" t="s">
        <v>9245</v>
      </c>
      <c r="G27" t="s">
        <v>9246</v>
      </c>
      <c r="H27" s="2">
        <v>0.66</v>
      </c>
      <c r="I27" s="2">
        <v>0</v>
      </c>
      <c r="J27" s="2">
        <v>0</v>
      </c>
      <c r="K27" s="15">
        <v>8.26</v>
      </c>
      <c r="L27" s="2">
        <v>0</v>
      </c>
      <c r="M27" s="2">
        <v>0</v>
      </c>
      <c r="N27" s="2">
        <v>0</v>
      </c>
      <c r="O27" s="2">
        <v>1.0738000000000001</v>
      </c>
      <c r="P27" s="2">
        <v>9.9938000000000002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8488</v>
      </c>
      <c r="B28" t="s">
        <v>10593</v>
      </c>
      <c r="C28" t="s">
        <v>7706</v>
      </c>
      <c r="D28" t="s">
        <v>0</v>
      </c>
      <c r="E28">
        <v>24041</v>
      </c>
      <c r="F28" t="s">
        <v>9245</v>
      </c>
      <c r="G28" t="s">
        <v>9246</v>
      </c>
      <c r="H28" s="2">
        <v>1.43</v>
      </c>
      <c r="I28" s="2">
        <v>0</v>
      </c>
      <c r="J28" s="2">
        <v>0</v>
      </c>
      <c r="K28" s="15">
        <v>16.43</v>
      </c>
      <c r="L28" s="2">
        <v>0</v>
      </c>
      <c r="M28" s="2">
        <v>0</v>
      </c>
      <c r="N28" s="2">
        <v>0</v>
      </c>
      <c r="O28" s="2">
        <v>2.1358999999999999</v>
      </c>
      <c r="P28" s="2">
        <v>19.995899999999999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8487</v>
      </c>
      <c r="B29" t="s">
        <v>10592</v>
      </c>
      <c r="C29" t="s">
        <v>7706</v>
      </c>
      <c r="D29" t="s">
        <v>0</v>
      </c>
      <c r="E29">
        <v>1244740</v>
      </c>
      <c r="F29" t="s">
        <v>5246</v>
      </c>
      <c r="G29" t="s">
        <v>5247</v>
      </c>
      <c r="H29" s="2">
        <v>0</v>
      </c>
      <c r="I29" s="2">
        <v>0</v>
      </c>
      <c r="J29" s="2">
        <v>0</v>
      </c>
      <c r="K29" s="15">
        <v>25.57</v>
      </c>
      <c r="L29" s="2">
        <v>0</v>
      </c>
      <c r="M29" s="2">
        <v>0</v>
      </c>
      <c r="N29" s="2">
        <v>0</v>
      </c>
      <c r="O29" s="2">
        <v>3.3241000000000001</v>
      </c>
      <c r="P29" s="2">
        <v>28.894100000000002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8487</v>
      </c>
      <c r="B30" t="s">
        <v>10591</v>
      </c>
      <c r="C30" t="s">
        <v>7706</v>
      </c>
      <c r="D30" t="s">
        <v>0</v>
      </c>
      <c r="E30">
        <v>23566</v>
      </c>
      <c r="F30" t="s">
        <v>9245</v>
      </c>
      <c r="G30" t="s">
        <v>9246</v>
      </c>
      <c r="H30" s="2">
        <v>2.1520000000000001</v>
      </c>
      <c r="I30" s="2">
        <v>0</v>
      </c>
      <c r="J30" s="2">
        <v>0</v>
      </c>
      <c r="K30" s="15">
        <v>24.65</v>
      </c>
      <c r="L30" s="2">
        <v>0</v>
      </c>
      <c r="M30" s="2">
        <v>0</v>
      </c>
      <c r="N30" s="2">
        <v>0</v>
      </c>
      <c r="O30" s="2">
        <v>3.2044999999999999</v>
      </c>
      <c r="P30" s="2">
        <v>30.006499999999999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8487</v>
      </c>
      <c r="B31" t="s">
        <v>10590</v>
      </c>
      <c r="C31" t="s">
        <v>7706</v>
      </c>
      <c r="D31" t="s">
        <v>0</v>
      </c>
      <c r="E31">
        <v>23416</v>
      </c>
      <c r="F31" t="s">
        <v>9245</v>
      </c>
      <c r="G31" t="s">
        <v>9246</v>
      </c>
      <c r="H31" s="2">
        <v>2.15</v>
      </c>
      <c r="I31" s="2">
        <v>0</v>
      </c>
      <c r="J31" s="2">
        <v>0</v>
      </c>
      <c r="K31" s="15">
        <v>24.65</v>
      </c>
      <c r="L31" s="2">
        <v>0</v>
      </c>
      <c r="M31" s="2">
        <v>0</v>
      </c>
      <c r="N31" s="2">
        <v>0</v>
      </c>
      <c r="O31" s="2">
        <v>3.2044999999999999</v>
      </c>
      <c r="P31" s="2">
        <v>30.004499999999997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8487</v>
      </c>
      <c r="B32" s="156" t="s">
        <v>10634</v>
      </c>
      <c r="C32" t="s">
        <v>7706</v>
      </c>
      <c r="D32" t="s">
        <v>0</v>
      </c>
      <c r="E32">
        <v>22643</v>
      </c>
      <c r="F32" t="s">
        <v>9245</v>
      </c>
      <c r="G32" t="s">
        <v>9246</v>
      </c>
      <c r="H32" s="2">
        <v>1.43</v>
      </c>
      <c r="I32" s="2">
        <v>0</v>
      </c>
      <c r="J32" s="2">
        <v>0</v>
      </c>
      <c r="K32" s="15">
        <v>16.440000000000001</v>
      </c>
      <c r="L32" s="2">
        <v>0</v>
      </c>
      <c r="M32" s="2">
        <v>0</v>
      </c>
      <c r="N32" s="2">
        <v>0</v>
      </c>
      <c r="O32" s="2">
        <v>2.1372000000000004</v>
      </c>
      <c r="P32" s="2">
        <v>20.007200000000001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8487</v>
      </c>
      <c r="B33" t="s">
        <v>10589</v>
      </c>
      <c r="C33" t="s">
        <v>7706</v>
      </c>
      <c r="D33" t="s">
        <v>0</v>
      </c>
      <c r="E33">
        <v>271466</v>
      </c>
      <c r="F33" t="s">
        <v>1375</v>
      </c>
      <c r="G33" t="s">
        <v>1376</v>
      </c>
      <c r="H33" s="2">
        <v>1.41</v>
      </c>
      <c r="I33" s="2">
        <v>0</v>
      </c>
      <c r="J33" s="2">
        <v>0</v>
      </c>
      <c r="K33" s="15">
        <v>16.45</v>
      </c>
      <c r="L33" s="2">
        <v>0</v>
      </c>
      <c r="M33" s="2">
        <v>0</v>
      </c>
      <c r="N33" s="2">
        <v>0</v>
      </c>
      <c r="O33" s="2">
        <v>2.1385000000000001</v>
      </c>
      <c r="P33" s="2">
        <v>19.9985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8487</v>
      </c>
      <c r="B34" t="s">
        <v>10588</v>
      </c>
      <c r="C34" t="s">
        <v>7706</v>
      </c>
      <c r="D34" t="s">
        <v>0</v>
      </c>
      <c r="E34">
        <v>269823</v>
      </c>
      <c r="F34" t="s">
        <v>1375</v>
      </c>
      <c r="G34" t="s">
        <v>1376</v>
      </c>
      <c r="H34" s="2">
        <v>1.4</v>
      </c>
      <c r="I34" s="2">
        <v>0</v>
      </c>
      <c r="J34" s="2">
        <v>0</v>
      </c>
      <c r="K34" s="15">
        <v>16.46</v>
      </c>
      <c r="L34" s="2">
        <v>0</v>
      </c>
      <c r="M34" s="2">
        <v>0</v>
      </c>
      <c r="N34" s="2">
        <v>0</v>
      </c>
      <c r="O34" s="2">
        <v>2.1398000000000001</v>
      </c>
      <c r="P34" s="2">
        <v>19.9998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8487</v>
      </c>
      <c r="B35" t="s">
        <v>10587</v>
      </c>
      <c r="C35" t="s">
        <v>7706</v>
      </c>
      <c r="D35" t="s">
        <v>0</v>
      </c>
      <c r="E35">
        <v>20921</v>
      </c>
      <c r="F35" t="s">
        <v>9245</v>
      </c>
      <c r="G35" t="s">
        <v>9246</v>
      </c>
      <c r="H35" s="2">
        <v>2.86</v>
      </c>
      <c r="I35" s="2">
        <v>0</v>
      </c>
      <c r="J35" s="2">
        <v>0</v>
      </c>
      <c r="K35" s="15">
        <v>32.86</v>
      </c>
      <c r="L35" s="2">
        <v>0</v>
      </c>
      <c r="M35" s="2">
        <v>0</v>
      </c>
      <c r="N35" s="2">
        <v>0</v>
      </c>
      <c r="O35" s="2">
        <v>4.2717999999999998</v>
      </c>
      <c r="P35" s="2">
        <v>39.991799999999998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8492</v>
      </c>
      <c r="B36" t="s">
        <v>10586</v>
      </c>
      <c r="C36" t="s">
        <v>7706</v>
      </c>
      <c r="D36" t="s">
        <v>0</v>
      </c>
      <c r="E36">
        <v>25998</v>
      </c>
      <c r="F36" t="s">
        <v>1403</v>
      </c>
      <c r="G36" t="s">
        <v>1404</v>
      </c>
      <c r="H36" s="2">
        <v>1.77</v>
      </c>
      <c r="I36" s="2">
        <v>0</v>
      </c>
      <c r="J36" s="2">
        <v>0</v>
      </c>
      <c r="K36" s="15">
        <v>20.56</v>
      </c>
      <c r="L36" s="2">
        <v>0</v>
      </c>
      <c r="M36" s="2">
        <v>0</v>
      </c>
      <c r="N36" s="2">
        <v>0</v>
      </c>
      <c r="O36" s="2">
        <v>2.6728000000000001</v>
      </c>
      <c r="P36" s="2">
        <v>25.002799999999997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8492</v>
      </c>
      <c r="B37" t="s">
        <v>10585</v>
      </c>
      <c r="C37" t="s">
        <v>7706</v>
      </c>
      <c r="D37" t="s">
        <v>0</v>
      </c>
      <c r="E37">
        <v>129741</v>
      </c>
      <c r="F37" t="s">
        <v>1375</v>
      </c>
      <c r="G37" t="s">
        <v>1376</v>
      </c>
      <c r="H37" s="2">
        <v>2.35</v>
      </c>
      <c r="I37" s="2">
        <v>0</v>
      </c>
      <c r="J37" s="2">
        <v>0</v>
      </c>
      <c r="K37" s="15">
        <v>24.47</v>
      </c>
      <c r="L37" s="2">
        <v>0</v>
      </c>
      <c r="M37" s="2">
        <v>0</v>
      </c>
      <c r="N37" s="2">
        <v>0</v>
      </c>
      <c r="O37" s="2">
        <v>3.1810999999999998</v>
      </c>
      <c r="P37" s="2">
        <v>30.001100000000001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8492</v>
      </c>
      <c r="B38" t="s">
        <v>10584</v>
      </c>
      <c r="C38" t="s">
        <v>7706</v>
      </c>
      <c r="D38" t="s">
        <v>0</v>
      </c>
      <c r="E38">
        <v>23790</v>
      </c>
      <c r="F38" t="s">
        <v>1498</v>
      </c>
      <c r="G38" t="s">
        <v>1499</v>
      </c>
      <c r="H38" s="2">
        <v>2.27</v>
      </c>
      <c r="I38" s="2">
        <v>0</v>
      </c>
      <c r="J38" s="2">
        <v>0</v>
      </c>
      <c r="K38" s="15">
        <v>24.54</v>
      </c>
      <c r="L38" s="2">
        <v>0</v>
      </c>
      <c r="M38" s="2">
        <v>0</v>
      </c>
      <c r="N38" s="2">
        <v>0</v>
      </c>
      <c r="O38" s="2">
        <v>3.1901999999999999</v>
      </c>
      <c r="P38" s="2">
        <v>30.0002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8492</v>
      </c>
      <c r="B39" t="s">
        <v>10583</v>
      </c>
      <c r="C39" t="s">
        <v>7706</v>
      </c>
      <c r="D39" t="s">
        <v>0</v>
      </c>
      <c r="E39">
        <v>19095</v>
      </c>
      <c r="F39" t="s">
        <v>9245</v>
      </c>
      <c r="G39" t="s">
        <v>9246</v>
      </c>
      <c r="H39" s="2">
        <v>2.2800000000000002</v>
      </c>
      <c r="I39" s="2">
        <v>0</v>
      </c>
      <c r="J39" s="2">
        <v>0</v>
      </c>
      <c r="K39" s="15">
        <v>24.54</v>
      </c>
      <c r="L39" s="2">
        <v>0</v>
      </c>
      <c r="M39" s="2">
        <v>0</v>
      </c>
      <c r="N39" s="2">
        <v>0</v>
      </c>
      <c r="O39" s="2">
        <v>3.1901999999999999</v>
      </c>
      <c r="P39" s="2">
        <v>30.010200000000001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8492</v>
      </c>
      <c r="B40" t="s">
        <v>10583</v>
      </c>
      <c r="C40" t="s">
        <v>7706</v>
      </c>
      <c r="D40" t="s">
        <v>0</v>
      </c>
      <c r="E40">
        <v>24733</v>
      </c>
      <c r="F40" t="s">
        <v>1403</v>
      </c>
      <c r="G40" t="s">
        <v>1404</v>
      </c>
      <c r="H40" s="2">
        <v>1.53</v>
      </c>
      <c r="I40" s="2">
        <v>0</v>
      </c>
      <c r="J40" s="2">
        <v>0</v>
      </c>
      <c r="K40" s="15">
        <v>16.34</v>
      </c>
      <c r="L40" s="2">
        <v>0</v>
      </c>
      <c r="M40" s="2">
        <v>0</v>
      </c>
      <c r="N40" s="2">
        <v>0</v>
      </c>
      <c r="O40" s="2">
        <v>2.1242000000000001</v>
      </c>
      <c r="P40" s="2">
        <v>19.994199999999999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8492</v>
      </c>
      <c r="B41" t="s">
        <v>10582</v>
      </c>
      <c r="C41" t="s">
        <v>7706</v>
      </c>
      <c r="D41" t="s">
        <v>0</v>
      </c>
      <c r="E41">
        <v>18326</v>
      </c>
      <c r="F41" t="s">
        <v>9245</v>
      </c>
      <c r="G41" t="s">
        <v>9246</v>
      </c>
      <c r="H41" s="2">
        <v>2.33</v>
      </c>
      <c r="I41" s="2">
        <v>0</v>
      </c>
      <c r="J41" s="2">
        <v>0</v>
      </c>
      <c r="K41" s="15">
        <v>24.49</v>
      </c>
      <c r="L41" s="2">
        <v>0</v>
      </c>
      <c r="M41" s="2">
        <v>0</v>
      </c>
      <c r="N41" s="2">
        <v>0</v>
      </c>
      <c r="O41" s="2">
        <v>3.1837</v>
      </c>
      <c r="P41" s="2">
        <v>30.003700000000002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8492</v>
      </c>
      <c r="B42" t="s">
        <v>10581</v>
      </c>
      <c r="C42" t="s">
        <v>7706</v>
      </c>
      <c r="D42" t="s">
        <v>0</v>
      </c>
      <c r="E42">
        <v>265437</v>
      </c>
      <c r="F42" t="s">
        <v>1375</v>
      </c>
      <c r="G42" t="s">
        <v>1376</v>
      </c>
      <c r="H42" s="2">
        <v>2.33</v>
      </c>
      <c r="I42" s="2">
        <v>0</v>
      </c>
      <c r="J42" s="2">
        <v>0</v>
      </c>
      <c r="K42" s="15">
        <v>24.49</v>
      </c>
      <c r="L42" s="2">
        <v>0</v>
      </c>
      <c r="M42" s="2">
        <v>0</v>
      </c>
      <c r="N42" s="2">
        <v>0</v>
      </c>
      <c r="O42" s="2">
        <v>3.1837</v>
      </c>
      <c r="P42" s="2">
        <v>30.003700000000002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t="15.75" thickBot="1" x14ac:dyDescent="0.3">
      <c r="A43" t="s">
        <v>8492</v>
      </c>
      <c r="B43" t="s">
        <v>10580</v>
      </c>
      <c r="C43" t="s">
        <v>7706</v>
      </c>
      <c r="D43" t="s">
        <v>0</v>
      </c>
      <c r="E43">
        <v>692990</v>
      </c>
      <c r="F43" t="s">
        <v>2796</v>
      </c>
      <c r="G43" t="s">
        <v>2797</v>
      </c>
      <c r="H43" s="2">
        <v>0</v>
      </c>
      <c r="I43" s="2">
        <v>0</v>
      </c>
      <c r="J43" s="2">
        <v>0</v>
      </c>
      <c r="K43" s="15">
        <v>85.39</v>
      </c>
      <c r="L43" s="2">
        <v>0</v>
      </c>
      <c r="M43" s="2">
        <v>0</v>
      </c>
      <c r="N43" s="2">
        <v>0</v>
      </c>
      <c r="O43" s="2">
        <v>11.1007</v>
      </c>
      <c r="P43" s="2">
        <v>96.490700000000004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t="15.75" thickBot="1" x14ac:dyDescent="0.3">
      <c r="A44" s="157" t="s">
        <v>71</v>
      </c>
      <c r="B44" s="158"/>
      <c r="C44" s="158"/>
      <c r="D44" s="158"/>
      <c r="E44" s="158"/>
      <c r="F44" s="158"/>
      <c r="G44" s="159"/>
      <c r="H44" s="3">
        <f>+SUBTOTAL(9,Tabla1[C. EXENTAS])</f>
        <v>67.091999999999999</v>
      </c>
      <c r="I44" s="3">
        <f>+SUBTOTAL(9,Tabla1[I. EXENTAS])</f>
        <v>0</v>
      </c>
      <c r="J44" s="3">
        <f>+SUBTOTAL(9,Tabla1[IMPOR EX])</f>
        <v>0</v>
      </c>
      <c r="K44" s="3">
        <f>+SUBTOTAL(9,Tabla1[C. GRAVADA])</f>
        <v>873.7</v>
      </c>
      <c r="L44" s="3">
        <f>+SUBTOTAL(9,Tabla1[INTER GRAVA])</f>
        <v>0</v>
      </c>
      <c r="M44" s="3">
        <f>+SUBTOTAL(9,Tabla1[IMPOR BIENES])</f>
        <v>0</v>
      </c>
      <c r="N44" s="3">
        <f>+SUBTOTAL(9,Tabla1[IMPOR SERV])</f>
        <v>0</v>
      </c>
      <c r="O44" s="3">
        <f>+SUBTOTAL(9,Tabla1[IVA])</f>
        <v>113.58099999999999</v>
      </c>
      <c r="P44" s="3">
        <f>+SUBTOTAL(9,Tabla1[TOTAL C.])</f>
        <v>1054.373</v>
      </c>
      <c r="Q44" s="3"/>
      <c r="R44" s="3"/>
      <c r="S44" s="3"/>
      <c r="T44" s="3">
        <f>+SUBTOTAL(9,Tabla1[PERCEPCIONES])</f>
        <v>0</v>
      </c>
      <c r="U44" s="2"/>
    </row>
    <row r="45" spans="1:21" x14ac:dyDescent="0.25">
      <c r="U45" s="2"/>
    </row>
    <row r="46" spans="1:21" x14ac:dyDescent="0.25">
      <c r="U46" s="2"/>
    </row>
    <row r="47" spans="1:21" x14ac:dyDescent="0.25">
      <c r="U47" s="2"/>
    </row>
    <row r="48" spans="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115"/>
    </row>
    <row r="79" spans="21:21" x14ac:dyDescent="0.25">
      <c r="U79" s="115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1060" spans="1:20" s="42" customFormat="1" x14ac:dyDescent="0.25">
      <c r="A1060"/>
      <c r="B1060"/>
      <c r="C1060"/>
      <c r="D1060"/>
      <c r="E1060"/>
      <c r="F1060"/>
      <c r="G1060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/>
      <c r="S1060"/>
      <c r="T1060"/>
    </row>
  </sheetData>
  <dataConsolidate/>
  <mergeCells count="1">
    <mergeCell ref="A44:G44"/>
  </mergeCells>
  <phoneticPr fontId="8" type="noConversion"/>
  <conditionalFormatting sqref="E1:E1048576">
    <cfRule type="duplicateValues" dxfId="118" priority="23"/>
    <cfRule type="duplicateValues" dxfId="117" priority="24"/>
  </conditionalFormatting>
  <conditionalFormatting sqref="E3:E43">
    <cfRule type="duplicateValues" dxfId="116" priority="32"/>
    <cfRule type="duplicateValues" dxfId="115" priority="33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x14ac:dyDescent="0.25">
      <c r="B4" s="23" t="s">
        <v>3</v>
      </c>
      <c r="D4" s="74" t="s">
        <v>1</v>
      </c>
      <c r="F4" s="2"/>
      <c r="XFD4" t="s">
        <v>8488</v>
      </c>
    </row>
    <row r="5" spans="1:9 16384:16384" x14ac:dyDescent="0.25">
      <c r="B5" s="23" t="s">
        <v>4</v>
      </c>
      <c r="D5" s="74" t="s">
        <v>0</v>
      </c>
      <c r="F5" s="2"/>
      <c r="XFD5" t="s">
        <v>8489</v>
      </c>
    </row>
    <row r="6" spans="1:9 16384:16384" x14ac:dyDescent="0.25">
      <c r="B6" s="24" t="s">
        <v>28</v>
      </c>
      <c r="D6" s="75" t="s">
        <v>9026</v>
      </c>
      <c r="F6" s="2"/>
      <c r="XFD6" t="s">
        <v>8491</v>
      </c>
    </row>
    <row r="7" spans="1:9 16384:16384" x14ac:dyDescent="0.25">
      <c r="B7" s="23" t="s">
        <v>27</v>
      </c>
      <c r="D7" s="75" t="s">
        <v>9027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9020</v>
      </c>
    </row>
    <row r="9" spans="1:9 16384:16384" ht="16.5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9023</v>
      </c>
    </row>
    <row r="12" spans="1:9 16384:16384" ht="16.5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58"/>
      <c r="B4" s="158"/>
      <c r="C4" s="158"/>
      <c r="D4" s="158"/>
      <c r="E4" s="158"/>
      <c r="F4" s="158"/>
      <c r="G4" s="158"/>
      <c r="H4" s="158"/>
      <c r="I4" s="158"/>
      <c r="J4" s="15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10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7981</v>
      </c>
      <c r="XFD2" t="s">
        <v>7944</v>
      </c>
    </row>
    <row r="3" spans="2:4 16384:16384" x14ac:dyDescent="0.25">
      <c r="B3" s="68" t="s">
        <v>2</v>
      </c>
      <c r="D3" s="7" t="s">
        <v>10630</v>
      </c>
      <c r="XFD3" t="s">
        <v>7981</v>
      </c>
    </row>
    <row r="4" spans="2:4 16384:16384" x14ac:dyDescent="0.25">
      <c r="B4" s="68" t="s">
        <v>3</v>
      </c>
      <c r="D4" s="74" t="s">
        <v>1</v>
      </c>
      <c r="XFD4" t="s">
        <v>8153</v>
      </c>
    </row>
    <row r="5" spans="2:4 16384:16384" ht="14.25" customHeight="1" x14ac:dyDescent="0.25">
      <c r="B5" s="69" t="s">
        <v>4</v>
      </c>
      <c r="D5" s="74" t="s">
        <v>7706</v>
      </c>
      <c r="XFD5" t="s">
        <v>8265</v>
      </c>
    </row>
    <row r="6" spans="2:4 16384:16384" ht="14.25" customHeight="1" x14ac:dyDescent="0.25">
      <c r="B6" s="70" t="s">
        <v>69</v>
      </c>
      <c r="D6" s="75" t="s">
        <v>8136</v>
      </c>
      <c r="XFD6" t="s">
        <v>8322</v>
      </c>
    </row>
    <row r="7" spans="2:4 16384:16384" ht="14.25" customHeight="1" x14ac:dyDescent="0.25">
      <c r="B7" s="70" t="s">
        <v>68</v>
      </c>
      <c r="D7" s="75" t="s">
        <v>8137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5">
        <v>0</v>
      </c>
      <c r="XFD13" t="s">
        <v>8329</v>
      </c>
    </row>
    <row r="14" spans="2:4 16384:16384" ht="14.25" customHeight="1" x14ac:dyDescent="0.25">
      <c r="B14" s="68" t="s">
        <v>63</v>
      </c>
      <c r="D14" s="9">
        <v>0</v>
      </c>
      <c r="XFD14" t="s">
        <v>7944</v>
      </c>
    </row>
    <row r="15" spans="2:4 16384:16384" ht="14.25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7"/>
  <sheetViews>
    <sheetView workbookViewId="0">
      <selection activeCell="G12" sqref="G1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10625</v>
      </c>
      <c r="C3" t="s">
        <v>1</v>
      </c>
      <c r="D3" t="s">
        <v>7706</v>
      </c>
      <c r="E3" t="s">
        <v>8136</v>
      </c>
      <c r="F3" t="s">
        <v>8137</v>
      </c>
      <c r="G3">
        <v>90</v>
      </c>
      <c r="H3">
        <v>90</v>
      </c>
      <c r="I3">
        <v>90</v>
      </c>
      <c r="J3">
        <v>90</v>
      </c>
      <c r="K3">
        <v>0</v>
      </c>
      <c r="L3" s="2">
        <v>0</v>
      </c>
      <c r="M3" s="2">
        <v>0</v>
      </c>
      <c r="N3" s="2">
        <v>0</v>
      </c>
      <c r="O3" s="2">
        <v>1003.8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1003.8</v>
      </c>
      <c r="V3" t="s">
        <v>55</v>
      </c>
    </row>
    <row r="4" spans="1:22" x14ac:dyDescent="0.25">
      <c r="A4" t="s">
        <v>8328</v>
      </c>
      <c r="B4" t="s">
        <v>10625</v>
      </c>
      <c r="C4" t="s">
        <v>1</v>
      </c>
      <c r="D4" t="s">
        <v>7706</v>
      </c>
      <c r="E4" t="s">
        <v>8136</v>
      </c>
      <c r="F4" t="s">
        <v>8137</v>
      </c>
      <c r="G4">
        <v>89</v>
      </c>
      <c r="H4">
        <v>89</v>
      </c>
      <c r="I4">
        <v>89</v>
      </c>
      <c r="J4">
        <v>89</v>
      </c>
      <c r="K4">
        <v>0</v>
      </c>
      <c r="L4" s="2">
        <v>0</v>
      </c>
      <c r="M4" s="2">
        <v>0</v>
      </c>
      <c r="N4" s="2">
        <v>0</v>
      </c>
      <c r="O4" s="2">
        <v>1171.0999999999999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1171.0999999999999</v>
      </c>
      <c r="V4" t="s">
        <v>55</v>
      </c>
    </row>
    <row r="5" spans="1:22" x14ac:dyDescent="0.25">
      <c r="A5" t="s">
        <v>8327</v>
      </c>
      <c r="B5" t="s">
        <v>10624</v>
      </c>
      <c r="C5" t="s">
        <v>1</v>
      </c>
      <c r="D5" t="s">
        <v>7706</v>
      </c>
      <c r="E5" t="s">
        <v>8136</v>
      </c>
      <c r="F5" t="s">
        <v>8137</v>
      </c>
      <c r="G5">
        <v>88</v>
      </c>
      <c r="H5">
        <v>88</v>
      </c>
      <c r="I5">
        <v>88</v>
      </c>
      <c r="J5">
        <v>88</v>
      </c>
      <c r="K5">
        <v>0</v>
      </c>
      <c r="L5" s="2">
        <v>0</v>
      </c>
      <c r="M5" s="2">
        <v>0</v>
      </c>
      <c r="N5" s="2">
        <v>0</v>
      </c>
      <c r="O5" s="2">
        <v>1003.8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1003.8</v>
      </c>
      <c r="V5" t="s">
        <v>55</v>
      </c>
    </row>
    <row r="6" spans="1:22" x14ac:dyDescent="0.25">
      <c r="A6" t="s">
        <v>8327</v>
      </c>
      <c r="B6" t="s">
        <v>10624</v>
      </c>
      <c r="C6" t="s">
        <v>1</v>
      </c>
      <c r="D6" t="s">
        <v>7706</v>
      </c>
      <c r="E6" t="s">
        <v>8136</v>
      </c>
      <c r="F6" t="s">
        <v>8137</v>
      </c>
      <c r="G6">
        <v>87</v>
      </c>
      <c r="H6">
        <v>87</v>
      </c>
      <c r="I6">
        <v>87</v>
      </c>
      <c r="J6">
        <v>87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</row>
    <row r="7" spans="1:22" x14ac:dyDescent="0.25">
      <c r="A7" t="s">
        <v>8326</v>
      </c>
      <c r="B7" t="s">
        <v>10623</v>
      </c>
      <c r="C7" t="s">
        <v>1</v>
      </c>
      <c r="D7" t="s">
        <v>7706</v>
      </c>
      <c r="E7" t="s">
        <v>8136</v>
      </c>
      <c r="F7" t="s">
        <v>8137</v>
      </c>
      <c r="G7">
        <v>86</v>
      </c>
      <c r="H7">
        <v>86</v>
      </c>
      <c r="I7">
        <v>86</v>
      </c>
      <c r="J7">
        <v>86</v>
      </c>
      <c r="K7">
        <v>0</v>
      </c>
      <c r="L7" s="2">
        <v>0</v>
      </c>
      <c r="M7" s="2">
        <v>0</v>
      </c>
      <c r="N7" s="2">
        <v>0</v>
      </c>
      <c r="O7" s="2">
        <v>1338.4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1338.4</v>
      </c>
      <c r="V7" t="s">
        <v>55</v>
      </c>
    </row>
    <row r="8" spans="1:22" x14ac:dyDescent="0.25">
      <c r="A8" t="s">
        <v>8325</v>
      </c>
      <c r="B8" t="s">
        <v>10619</v>
      </c>
      <c r="C8" t="s">
        <v>1</v>
      </c>
      <c r="D8" t="s">
        <v>7706</v>
      </c>
      <c r="E8" t="s">
        <v>8136</v>
      </c>
      <c r="F8" t="s">
        <v>8137</v>
      </c>
      <c r="G8">
        <v>85</v>
      </c>
      <c r="H8">
        <v>85</v>
      </c>
      <c r="I8">
        <v>85</v>
      </c>
      <c r="J8">
        <v>85</v>
      </c>
      <c r="K8">
        <v>0</v>
      </c>
      <c r="L8" s="2">
        <v>0</v>
      </c>
      <c r="M8" s="2">
        <v>0</v>
      </c>
      <c r="N8" s="2">
        <v>0</v>
      </c>
      <c r="O8" s="2">
        <v>1003.8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1003.8</v>
      </c>
      <c r="V8" t="s">
        <v>55</v>
      </c>
    </row>
    <row r="9" spans="1:22" x14ac:dyDescent="0.25">
      <c r="A9" t="s">
        <v>8325</v>
      </c>
      <c r="B9" t="s">
        <v>10619</v>
      </c>
      <c r="C9" t="s">
        <v>1</v>
      </c>
      <c r="D9" t="s">
        <v>7706</v>
      </c>
      <c r="E9" t="s">
        <v>8136</v>
      </c>
      <c r="F9" t="s">
        <v>8137</v>
      </c>
      <c r="G9">
        <v>84</v>
      </c>
      <c r="H9">
        <v>84</v>
      </c>
      <c r="I9">
        <v>84</v>
      </c>
      <c r="J9">
        <v>84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2" x14ac:dyDescent="0.25">
      <c r="A10" t="s">
        <v>8325</v>
      </c>
      <c r="B10" t="s">
        <v>10619</v>
      </c>
      <c r="C10" t="s">
        <v>1</v>
      </c>
      <c r="D10" t="s">
        <v>7706</v>
      </c>
      <c r="E10" t="s">
        <v>8136</v>
      </c>
      <c r="F10" t="s">
        <v>8137</v>
      </c>
      <c r="G10">
        <v>83</v>
      </c>
      <c r="H10">
        <v>83</v>
      </c>
      <c r="I10">
        <v>83</v>
      </c>
      <c r="J10">
        <v>83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8325</v>
      </c>
      <c r="B11" t="s">
        <v>10619</v>
      </c>
      <c r="C11" t="s">
        <v>1</v>
      </c>
      <c r="D11" t="s">
        <v>7706</v>
      </c>
      <c r="E11" t="s">
        <v>8136</v>
      </c>
      <c r="F11" t="s">
        <v>8137</v>
      </c>
      <c r="G11">
        <v>82</v>
      </c>
      <c r="H11">
        <v>82</v>
      </c>
      <c r="I11">
        <v>82</v>
      </c>
      <c r="J11">
        <v>82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x14ac:dyDescent="0.25">
      <c r="A12" t="s">
        <v>8325</v>
      </c>
      <c r="B12" t="s">
        <v>10619</v>
      </c>
      <c r="C12" t="s">
        <v>1</v>
      </c>
      <c r="D12" t="s">
        <v>7706</v>
      </c>
      <c r="E12" t="s">
        <v>8136</v>
      </c>
      <c r="F12" t="s">
        <v>8137</v>
      </c>
      <c r="G12">
        <v>81</v>
      </c>
      <c r="H12">
        <v>81</v>
      </c>
      <c r="I12">
        <v>81</v>
      </c>
      <c r="J12">
        <v>81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t="s">
        <v>55</v>
      </c>
    </row>
    <row r="13" spans="1:22" x14ac:dyDescent="0.25">
      <c r="A13" t="s">
        <v>8324</v>
      </c>
      <c r="B13" t="s">
        <v>10618</v>
      </c>
      <c r="C13" t="s">
        <v>1</v>
      </c>
      <c r="D13" t="s">
        <v>7706</v>
      </c>
      <c r="E13" t="s">
        <v>8136</v>
      </c>
      <c r="F13" t="s">
        <v>8137</v>
      </c>
      <c r="G13">
        <v>80</v>
      </c>
      <c r="H13">
        <v>80</v>
      </c>
      <c r="I13">
        <v>80</v>
      </c>
      <c r="J13">
        <v>80</v>
      </c>
      <c r="K13">
        <v>0</v>
      </c>
      <c r="L13" s="2">
        <v>0</v>
      </c>
      <c r="M13" s="2">
        <v>0</v>
      </c>
      <c r="N13" s="2">
        <v>0</v>
      </c>
      <c r="O13" s="2">
        <v>632.5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632.5</v>
      </c>
      <c r="V13" t="s">
        <v>55</v>
      </c>
    </row>
    <row r="14" spans="1:22" x14ac:dyDescent="0.25">
      <c r="A14" t="s">
        <v>8324</v>
      </c>
      <c r="B14" t="s">
        <v>10618</v>
      </c>
      <c r="C14" t="s">
        <v>1</v>
      </c>
      <c r="D14" t="s">
        <v>7706</v>
      </c>
      <c r="E14" t="s">
        <v>8136</v>
      </c>
      <c r="F14" t="s">
        <v>8137</v>
      </c>
      <c r="G14">
        <v>79</v>
      </c>
      <c r="H14">
        <v>79</v>
      </c>
      <c r="I14">
        <v>79</v>
      </c>
      <c r="J14">
        <v>79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x14ac:dyDescent="0.25">
      <c r="A15" t="s">
        <v>8323</v>
      </c>
      <c r="B15" t="s">
        <v>10617</v>
      </c>
      <c r="C15" t="s">
        <v>1</v>
      </c>
      <c r="D15" t="s">
        <v>7706</v>
      </c>
      <c r="E15" t="s">
        <v>8136</v>
      </c>
      <c r="F15" t="s">
        <v>8137</v>
      </c>
      <c r="G15">
        <v>78</v>
      </c>
      <c r="H15">
        <v>78</v>
      </c>
      <c r="I15">
        <v>78</v>
      </c>
      <c r="J15">
        <v>78</v>
      </c>
      <c r="K15">
        <v>0</v>
      </c>
      <c r="L15" s="2">
        <v>0</v>
      </c>
      <c r="M15" s="2">
        <v>0</v>
      </c>
      <c r="N15" s="2">
        <v>0</v>
      </c>
      <c r="O15" s="2">
        <v>885.5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885.5</v>
      </c>
      <c r="V15" t="s">
        <v>55</v>
      </c>
    </row>
    <row r="16" spans="1:22" x14ac:dyDescent="0.25">
      <c r="A16" t="s">
        <v>8323</v>
      </c>
      <c r="B16" t="s">
        <v>10617</v>
      </c>
      <c r="C16" t="s">
        <v>1</v>
      </c>
      <c r="D16" t="s">
        <v>7706</v>
      </c>
      <c r="E16" t="s">
        <v>8136</v>
      </c>
      <c r="F16" t="s">
        <v>8137</v>
      </c>
      <c r="G16">
        <v>77</v>
      </c>
      <c r="H16">
        <v>77</v>
      </c>
      <c r="I16">
        <v>77</v>
      </c>
      <c r="J16">
        <v>77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x14ac:dyDescent="0.25">
      <c r="A17" t="s">
        <v>8322</v>
      </c>
      <c r="B17" s="156" t="s">
        <v>10635</v>
      </c>
      <c r="C17" t="s">
        <v>1</v>
      </c>
      <c r="D17" t="s">
        <v>7706</v>
      </c>
      <c r="E17" t="s">
        <v>8136</v>
      </c>
      <c r="F17" t="s">
        <v>8137</v>
      </c>
      <c r="G17">
        <v>76</v>
      </c>
      <c r="H17">
        <v>76</v>
      </c>
      <c r="I17">
        <v>76</v>
      </c>
      <c r="J17">
        <v>76</v>
      </c>
      <c r="K17">
        <v>0</v>
      </c>
      <c r="L17" s="2">
        <v>0</v>
      </c>
      <c r="M17" s="2">
        <v>0</v>
      </c>
      <c r="N17" s="2">
        <v>0</v>
      </c>
      <c r="O17" s="2">
        <v>885.5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885.5</v>
      </c>
      <c r="V17" t="s">
        <v>55</v>
      </c>
    </row>
    <row r="18" spans="1:22" x14ac:dyDescent="0.25">
      <c r="A18" t="s">
        <v>8265</v>
      </c>
      <c r="B18" t="s">
        <v>10616</v>
      </c>
      <c r="C18" t="s">
        <v>1</v>
      </c>
      <c r="D18" t="s">
        <v>7706</v>
      </c>
      <c r="E18" t="s">
        <v>8136</v>
      </c>
      <c r="F18" t="s">
        <v>8137</v>
      </c>
      <c r="G18">
        <v>75</v>
      </c>
      <c r="H18">
        <v>75</v>
      </c>
      <c r="I18">
        <v>75</v>
      </c>
      <c r="J18">
        <v>75</v>
      </c>
      <c r="K18">
        <v>0</v>
      </c>
      <c r="L18" s="2">
        <v>0</v>
      </c>
      <c r="M18" s="2">
        <v>0</v>
      </c>
      <c r="N18" s="2">
        <v>0</v>
      </c>
      <c r="O18" s="2">
        <v>759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759</v>
      </c>
      <c r="V18" t="s">
        <v>55</v>
      </c>
    </row>
    <row r="19" spans="1:22" x14ac:dyDescent="0.25">
      <c r="A19" t="s">
        <v>8153</v>
      </c>
      <c r="B19" s="156" t="s">
        <v>10630</v>
      </c>
      <c r="C19" t="s">
        <v>1</v>
      </c>
      <c r="D19" t="s">
        <v>7706</v>
      </c>
      <c r="E19" t="s">
        <v>8136</v>
      </c>
      <c r="F19" t="s">
        <v>8137</v>
      </c>
      <c r="G19">
        <v>150</v>
      </c>
      <c r="H19">
        <v>150</v>
      </c>
      <c r="I19">
        <v>150</v>
      </c>
      <c r="J19">
        <v>150</v>
      </c>
      <c r="K19">
        <v>0</v>
      </c>
      <c r="L19" s="2">
        <v>0</v>
      </c>
      <c r="M19" s="2">
        <v>0</v>
      </c>
      <c r="N19" s="2">
        <v>0</v>
      </c>
      <c r="O19" s="2">
        <v>759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759</v>
      </c>
      <c r="V19" t="s">
        <v>55</v>
      </c>
    </row>
    <row r="20" spans="1:22" x14ac:dyDescent="0.25">
      <c r="A20" t="s">
        <v>7981</v>
      </c>
      <c r="B20" s="156" t="s">
        <v>10633</v>
      </c>
      <c r="C20" t="s">
        <v>1</v>
      </c>
      <c r="D20" t="s">
        <v>7706</v>
      </c>
      <c r="E20" t="s">
        <v>8136</v>
      </c>
      <c r="F20" t="s">
        <v>8137</v>
      </c>
      <c r="G20">
        <v>149</v>
      </c>
      <c r="H20">
        <v>149</v>
      </c>
      <c r="I20">
        <v>149</v>
      </c>
      <c r="J20">
        <v>149</v>
      </c>
      <c r="K20">
        <v>0</v>
      </c>
      <c r="L20" s="2">
        <v>0</v>
      </c>
      <c r="M20" s="2">
        <v>0</v>
      </c>
      <c r="N20" s="2">
        <v>0</v>
      </c>
      <c r="O20" s="2">
        <v>506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506</v>
      </c>
      <c r="V20" t="s">
        <v>55</v>
      </c>
    </row>
    <row r="21" spans="1:22" x14ac:dyDescent="0.25">
      <c r="A21" t="s">
        <v>7981</v>
      </c>
      <c r="B21" s="156" t="s">
        <v>10633</v>
      </c>
      <c r="C21" t="s">
        <v>1</v>
      </c>
      <c r="D21" t="s">
        <v>7706</v>
      </c>
      <c r="E21" t="s">
        <v>8136</v>
      </c>
      <c r="F21" t="s">
        <v>8137</v>
      </c>
      <c r="G21">
        <v>148</v>
      </c>
      <c r="H21">
        <v>148</v>
      </c>
      <c r="I21">
        <v>148</v>
      </c>
      <c r="J21">
        <v>148</v>
      </c>
      <c r="K21">
        <v>0</v>
      </c>
      <c r="L21" s="2">
        <v>0</v>
      </c>
      <c r="M21" s="2">
        <v>0</v>
      </c>
      <c r="N21" s="2">
        <v>0</v>
      </c>
      <c r="O21" s="2">
        <v>759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759</v>
      </c>
      <c r="V21" t="s">
        <v>55</v>
      </c>
    </row>
    <row r="22" spans="1:22" x14ac:dyDescent="0.25">
      <c r="A22" t="s">
        <v>7944</v>
      </c>
      <c r="B22" t="s">
        <v>10629</v>
      </c>
      <c r="C22" t="s">
        <v>1</v>
      </c>
      <c r="D22" t="s">
        <v>7706</v>
      </c>
      <c r="E22" t="s">
        <v>8136</v>
      </c>
      <c r="F22" t="s">
        <v>8137</v>
      </c>
      <c r="G22">
        <v>147</v>
      </c>
      <c r="H22">
        <v>147</v>
      </c>
      <c r="I22">
        <v>147</v>
      </c>
      <c r="J22">
        <v>147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x14ac:dyDescent="0.25">
      <c r="A23" t="s">
        <v>7944</v>
      </c>
      <c r="B23" t="s">
        <v>10629</v>
      </c>
      <c r="C23" t="s">
        <v>1</v>
      </c>
      <c r="D23" t="s">
        <v>7706</v>
      </c>
      <c r="E23" t="s">
        <v>8136</v>
      </c>
      <c r="F23" t="s">
        <v>8137</v>
      </c>
      <c r="G23">
        <v>146</v>
      </c>
      <c r="H23">
        <v>146</v>
      </c>
      <c r="I23">
        <v>146</v>
      </c>
      <c r="J23">
        <v>146</v>
      </c>
      <c r="K23">
        <v>0</v>
      </c>
      <c r="L23" s="2">
        <v>0</v>
      </c>
      <c r="M23" s="2">
        <v>0</v>
      </c>
      <c r="N23" s="2">
        <v>0</v>
      </c>
      <c r="O23" s="2">
        <v>1138.5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1138.5</v>
      </c>
      <c r="V23" t="s">
        <v>55</v>
      </c>
    </row>
    <row r="24" spans="1:22" ht="15.75" thickBot="1" x14ac:dyDescent="0.3"/>
    <row r="25" spans="1:22" ht="15.75" thickBot="1" x14ac:dyDescent="0.3">
      <c r="A25" s="157" t="s">
        <v>76</v>
      </c>
      <c r="B25" s="158"/>
      <c r="C25" s="158"/>
      <c r="D25" s="158"/>
      <c r="E25" s="158"/>
      <c r="F25" s="158"/>
      <c r="G25" s="158"/>
      <c r="H25" s="158"/>
      <c r="I25" s="158"/>
      <c r="J25" s="158"/>
      <c r="K25" s="159"/>
      <c r="L25" s="4">
        <f>+SUBTOTAL(9,Tabla3[V EXENTA])</f>
        <v>0</v>
      </c>
      <c r="M25" s="4">
        <f>+SUBTOTAL(9,Tabla3[VENTAS NO])</f>
        <v>0</v>
      </c>
      <c r="N25" s="4">
        <f>+SUBTOTAL(9,Tabla3[V NO SUJETAS])</f>
        <v>0</v>
      </c>
      <c r="O25" s="4">
        <f>+SUBTOTAL(9,Tabla3[V GRAVADAS])</f>
        <v>11845.900000000001</v>
      </c>
      <c r="P25" s="4">
        <f>+SUBTOTAL(9,Tabla3[EX IN CA])</f>
        <v>0</v>
      </c>
      <c r="Q25" s="4">
        <f>+SUBTOTAL(9,Tabla3[EX OUT CA])</f>
        <v>0</v>
      </c>
      <c r="R25" s="4">
        <f>+SUBTOTAL(9,Tabla3[EX SERVICE])</f>
        <v>0</v>
      </c>
      <c r="S25" s="4">
        <f>+SUBTOTAL(9,Tabla3[V ZONA FRAN])</f>
        <v>0</v>
      </c>
      <c r="T25" s="4">
        <f>+SUBTOTAL(9,Tabla3[V CTA A 3ERO])</f>
        <v>0</v>
      </c>
      <c r="U25" s="4">
        <f>+SUBTOTAL(9,Tabla3[TOTAL VENTA])</f>
        <v>11845.900000000001</v>
      </c>
    </row>
    <row r="26" spans="1:22" x14ac:dyDescent="0.25">
      <c r="O26" s="2">
        <f>O25/1.13</f>
        <v>10483.097345132746</v>
      </c>
    </row>
    <row r="27" spans="1:22" x14ac:dyDescent="0.25">
      <c r="O27" s="2">
        <f>O26*0.13</f>
        <v>1362.8026548672572</v>
      </c>
    </row>
  </sheetData>
  <mergeCells count="1">
    <mergeCell ref="A25:K2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7981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5807</v>
      </c>
    </row>
    <row r="6" spans="2:6" x14ac:dyDescent="0.25">
      <c r="B6" s="23" t="s">
        <v>2</v>
      </c>
      <c r="D6" s="50">
        <v>45383</v>
      </c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10626</v>
      </c>
    </row>
    <row r="9" spans="2:6" x14ac:dyDescent="0.25">
      <c r="B9" s="23" t="s">
        <v>5</v>
      </c>
      <c r="D9" s="51" t="s">
        <v>10627</v>
      </c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9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8328</v>
      </c>
      <c r="B2"/>
      <c r="C2" t="s">
        <v>5807</v>
      </c>
      <c r="D2" s="13">
        <v>45257</v>
      </c>
      <c r="E2" t="s">
        <v>8264</v>
      </c>
      <c r="F2" t="s">
        <v>10626</v>
      </c>
      <c r="G2" t="s">
        <v>10628</v>
      </c>
      <c r="H2" s="2">
        <v>1036.3699999999999</v>
      </c>
      <c r="I2" s="2">
        <v>10.3637</v>
      </c>
      <c r="J2">
        <v>7</v>
      </c>
    </row>
    <row r="3" spans="1:10" s="18" customFormat="1" x14ac:dyDescent="0.25">
      <c r="A3" t="s">
        <v>8325</v>
      </c>
      <c r="B3"/>
      <c r="C3" t="s">
        <v>5807</v>
      </c>
      <c r="D3" s="13">
        <v>45166</v>
      </c>
      <c r="E3" t="s">
        <v>8264</v>
      </c>
      <c r="F3" t="s">
        <v>10620</v>
      </c>
      <c r="G3" t="s">
        <v>10622</v>
      </c>
      <c r="H3" s="2">
        <v>888.32</v>
      </c>
      <c r="I3" s="2">
        <v>8.8832000000000004</v>
      </c>
      <c r="J3">
        <v>7</v>
      </c>
    </row>
    <row r="4" spans="1:10" s="18" customFormat="1" x14ac:dyDescent="0.25">
      <c r="A4" t="s">
        <v>8324</v>
      </c>
      <c r="B4"/>
      <c r="C4" t="s">
        <v>5807</v>
      </c>
      <c r="D4" s="13">
        <v>45138</v>
      </c>
      <c r="E4" t="s">
        <v>8264</v>
      </c>
      <c r="F4" t="s">
        <v>10620</v>
      </c>
      <c r="G4" t="s">
        <v>10621</v>
      </c>
      <c r="H4" s="2">
        <v>2126.9899999999998</v>
      </c>
      <c r="I4" s="2">
        <v>21.2699</v>
      </c>
      <c r="J4">
        <v>7</v>
      </c>
    </row>
    <row r="5" spans="1:10" s="18" customFormat="1" x14ac:dyDescent="0.25">
      <c r="A5" t="s">
        <v>8265</v>
      </c>
      <c r="B5"/>
      <c r="C5" t="s">
        <v>5807</v>
      </c>
      <c r="D5" s="13">
        <v>45017</v>
      </c>
      <c r="E5" t="s">
        <v>8264</v>
      </c>
      <c r="F5" t="s">
        <v>10626</v>
      </c>
      <c r="G5" t="s">
        <v>10627</v>
      </c>
      <c r="H5" s="2">
        <v>671.68</v>
      </c>
      <c r="I5" s="2">
        <v>6.7167999999999992</v>
      </c>
      <c r="J5">
        <v>7</v>
      </c>
    </row>
    <row r="6" spans="1:10" s="18" customFormat="1" x14ac:dyDescent="0.25">
      <c r="A6" t="s">
        <v>7981</v>
      </c>
      <c r="B6"/>
      <c r="C6" t="s">
        <v>5807</v>
      </c>
      <c r="D6" s="13">
        <v>44958</v>
      </c>
      <c r="E6" t="s">
        <v>8264</v>
      </c>
      <c r="F6" t="s">
        <v>10626</v>
      </c>
      <c r="G6" t="s">
        <v>10632</v>
      </c>
      <c r="H6" s="2">
        <v>1119.47</v>
      </c>
      <c r="I6" s="2">
        <v>11.194700000000001</v>
      </c>
      <c r="J6">
        <v>7</v>
      </c>
    </row>
    <row r="7" spans="1:10" s="18" customFormat="1" x14ac:dyDescent="0.25">
      <c r="A7" t="s">
        <v>7944</v>
      </c>
      <c r="B7"/>
      <c r="C7" t="s">
        <v>5807</v>
      </c>
      <c r="D7" s="13">
        <v>44927</v>
      </c>
      <c r="E7" t="s">
        <v>8264</v>
      </c>
      <c r="F7" t="s">
        <v>10626</v>
      </c>
      <c r="G7" t="s">
        <v>10631</v>
      </c>
      <c r="H7" s="2">
        <v>1007.52</v>
      </c>
      <c r="I7" s="2">
        <v>10.075200000000001</v>
      </c>
      <c r="J7">
        <v>7</v>
      </c>
    </row>
    <row r="8" spans="1:10" s="18" customFormat="1" x14ac:dyDescent="0.25">
      <c r="A8"/>
      <c r="B8"/>
      <c r="C8"/>
      <c r="D8" s="13"/>
      <c r="E8"/>
      <c r="F8"/>
      <c r="G8"/>
      <c r="H8" s="2"/>
      <c r="I8" s="2"/>
      <c r="J8"/>
    </row>
    <row r="9" spans="1:10" s="18" customFormat="1" x14ac:dyDescent="0.25">
      <c r="A9"/>
      <c r="B9"/>
      <c r="C9"/>
      <c r="D9" s="13"/>
      <c r="E9" s="1"/>
      <c r="F9" s="34"/>
      <c r="G9" s="34"/>
      <c r="H9" s="76"/>
      <c r="I9" s="2"/>
      <c r="J9" s="82"/>
    </row>
    <row r="10" spans="1:10" s="18" customFormat="1" x14ac:dyDescent="0.25">
      <c r="A10" t="s">
        <v>7719</v>
      </c>
      <c r="B10"/>
      <c r="C10"/>
      <c r="D10" s="13"/>
      <c r="E10" s="15">
        <f>SUBTOTAL(109,Tabla6[Tipo de documento])</f>
        <v>0</v>
      </c>
      <c r="F10" s="15">
        <f>SUBTOTAL(109,Tabla6[Serie])</f>
        <v>0</v>
      </c>
      <c r="G10" s="15"/>
      <c r="H10" s="36">
        <f>SUBTOTAL(109,Tabla6[Monto sujeto])</f>
        <v>6850.35</v>
      </c>
      <c r="I10" s="36">
        <f>SUBTOTAL(109,Tabla6[Monto Retención 1%])</f>
        <v>68.503500000000003</v>
      </c>
      <c r="J10" s="19">
        <f>SUBTOTAL(109,Tabla6[ANEXO])</f>
        <v>42</v>
      </c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1"/>
      <c r="I274" s="81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1"/>
      <c r="I275" s="81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1"/>
      <c r="I276" s="81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1"/>
      <c r="I277" s="81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1"/>
      <c r="I278" s="81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1"/>
      <c r="I279" s="81"/>
      <c r="J279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499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6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8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7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9057</v>
      </c>
      <c r="B4426" t="s">
        <v>9058</v>
      </c>
    </row>
    <row r="4427" spans="1:2" x14ac:dyDescent="0.25">
      <c r="A4427" s="1" t="s">
        <v>1313</v>
      </c>
      <c r="B4427" t="s">
        <v>9059</v>
      </c>
    </row>
    <row r="4428" spans="1:2" x14ac:dyDescent="0.25">
      <c r="A4428" s="1" t="s">
        <v>9060</v>
      </c>
      <c r="B4428" t="s">
        <v>9061</v>
      </c>
    </row>
    <row r="4429" spans="1:2" x14ac:dyDescent="0.25">
      <c r="A4429" s="1" t="s">
        <v>9062</v>
      </c>
      <c r="B4429" t="s">
        <v>9063</v>
      </c>
    </row>
    <row r="4430" spans="1:2" x14ac:dyDescent="0.25">
      <c r="A4430" s="1" t="s">
        <v>9064</v>
      </c>
      <c r="B4430" t="s">
        <v>9065</v>
      </c>
    </row>
    <row r="4431" spans="1:2" x14ac:dyDescent="0.25">
      <c r="A4431" s="1" t="s">
        <v>1340</v>
      </c>
      <c r="B4431" t="s">
        <v>9066</v>
      </c>
    </row>
    <row r="4432" spans="1:2" x14ac:dyDescent="0.25">
      <c r="A4432" s="1" t="s">
        <v>5019</v>
      </c>
      <c r="B4432" t="s">
        <v>9067</v>
      </c>
    </row>
    <row r="4433" spans="1:2" x14ac:dyDescent="0.25">
      <c r="A4433" s="1" t="s">
        <v>3529</v>
      </c>
      <c r="B4433" t="s">
        <v>9068</v>
      </c>
    </row>
    <row r="4434" spans="1:2" x14ac:dyDescent="0.25">
      <c r="A4434" s="1" t="s">
        <v>7572</v>
      </c>
      <c r="B4434" t="s">
        <v>9069</v>
      </c>
    </row>
    <row r="4435" spans="1:2" x14ac:dyDescent="0.25">
      <c r="A4435" s="1" t="s">
        <v>9070</v>
      </c>
      <c r="B4435" t="s">
        <v>9071</v>
      </c>
    </row>
    <row r="4436" spans="1:2" x14ac:dyDescent="0.25">
      <c r="A4436" s="1" t="s">
        <v>9072</v>
      </c>
      <c r="B4436" t="s">
        <v>9073</v>
      </c>
    </row>
    <row r="4437" spans="1:2" x14ac:dyDescent="0.25">
      <c r="A4437" s="1" t="s">
        <v>9074</v>
      </c>
      <c r="B4437" t="s">
        <v>9075</v>
      </c>
    </row>
    <row r="4438" spans="1:2" x14ac:dyDescent="0.25">
      <c r="A4438" s="1" t="s">
        <v>7310</v>
      </c>
      <c r="B4438" t="s">
        <v>9076</v>
      </c>
    </row>
    <row r="4439" spans="1:2" x14ac:dyDescent="0.25">
      <c r="A4439" s="1" t="s">
        <v>9077</v>
      </c>
      <c r="B4439" t="s">
        <v>9078</v>
      </c>
    </row>
    <row r="4440" spans="1:2" x14ac:dyDescent="0.25">
      <c r="A4440" s="1" t="s">
        <v>9079</v>
      </c>
      <c r="B4440" t="s">
        <v>9080</v>
      </c>
    </row>
    <row r="4441" spans="1:2" x14ac:dyDescent="0.25">
      <c r="A4441" s="1" t="s">
        <v>9081</v>
      </c>
      <c r="B4441" t="s">
        <v>9082</v>
      </c>
    </row>
    <row r="4442" spans="1:2" x14ac:dyDescent="0.25">
      <c r="A4442" s="1" t="s">
        <v>9083</v>
      </c>
      <c r="B4442" t="s">
        <v>9084</v>
      </c>
    </row>
    <row r="4443" spans="1:2" x14ac:dyDescent="0.25">
      <c r="A4443" s="1" t="s">
        <v>9085</v>
      </c>
      <c r="B4443" t="s">
        <v>9086</v>
      </c>
    </row>
    <row r="4444" spans="1:2" x14ac:dyDescent="0.25">
      <c r="A4444" s="1" t="s">
        <v>9087</v>
      </c>
      <c r="B4444" t="s">
        <v>9088</v>
      </c>
    </row>
    <row r="4445" spans="1:2" x14ac:dyDescent="0.25">
      <c r="A4445" s="1" t="s">
        <v>9089</v>
      </c>
      <c r="B4445" t="s">
        <v>9090</v>
      </c>
    </row>
    <row r="4446" spans="1:2" x14ac:dyDescent="0.25">
      <c r="A4446" s="1" t="s">
        <v>9091</v>
      </c>
      <c r="B4446" t="s">
        <v>9092</v>
      </c>
    </row>
    <row r="4447" spans="1:2" x14ac:dyDescent="0.25">
      <c r="A4447" s="1" t="s">
        <v>9093</v>
      </c>
      <c r="B4447" t="s">
        <v>9094</v>
      </c>
    </row>
    <row r="4448" spans="1:2" x14ac:dyDescent="0.25">
      <c r="A4448" s="1" t="s">
        <v>9095</v>
      </c>
      <c r="B4448" t="s">
        <v>9096</v>
      </c>
    </row>
    <row r="4449" spans="1:2" x14ac:dyDescent="0.25">
      <c r="A4449" s="1" t="s">
        <v>9097</v>
      </c>
      <c r="B4449" t="s">
        <v>9098</v>
      </c>
    </row>
    <row r="4450" spans="1:2" x14ac:dyDescent="0.25">
      <c r="A4450" s="1" t="s">
        <v>9099</v>
      </c>
      <c r="B4450" t="s">
        <v>9100</v>
      </c>
    </row>
    <row r="4451" spans="1:2" x14ac:dyDescent="0.25">
      <c r="A4451" s="1" t="s">
        <v>3830</v>
      </c>
      <c r="B4451" t="s">
        <v>9101</v>
      </c>
    </row>
    <row r="4452" spans="1:2" x14ac:dyDescent="0.25">
      <c r="A4452" s="1" t="s">
        <v>9102</v>
      </c>
      <c r="B4452" t="s">
        <v>9103</v>
      </c>
    </row>
    <row r="4453" spans="1:2" x14ac:dyDescent="0.25">
      <c r="A4453" s="1" t="s">
        <v>9104</v>
      </c>
      <c r="B4453" t="s">
        <v>9105</v>
      </c>
    </row>
    <row r="4454" spans="1:2" x14ac:dyDescent="0.25">
      <c r="A4454" s="1" t="s">
        <v>3382</v>
      </c>
      <c r="B4454" t="s">
        <v>9106</v>
      </c>
    </row>
    <row r="4455" spans="1:2" x14ac:dyDescent="0.25">
      <c r="A4455" s="1" t="s">
        <v>6961</v>
      </c>
      <c r="B4455" t="s">
        <v>9107</v>
      </c>
    </row>
    <row r="4456" spans="1:2" x14ac:dyDescent="0.25">
      <c r="A4456" s="1" t="s">
        <v>9108</v>
      </c>
      <c r="B4456" t="s">
        <v>9109</v>
      </c>
    </row>
    <row r="4457" spans="1:2" x14ac:dyDescent="0.25">
      <c r="A4457" s="1" t="s">
        <v>2618</v>
      </c>
      <c r="B4457" t="s">
        <v>9110</v>
      </c>
    </row>
    <row r="4458" spans="1:2" x14ac:dyDescent="0.25">
      <c r="A4458" s="1" t="s">
        <v>2041</v>
      </c>
      <c r="B4458" t="s">
        <v>9111</v>
      </c>
    </row>
    <row r="4459" spans="1:2" x14ac:dyDescent="0.25">
      <c r="A4459" s="1" t="s">
        <v>3411</v>
      </c>
      <c r="B4459" t="s">
        <v>9112</v>
      </c>
    </row>
    <row r="4460" spans="1:2" x14ac:dyDescent="0.25">
      <c r="A4460" s="1" t="s">
        <v>1317</v>
      </c>
      <c r="B4460" t="s">
        <v>9113</v>
      </c>
    </row>
    <row r="4461" spans="1:2" x14ac:dyDescent="0.25">
      <c r="A4461" s="1" t="s">
        <v>3805</v>
      </c>
      <c r="B4461" t="s">
        <v>9114</v>
      </c>
    </row>
    <row r="4462" spans="1:2" x14ac:dyDescent="0.25">
      <c r="A4462" s="1" t="s">
        <v>1430</v>
      </c>
      <c r="B4462" t="s">
        <v>9115</v>
      </c>
    </row>
    <row r="4463" spans="1:2" x14ac:dyDescent="0.25">
      <c r="A4463" s="1" t="s">
        <v>9116</v>
      </c>
      <c r="B4463" t="s">
        <v>9117</v>
      </c>
    </row>
    <row r="4464" spans="1:2" x14ac:dyDescent="0.25">
      <c r="A4464" s="1" t="s">
        <v>9118</v>
      </c>
      <c r="B4464" t="s">
        <v>9119</v>
      </c>
    </row>
    <row r="4465" spans="1:5" x14ac:dyDescent="0.25">
      <c r="A4465" s="1" t="s">
        <v>2876</v>
      </c>
      <c r="B4465" t="s">
        <v>9120</v>
      </c>
    </row>
    <row r="4466" spans="1:5" x14ac:dyDescent="0.25">
      <c r="A4466" s="1" t="s">
        <v>9121</v>
      </c>
      <c r="B4466" t="s">
        <v>9122</v>
      </c>
    </row>
    <row r="4467" spans="1:5" x14ac:dyDescent="0.25">
      <c r="A4467" s="1" t="s">
        <v>3106</v>
      </c>
      <c r="B4467" t="s">
        <v>9123</v>
      </c>
    </row>
    <row r="4468" spans="1:5" x14ac:dyDescent="0.25">
      <c r="A4468" s="1" t="s">
        <v>9124</v>
      </c>
      <c r="B4468" t="s">
        <v>9125</v>
      </c>
    </row>
    <row r="4469" spans="1:5" x14ac:dyDescent="0.25">
      <c r="A4469" s="1" t="s">
        <v>1637</v>
      </c>
      <c r="B4469" t="s">
        <v>9126</v>
      </c>
    </row>
    <row r="4470" spans="1:5" x14ac:dyDescent="0.25">
      <c r="A4470" s="1" t="s">
        <v>9127</v>
      </c>
      <c r="B4470" t="s">
        <v>9128</v>
      </c>
    </row>
    <row r="4471" spans="1:5" x14ac:dyDescent="0.25">
      <c r="A4471" s="1" t="s">
        <v>3370</v>
      </c>
      <c r="B4471" t="s">
        <v>9129</v>
      </c>
    </row>
    <row r="4472" spans="1:5" x14ac:dyDescent="0.25">
      <c r="A4472" s="1" t="s">
        <v>9130</v>
      </c>
      <c r="B4472" t="s">
        <v>9131</v>
      </c>
    </row>
    <row r="4473" spans="1:5" x14ac:dyDescent="0.25">
      <c r="A4473" s="1" t="s">
        <v>9132</v>
      </c>
      <c r="B4473" t="s">
        <v>9133</v>
      </c>
    </row>
    <row r="4474" spans="1:5" x14ac:dyDescent="0.25">
      <c r="A4474" s="1" t="s">
        <v>5265</v>
      </c>
      <c r="B4474" t="s">
        <v>9134</v>
      </c>
      <c r="E4474">
        <v>288.04000000000002</v>
      </c>
    </row>
    <row r="4475" spans="1:5" x14ac:dyDescent="0.25">
      <c r="A4475" s="1" t="s">
        <v>9135</v>
      </c>
      <c r="B4475" t="s">
        <v>9136</v>
      </c>
      <c r="C4475">
        <v>1936.16</v>
      </c>
      <c r="E4475">
        <v>703.16</v>
      </c>
    </row>
    <row r="4476" spans="1:5" x14ac:dyDescent="0.25">
      <c r="A4476" s="1" t="s">
        <v>3424</v>
      </c>
      <c r="B4476" t="s">
        <v>9137</v>
      </c>
      <c r="C4476">
        <v>1946.16</v>
      </c>
      <c r="E4476">
        <v>191.61</v>
      </c>
    </row>
    <row r="4477" spans="1:5" x14ac:dyDescent="0.25">
      <c r="A4477" s="1" t="s">
        <v>9138</v>
      </c>
      <c r="B4477" t="s">
        <v>9139</v>
      </c>
      <c r="C4477">
        <f>SUM(C4475:C4476)</f>
        <v>3882.32</v>
      </c>
      <c r="E4477">
        <v>370.13</v>
      </c>
    </row>
    <row r="4478" spans="1:5" x14ac:dyDescent="0.25">
      <c r="A4478" s="1" t="s">
        <v>9140</v>
      </c>
      <c r="B4478" t="s">
        <v>9141</v>
      </c>
      <c r="E4478">
        <v>393.22</v>
      </c>
    </row>
    <row r="4479" spans="1:5" x14ac:dyDescent="0.25">
      <c r="A4479" s="1" t="s">
        <v>6864</v>
      </c>
      <c r="B4479" t="s">
        <v>9142</v>
      </c>
      <c r="E4479">
        <f>SUM(E4474:E4478)</f>
        <v>1946.16</v>
      </c>
    </row>
    <row r="4480" spans="1:5" x14ac:dyDescent="0.25">
      <c r="A4480" s="1" t="s">
        <v>4235</v>
      </c>
      <c r="B4480" t="s">
        <v>9143</v>
      </c>
    </row>
    <row r="4481" spans="1:2" x14ac:dyDescent="0.25">
      <c r="A4481" s="1" t="s">
        <v>1322</v>
      </c>
      <c r="B4481" t="s">
        <v>9144</v>
      </c>
    </row>
    <row r="4482" spans="1:2" x14ac:dyDescent="0.25">
      <c r="A4482" s="1" t="s">
        <v>9145</v>
      </c>
      <c r="B4482" t="s">
        <v>9146</v>
      </c>
    </row>
    <row r="4483" spans="1:2" x14ac:dyDescent="0.25">
      <c r="A4483" s="1" t="s">
        <v>1479</v>
      </c>
      <c r="B4483" t="s">
        <v>9147</v>
      </c>
    </row>
    <row r="4484" spans="1:2" x14ac:dyDescent="0.25">
      <c r="A4484" s="1" t="s">
        <v>1796</v>
      </c>
      <c r="B4484" t="s">
        <v>9148</v>
      </c>
    </row>
    <row r="4485" spans="1:2" x14ac:dyDescent="0.25">
      <c r="A4485" s="1" t="s">
        <v>9149</v>
      </c>
      <c r="B4485" t="s">
        <v>9150</v>
      </c>
    </row>
    <row r="4486" spans="1:2" x14ac:dyDescent="0.25">
      <c r="A4486" s="1" t="s">
        <v>6263</v>
      </c>
      <c r="B4486" t="s">
        <v>9151</v>
      </c>
    </row>
    <row r="4487" spans="1:2" x14ac:dyDescent="0.25">
      <c r="A4487" s="1" t="s">
        <v>9152</v>
      </c>
      <c r="B4487" t="s">
        <v>9153</v>
      </c>
    </row>
    <row r="4488" spans="1:2" x14ac:dyDescent="0.25">
      <c r="A4488" s="1" t="s">
        <v>9154</v>
      </c>
      <c r="B4488" t="s">
        <v>9155</v>
      </c>
    </row>
    <row r="4489" spans="1:2" x14ac:dyDescent="0.25">
      <c r="A4489" s="1" t="s">
        <v>9156</v>
      </c>
      <c r="B4489" t="s">
        <v>9157</v>
      </c>
    </row>
    <row r="4490" spans="1:2" x14ac:dyDescent="0.25">
      <c r="A4490" s="1" t="s">
        <v>3490</v>
      </c>
      <c r="B4490" t="s">
        <v>9158</v>
      </c>
    </row>
    <row r="4491" spans="1:2" x14ac:dyDescent="0.25">
      <c r="A4491" s="1" t="s">
        <v>2550</v>
      </c>
      <c r="B4491" t="s">
        <v>9159</v>
      </c>
    </row>
    <row r="4492" spans="1:2" x14ac:dyDescent="0.25">
      <c r="A4492" s="1" t="s">
        <v>9013</v>
      </c>
      <c r="B4492" t="s">
        <v>9160</v>
      </c>
    </row>
    <row r="4493" spans="1:2" x14ac:dyDescent="0.25">
      <c r="A4493" s="1" t="s">
        <v>1572</v>
      </c>
      <c r="B4493" t="s">
        <v>9161</v>
      </c>
    </row>
    <row r="4494" spans="1:2" x14ac:dyDescent="0.25">
      <c r="A4494" s="1" t="s">
        <v>2519</v>
      </c>
      <c r="B4494" t="s">
        <v>9162</v>
      </c>
    </row>
    <row r="4495" spans="1:2" x14ac:dyDescent="0.25">
      <c r="A4495" s="1" t="s">
        <v>9163</v>
      </c>
      <c r="B4495" t="s">
        <v>9164</v>
      </c>
    </row>
    <row r="4496" spans="1:2" x14ac:dyDescent="0.25">
      <c r="A4496" s="1" t="s">
        <v>9165</v>
      </c>
      <c r="B4496" t="s">
        <v>9166</v>
      </c>
    </row>
    <row r="4497" spans="1:2" x14ac:dyDescent="0.25">
      <c r="A4497" s="1" t="s">
        <v>9167</v>
      </c>
      <c r="B4497" t="s">
        <v>9168</v>
      </c>
    </row>
    <row r="4498" spans="1:2" x14ac:dyDescent="0.25">
      <c r="A4498" s="1" t="s">
        <v>9169</v>
      </c>
      <c r="B4498" t="s">
        <v>9170</v>
      </c>
    </row>
    <row r="4499" spans="1:2" x14ac:dyDescent="0.25">
      <c r="A4499" s="1" t="s">
        <v>2612</v>
      </c>
      <c r="B4499" t="s">
        <v>9171</v>
      </c>
    </row>
    <row r="4500" spans="1:2" x14ac:dyDescent="0.25">
      <c r="A4500" s="1" t="s">
        <v>9172</v>
      </c>
      <c r="B4500" t="s">
        <v>9173</v>
      </c>
    </row>
    <row r="4501" spans="1:2" x14ac:dyDescent="0.25">
      <c r="A4501" s="1" t="s">
        <v>1359</v>
      </c>
      <c r="B4501" t="s">
        <v>9174</v>
      </c>
    </row>
    <row r="4502" spans="1:2" x14ac:dyDescent="0.25">
      <c r="A4502" s="1" t="s">
        <v>2404</v>
      </c>
      <c r="B4502" t="s">
        <v>9175</v>
      </c>
    </row>
    <row r="4503" spans="1:2" x14ac:dyDescent="0.25">
      <c r="A4503" s="1" t="s">
        <v>1375</v>
      </c>
      <c r="B4503" t="s">
        <v>9176</v>
      </c>
    </row>
    <row r="4504" spans="1:2" x14ac:dyDescent="0.25">
      <c r="A4504" s="1" t="s">
        <v>9177</v>
      </c>
      <c r="B4504" t="s">
        <v>9178</v>
      </c>
    </row>
    <row r="4505" spans="1:2" x14ac:dyDescent="0.25">
      <c r="A4505" s="1" t="s">
        <v>2725</v>
      </c>
      <c r="B4505" t="s">
        <v>9179</v>
      </c>
    </row>
    <row r="4506" spans="1:2" x14ac:dyDescent="0.25">
      <c r="A4506" s="1" t="s">
        <v>2798</v>
      </c>
      <c r="B4506" t="s">
        <v>9180</v>
      </c>
    </row>
    <row r="4507" spans="1:2" x14ac:dyDescent="0.25">
      <c r="A4507" s="1" t="s">
        <v>9181</v>
      </c>
      <c r="B4507" t="s">
        <v>9182</v>
      </c>
    </row>
    <row r="4508" spans="1:2" x14ac:dyDescent="0.25">
      <c r="A4508" s="1" t="s">
        <v>9183</v>
      </c>
      <c r="B4508" t="s">
        <v>9184</v>
      </c>
    </row>
    <row r="4509" spans="1:2" x14ac:dyDescent="0.25">
      <c r="A4509" s="1" t="s">
        <v>2756</v>
      </c>
      <c r="B4509" t="s">
        <v>9185</v>
      </c>
    </row>
    <row r="4510" spans="1:2" x14ac:dyDescent="0.25">
      <c r="A4510" s="1" t="s">
        <v>2457</v>
      </c>
      <c r="B4510" t="s">
        <v>9186</v>
      </c>
    </row>
    <row r="4511" spans="1:2" x14ac:dyDescent="0.25">
      <c r="A4511" s="1" t="s">
        <v>9187</v>
      </c>
      <c r="B4511" t="s">
        <v>9188</v>
      </c>
    </row>
    <row r="4512" spans="1:2" x14ac:dyDescent="0.25">
      <c r="A4512" s="1" t="s">
        <v>6132</v>
      </c>
      <c r="B4512" t="s">
        <v>9189</v>
      </c>
    </row>
    <row r="4513" spans="1:2" x14ac:dyDescent="0.25">
      <c r="A4513" s="1" t="s">
        <v>9190</v>
      </c>
      <c r="B4513" t="s">
        <v>9191</v>
      </c>
    </row>
    <row r="4514" spans="1:2" x14ac:dyDescent="0.25">
      <c r="A4514" s="1" t="s">
        <v>5406</v>
      </c>
      <c r="B4514" t="s">
        <v>9192</v>
      </c>
    </row>
    <row r="4515" spans="1:2" x14ac:dyDescent="0.25">
      <c r="A4515" s="1" t="s">
        <v>2517</v>
      </c>
      <c r="B4515" t="s">
        <v>9193</v>
      </c>
    </row>
    <row r="4516" spans="1:2" x14ac:dyDescent="0.25">
      <c r="A4516" s="1" t="s">
        <v>2200</v>
      </c>
      <c r="B4516" t="s">
        <v>9194</v>
      </c>
    </row>
    <row r="4517" spans="1:2" x14ac:dyDescent="0.25">
      <c r="A4517" s="1" t="s">
        <v>2202</v>
      </c>
      <c r="B4517" t="s">
        <v>9195</v>
      </c>
    </row>
    <row r="4518" spans="1:2" x14ac:dyDescent="0.25">
      <c r="A4518" s="1" t="s">
        <v>9196</v>
      </c>
      <c r="B4518" t="s">
        <v>9197</v>
      </c>
    </row>
    <row r="4519" spans="1:2" x14ac:dyDescent="0.25">
      <c r="A4519" s="1" t="s">
        <v>9198</v>
      </c>
      <c r="B4519" t="s">
        <v>9199</v>
      </c>
    </row>
    <row r="4520" spans="1:2" x14ac:dyDescent="0.25">
      <c r="A4520" s="1" t="s">
        <v>2701</v>
      </c>
      <c r="B4520" t="s">
        <v>9200</v>
      </c>
    </row>
    <row r="4521" spans="1:2" x14ac:dyDescent="0.25">
      <c r="A4521" s="1" t="s">
        <v>9201</v>
      </c>
      <c r="B4521" t="s">
        <v>9202</v>
      </c>
    </row>
    <row r="4522" spans="1:2" x14ac:dyDescent="0.25">
      <c r="A4522" s="1" t="s">
        <v>2430</v>
      </c>
      <c r="B4522" t="s">
        <v>9203</v>
      </c>
    </row>
    <row r="4523" spans="1:2" x14ac:dyDescent="0.25">
      <c r="A4523" s="1" t="s">
        <v>3091</v>
      </c>
      <c r="B4523" t="s">
        <v>9204</v>
      </c>
    </row>
    <row r="4524" spans="1:2" x14ac:dyDescent="0.25">
      <c r="A4524" s="1" t="s">
        <v>2206</v>
      </c>
      <c r="B4524" t="s">
        <v>9205</v>
      </c>
    </row>
    <row r="4525" spans="1:2" x14ac:dyDescent="0.25">
      <c r="A4525" s="1" t="s">
        <v>1498</v>
      </c>
      <c r="B4525" t="s">
        <v>9206</v>
      </c>
    </row>
    <row r="4526" spans="1:2" x14ac:dyDescent="0.25">
      <c r="A4526" s="1" t="s">
        <v>9207</v>
      </c>
      <c r="B4526" t="s">
        <v>9208</v>
      </c>
    </row>
    <row r="4527" spans="1:2" x14ac:dyDescent="0.25">
      <c r="A4527" s="1" t="s">
        <v>9209</v>
      </c>
      <c r="B4527" t="s">
        <v>9210</v>
      </c>
    </row>
    <row r="4528" spans="1:2" x14ac:dyDescent="0.25">
      <c r="A4528" s="1" t="s">
        <v>9211</v>
      </c>
      <c r="B4528" t="s">
        <v>9212</v>
      </c>
    </row>
    <row r="4529" spans="1:2" x14ac:dyDescent="0.25">
      <c r="A4529" s="1" t="s">
        <v>9213</v>
      </c>
      <c r="B4529" t="s">
        <v>9214</v>
      </c>
    </row>
    <row r="4530" spans="1:2" x14ac:dyDescent="0.25">
      <c r="A4530" s="1" t="s">
        <v>637</v>
      </c>
      <c r="B4530" t="s">
        <v>9215</v>
      </c>
    </row>
    <row r="4531" spans="1:2" x14ac:dyDescent="0.25">
      <c r="A4531" s="1" t="s">
        <v>1674</v>
      </c>
      <c r="B4531" t="s">
        <v>9216</v>
      </c>
    </row>
    <row r="4532" spans="1:2" x14ac:dyDescent="0.25">
      <c r="A4532" s="1" t="s">
        <v>3436</v>
      </c>
      <c r="B4532" t="s">
        <v>9217</v>
      </c>
    </row>
    <row r="4533" spans="1:2" x14ac:dyDescent="0.25">
      <c r="A4533" s="1" t="s">
        <v>9218</v>
      </c>
      <c r="B4533" t="s">
        <v>9219</v>
      </c>
    </row>
    <row r="4534" spans="1:2" x14ac:dyDescent="0.25">
      <c r="A4534" s="1" t="s">
        <v>1459</v>
      </c>
      <c r="B4534" t="s">
        <v>9220</v>
      </c>
    </row>
    <row r="4535" spans="1:2" x14ac:dyDescent="0.25">
      <c r="A4535" s="1" t="s">
        <v>2909</v>
      </c>
      <c r="B4535" t="s">
        <v>9221</v>
      </c>
    </row>
    <row r="4536" spans="1:2" x14ac:dyDescent="0.25">
      <c r="A4536" s="1" t="s">
        <v>1952</v>
      </c>
      <c r="B4536" t="s">
        <v>9222</v>
      </c>
    </row>
    <row r="4537" spans="1:2" x14ac:dyDescent="0.25">
      <c r="A4537" s="1" t="s">
        <v>1443</v>
      </c>
      <c r="B4537" t="s">
        <v>9223</v>
      </c>
    </row>
    <row r="4538" spans="1:2" x14ac:dyDescent="0.25">
      <c r="A4538" s="1" t="s">
        <v>9224</v>
      </c>
      <c r="B4538" t="s">
        <v>9225</v>
      </c>
    </row>
    <row r="4539" spans="1:2" x14ac:dyDescent="0.25">
      <c r="A4539" s="1" t="s">
        <v>4490</v>
      </c>
      <c r="B4539" t="s">
        <v>9226</v>
      </c>
    </row>
    <row r="4540" spans="1:2" x14ac:dyDescent="0.25">
      <c r="A4540" s="1" t="s">
        <v>9227</v>
      </c>
      <c r="B4540" t="s">
        <v>9228</v>
      </c>
    </row>
    <row r="4541" spans="1:2" x14ac:dyDescent="0.25">
      <c r="A4541" s="1" t="s">
        <v>1506</v>
      </c>
      <c r="B4541" t="s">
        <v>9229</v>
      </c>
    </row>
    <row r="4542" spans="1:2" x14ac:dyDescent="0.25">
      <c r="A4542" s="1" t="s">
        <v>3352</v>
      </c>
      <c r="B4542" t="s">
        <v>9230</v>
      </c>
    </row>
    <row r="4543" spans="1:2" x14ac:dyDescent="0.25">
      <c r="A4543" s="1" t="s">
        <v>9231</v>
      </c>
      <c r="B4543" t="s">
        <v>9232</v>
      </c>
    </row>
    <row r="4544" spans="1:2" x14ac:dyDescent="0.25">
      <c r="A4544" s="1" t="s">
        <v>6833</v>
      </c>
      <c r="B4544" t="s">
        <v>9233</v>
      </c>
    </row>
    <row r="4545" spans="1:2" x14ac:dyDescent="0.25">
      <c r="A4545" s="1" t="s">
        <v>9234</v>
      </c>
      <c r="B4545" t="s">
        <v>9235</v>
      </c>
    </row>
    <row r="4546" spans="1:2" x14ac:dyDescent="0.25">
      <c r="A4546" s="1" t="s">
        <v>3169</v>
      </c>
      <c r="B4546" t="s">
        <v>9236</v>
      </c>
    </row>
    <row r="4547" spans="1:2" x14ac:dyDescent="0.25">
      <c r="A4547" s="1" t="s">
        <v>3493</v>
      </c>
      <c r="B4547" t="s">
        <v>9237</v>
      </c>
    </row>
    <row r="4548" spans="1:2" x14ac:dyDescent="0.25">
      <c r="A4548" s="1" t="s">
        <v>2276</v>
      </c>
      <c r="B4548" t="s">
        <v>9238</v>
      </c>
    </row>
    <row r="4549" spans="1:2" x14ac:dyDescent="0.25">
      <c r="A4549" s="1" t="s">
        <v>2082</v>
      </c>
      <c r="B4549" t="s">
        <v>9239</v>
      </c>
    </row>
    <row r="4550" spans="1:2" x14ac:dyDescent="0.25">
      <c r="A4550" s="1" t="s">
        <v>9240</v>
      </c>
      <c r="B4550" t="s">
        <v>9241</v>
      </c>
    </row>
    <row r="4551" spans="1:2" x14ac:dyDescent="0.25">
      <c r="A4551" s="1" t="s">
        <v>2796</v>
      </c>
      <c r="B4551" t="s">
        <v>9242</v>
      </c>
    </row>
    <row r="4552" spans="1:2" x14ac:dyDescent="0.25">
      <c r="A4552" s="1" t="s">
        <v>1696</v>
      </c>
      <c r="B4552" t="s">
        <v>9243</v>
      </c>
    </row>
    <row r="4553" spans="1:2" x14ac:dyDescent="0.25">
      <c r="A4553" s="1" t="s">
        <v>2216</v>
      </c>
      <c r="B4553" t="s">
        <v>9244</v>
      </c>
    </row>
    <row r="4554" spans="1:2" x14ac:dyDescent="0.25">
      <c r="A4554" s="1" t="s">
        <v>9245</v>
      </c>
      <c r="B4554" t="s">
        <v>9246</v>
      </c>
    </row>
    <row r="4555" spans="1:2" x14ac:dyDescent="0.25">
      <c r="A4555" s="1" t="s">
        <v>35</v>
      </c>
      <c r="B4555" t="s">
        <v>9247</v>
      </c>
    </row>
    <row r="4556" spans="1:2" x14ac:dyDescent="0.25">
      <c r="A4556" s="1" t="s">
        <v>6855</v>
      </c>
      <c r="B4556" t="s">
        <v>9248</v>
      </c>
    </row>
    <row r="4557" spans="1:2" x14ac:dyDescent="0.25">
      <c r="A4557" s="1" t="s">
        <v>9249</v>
      </c>
      <c r="B4557" t="s">
        <v>9250</v>
      </c>
    </row>
    <row r="4558" spans="1:2" x14ac:dyDescent="0.25">
      <c r="A4558" s="1" t="s">
        <v>9251</v>
      </c>
      <c r="B4558" t="s">
        <v>9252</v>
      </c>
    </row>
    <row r="4559" spans="1:2" x14ac:dyDescent="0.25">
      <c r="A4559" s="1" t="s">
        <v>9253</v>
      </c>
      <c r="B4559" t="s">
        <v>9254</v>
      </c>
    </row>
    <row r="4560" spans="1:2" x14ac:dyDescent="0.25">
      <c r="A4560" s="1" t="s">
        <v>9255</v>
      </c>
      <c r="B4560" t="s">
        <v>9256</v>
      </c>
    </row>
    <row r="4561" spans="1:2" x14ac:dyDescent="0.25">
      <c r="A4561" s="1" t="s">
        <v>9257</v>
      </c>
      <c r="B4561" t="s">
        <v>9258</v>
      </c>
    </row>
    <row r="4562" spans="1:2" x14ac:dyDescent="0.25">
      <c r="A4562" s="1" t="s">
        <v>9259</v>
      </c>
      <c r="B4562" t="s">
        <v>9260</v>
      </c>
    </row>
    <row r="4563" spans="1:2" x14ac:dyDescent="0.25">
      <c r="A4563" s="1" t="s">
        <v>9261</v>
      </c>
      <c r="B4563" t="s">
        <v>9262</v>
      </c>
    </row>
    <row r="4564" spans="1:2" x14ac:dyDescent="0.25">
      <c r="A4564" s="1" t="s">
        <v>9263</v>
      </c>
      <c r="B4564" t="s">
        <v>9264</v>
      </c>
    </row>
    <row r="4565" spans="1:2" x14ac:dyDescent="0.25">
      <c r="A4565" s="1" t="s">
        <v>9265</v>
      </c>
      <c r="B4565" t="s">
        <v>9266</v>
      </c>
    </row>
    <row r="4566" spans="1:2" x14ac:dyDescent="0.25">
      <c r="A4566" s="1" t="s">
        <v>2226</v>
      </c>
      <c r="B4566" t="s">
        <v>9267</v>
      </c>
    </row>
    <row r="4567" spans="1:2" x14ac:dyDescent="0.25">
      <c r="A4567" s="1" t="s">
        <v>6965</v>
      </c>
      <c r="B4567" t="s">
        <v>9268</v>
      </c>
    </row>
    <row r="4568" spans="1:2" x14ac:dyDescent="0.25">
      <c r="A4568" s="1" t="s">
        <v>9269</v>
      </c>
      <c r="B4568" t="s">
        <v>9270</v>
      </c>
    </row>
    <row r="4569" spans="1:2" x14ac:dyDescent="0.25">
      <c r="A4569" s="1" t="s">
        <v>9271</v>
      </c>
      <c r="B4569" t="s">
        <v>9272</v>
      </c>
    </row>
    <row r="4570" spans="1:2" x14ac:dyDescent="0.25">
      <c r="A4570" s="1" t="s">
        <v>9273</v>
      </c>
      <c r="B4570" t="s">
        <v>9274</v>
      </c>
    </row>
    <row r="4571" spans="1:2" x14ac:dyDescent="0.25">
      <c r="A4571" s="1" t="s">
        <v>9275</v>
      </c>
      <c r="B4571" t="s">
        <v>9276</v>
      </c>
    </row>
    <row r="4572" spans="1:2" x14ac:dyDescent="0.25">
      <c r="A4572" s="1" t="s">
        <v>9277</v>
      </c>
      <c r="B4572" t="s">
        <v>9278</v>
      </c>
    </row>
    <row r="4573" spans="1:2" x14ac:dyDescent="0.25">
      <c r="A4573" s="1" t="s">
        <v>9279</v>
      </c>
      <c r="B4573" t="s">
        <v>9280</v>
      </c>
    </row>
    <row r="4574" spans="1:2" x14ac:dyDescent="0.25">
      <c r="A4574" s="1" t="s">
        <v>2934</v>
      </c>
      <c r="B4574" t="s">
        <v>9281</v>
      </c>
    </row>
    <row r="4575" spans="1:2" x14ac:dyDescent="0.25">
      <c r="A4575" s="1" t="s">
        <v>2473</v>
      </c>
      <c r="B4575" t="s">
        <v>9282</v>
      </c>
    </row>
    <row r="4576" spans="1:2" x14ac:dyDescent="0.25">
      <c r="A4576" s="1" t="s">
        <v>1439</v>
      </c>
      <c r="B4576" t="s">
        <v>9283</v>
      </c>
    </row>
    <row r="4577" spans="1:2" x14ac:dyDescent="0.25">
      <c r="A4577" s="1" t="s">
        <v>9284</v>
      </c>
      <c r="B4577" t="s">
        <v>9285</v>
      </c>
    </row>
    <row r="4578" spans="1:2" x14ac:dyDescent="0.25">
      <c r="A4578" s="1" t="s">
        <v>9286</v>
      </c>
      <c r="B4578" t="s">
        <v>9287</v>
      </c>
    </row>
    <row r="4579" spans="1:2" x14ac:dyDescent="0.25">
      <c r="A4579" s="1" t="s">
        <v>1320</v>
      </c>
      <c r="B4579" t="s">
        <v>9288</v>
      </c>
    </row>
    <row r="4580" spans="1:2" x14ac:dyDescent="0.25">
      <c r="A4580" s="1" t="s">
        <v>5246</v>
      </c>
      <c r="B4580" t="s">
        <v>9289</v>
      </c>
    </row>
    <row r="4581" spans="1:2" x14ac:dyDescent="0.25">
      <c r="A4581" s="129" t="s">
        <v>2102</v>
      </c>
      <c r="B4581" t="s">
        <v>9290</v>
      </c>
    </row>
    <row r="4582" spans="1:2" x14ac:dyDescent="0.25">
      <c r="A4582" s="129" t="s">
        <v>6475</v>
      </c>
      <c r="B4582" t="s">
        <v>9291</v>
      </c>
    </row>
    <row r="4583" spans="1:2" x14ac:dyDescent="0.25">
      <c r="A4583" s="129" t="s">
        <v>9292</v>
      </c>
      <c r="B4583" t="s">
        <v>9293</v>
      </c>
    </row>
    <row r="4584" spans="1:2" x14ac:dyDescent="0.25">
      <c r="A4584" s="129" t="s">
        <v>9294</v>
      </c>
      <c r="B4584" t="s">
        <v>9295</v>
      </c>
    </row>
    <row r="4585" spans="1:2" x14ac:dyDescent="0.25">
      <c r="A4585" s="129" t="s">
        <v>9296</v>
      </c>
      <c r="B4585" t="s">
        <v>9297</v>
      </c>
    </row>
    <row r="4586" spans="1:2" x14ac:dyDescent="0.25">
      <c r="A4586" s="129" t="s">
        <v>6481</v>
      </c>
      <c r="B4586" t="s">
        <v>9298</v>
      </c>
    </row>
    <row r="4587" spans="1:2" x14ac:dyDescent="0.25">
      <c r="A4587" s="129" t="s">
        <v>9299</v>
      </c>
      <c r="B4587" t="s">
        <v>9300</v>
      </c>
    </row>
    <row r="4588" spans="1:2" x14ac:dyDescent="0.25">
      <c r="A4588" s="129" t="s">
        <v>9301</v>
      </c>
      <c r="B4588" t="s">
        <v>9302</v>
      </c>
    </row>
    <row r="4589" spans="1:2" x14ac:dyDescent="0.25">
      <c r="A4589" s="129" t="s">
        <v>1562</v>
      </c>
      <c r="B4589" t="s">
        <v>9303</v>
      </c>
    </row>
    <row r="4590" spans="1:2" x14ac:dyDescent="0.25">
      <c r="A4590" s="129" t="s">
        <v>3266</v>
      </c>
      <c r="B4590" t="s">
        <v>9304</v>
      </c>
    </row>
    <row r="4591" spans="1:2" x14ac:dyDescent="0.25">
      <c r="A4591" s="129" t="s">
        <v>1338</v>
      </c>
      <c r="B4591" t="s">
        <v>9305</v>
      </c>
    </row>
    <row r="4592" spans="1:2" x14ac:dyDescent="0.25">
      <c r="A4592" s="129" t="s">
        <v>9306</v>
      </c>
      <c r="B4592" t="s">
        <v>9307</v>
      </c>
    </row>
    <row r="4593" spans="1:2" x14ac:dyDescent="0.25">
      <c r="A4593" s="129" t="s">
        <v>9308</v>
      </c>
      <c r="B4593" t="s">
        <v>9309</v>
      </c>
    </row>
    <row r="4594" spans="1:2" x14ac:dyDescent="0.25">
      <c r="A4594" s="129" t="s">
        <v>9310</v>
      </c>
      <c r="B4594" t="s">
        <v>9311</v>
      </c>
    </row>
    <row r="4595" spans="1:2" x14ac:dyDescent="0.25">
      <c r="A4595" s="129" t="s">
        <v>9312</v>
      </c>
      <c r="B4595" t="s">
        <v>9313</v>
      </c>
    </row>
    <row r="4596" spans="1:2" x14ac:dyDescent="0.25">
      <c r="A4596" s="129" t="s">
        <v>39</v>
      </c>
      <c r="B4596" t="s">
        <v>9314</v>
      </c>
    </row>
    <row r="4597" spans="1:2" x14ac:dyDescent="0.25">
      <c r="A4597" s="129" t="s">
        <v>9315</v>
      </c>
      <c r="B4597" t="s">
        <v>9316</v>
      </c>
    </row>
    <row r="4598" spans="1:2" x14ac:dyDescent="0.25">
      <c r="A4598" s="129" t="s">
        <v>9317</v>
      </c>
      <c r="B4598" t="s">
        <v>9318</v>
      </c>
    </row>
    <row r="4599" spans="1:2" x14ac:dyDescent="0.25">
      <c r="A4599" s="129" t="s">
        <v>9319</v>
      </c>
      <c r="B4599" t="s">
        <v>9320</v>
      </c>
    </row>
    <row r="4600" spans="1:2" x14ac:dyDescent="0.25">
      <c r="A4600" s="129" t="s">
        <v>9321</v>
      </c>
      <c r="B4600" t="s">
        <v>9322</v>
      </c>
    </row>
    <row r="4601" spans="1:2" x14ac:dyDescent="0.25">
      <c r="A4601" s="129" t="s">
        <v>9323</v>
      </c>
      <c r="B4601" t="s">
        <v>9324</v>
      </c>
    </row>
    <row r="4602" spans="1:2" x14ac:dyDescent="0.25">
      <c r="A4602" s="129" t="s">
        <v>9325</v>
      </c>
      <c r="B4602" t="s">
        <v>9326</v>
      </c>
    </row>
    <row r="4603" spans="1:2" x14ac:dyDescent="0.25">
      <c r="A4603" s="1" t="s">
        <v>9327</v>
      </c>
      <c r="B4603" t="s">
        <v>9328</v>
      </c>
    </row>
    <row r="4604" spans="1:2" x14ac:dyDescent="0.25">
      <c r="A4604" s="1" t="s">
        <v>97</v>
      </c>
      <c r="B4604" t="s">
        <v>9329</v>
      </c>
    </row>
    <row r="4605" spans="1:2" x14ac:dyDescent="0.25">
      <c r="A4605" s="1" t="s">
        <v>9330</v>
      </c>
      <c r="B4605" t="s">
        <v>9331</v>
      </c>
    </row>
    <row r="4606" spans="1:2" x14ac:dyDescent="0.25">
      <c r="A4606" s="1" t="s">
        <v>1354</v>
      </c>
      <c r="B4606" t="s">
        <v>9332</v>
      </c>
    </row>
    <row r="4607" spans="1:2" x14ac:dyDescent="0.25">
      <c r="A4607" s="1" t="s">
        <v>957</v>
      </c>
      <c r="B4607" t="s">
        <v>9333</v>
      </c>
    </row>
    <row r="4608" spans="1:2" x14ac:dyDescent="0.25">
      <c r="A4608" s="129" t="s">
        <v>3198</v>
      </c>
      <c r="B4608" t="s">
        <v>8876</v>
      </c>
    </row>
    <row r="4609" spans="1:2" x14ac:dyDescent="0.25">
      <c r="A4609" s="1" t="s">
        <v>9334</v>
      </c>
      <c r="B4609" t="s">
        <v>9335</v>
      </c>
    </row>
    <row r="4610" spans="1:2" x14ac:dyDescent="0.25">
      <c r="A4610" s="129" t="s">
        <v>1487</v>
      </c>
      <c r="B4610" t="s">
        <v>9336</v>
      </c>
    </row>
    <row r="4611" spans="1:2" x14ac:dyDescent="0.25">
      <c r="A4611" s="1" t="s">
        <v>1394</v>
      </c>
      <c r="B4611" t="s">
        <v>9337</v>
      </c>
    </row>
    <row r="4612" spans="1:2" x14ac:dyDescent="0.25">
      <c r="A4612" s="1" t="s">
        <v>9338</v>
      </c>
      <c r="B4612" t="s">
        <v>9339</v>
      </c>
    </row>
    <row r="4613" spans="1:2" x14ac:dyDescent="0.25">
      <c r="A4613" s="1" t="s">
        <v>9340</v>
      </c>
      <c r="B4613" t="s">
        <v>9341</v>
      </c>
    </row>
    <row r="4614" spans="1:2" x14ac:dyDescent="0.25">
      <c r="A4614" s="1" t="s">
        <v>9000</v>
      </c>
      <c r="B4614" t="s">
        <v>9342</v>
      </c>
    </row>
    <row r="4615" spans="1:2" x14ac:dyDescent="0.25">
      <c r="A4615" s="1" t="s">
        <v>3168</v>
      </c>
      <c r="B4615" t="s">
        <v>9343</v>
      </c>
    </row>
    <row r="4616" spans="1:2" x14ac:dyDescent="0.25">
      <c r="A4616" s="1" t="s">
        <v>9344</v>
      </c>
      <c r="B4616" t="s">
        <v>9345</v>
      </c>
    </row>
    <row r="4617" spans="1:2" x14ac:dyDescent="0.25">
      <c r="A4617" s="1" t="s">
        <v>9346</v>
      </c>
      <c r="B4617" t="s">
        <v>9347</v>
      </c>
    </row>
    <row r="4618" spans="1:2" x14ac:dyDescent="0.25">
      <c r="A4618" s="1" t="s">
        <v>8052</v>
      </c>
      <c r="B4618" t="s">
        <v>9348</v>
      </c>
    </row>
    <row r="4619" spans="1:2" x14ac:dyDescent="0.25">
      <c r="A4619" s="1" t="s">
        <v>1453</v>
      </c>
      <c r="B4619" t="s">
        <v>9349</v>
      </c>
    </row>
    <row r="4620" spans="1:2" x14ac:dyDescent="0.25">
      <c r="A4620" s="1" t="s">
        <v>9350</v>
      </c>
      <c r="B4620" t="s">
        <v>9351</v>
      </c>
    </row>
    <row r="4621" spans="1:2" x14ac:dyDescent="0.25">
      <c r="A4621" s="1" t="s">
        <v>1384</v>
      </c>
      <c r="B4621" t="s">
        <v>9352</v>
      </c>
    </row>
    <row r="4622" spans="1:2" x14ac:dyDescent="0.25">
      <c r="A4622" s="1" t="s">
        <v>9353</v>
      </c>
      <c r="B4622" t="s">
        <v>9354</v>
      </c>
    </row>
    <row r="4623" spans="1:2" x14ac:dyDescent="0.25">
      <c r="A4623" s="1" t="s">
        <v>9355</v>
      </c>
      <c r="B4623" t="s">
        <v>9356</v>
      </c>
    </row>
    <row r="4624" spans="1:2" x14ac:dyDescent="0.25">
      <c r="A4624" s="1" t="s">
        <v>2822</v>
      </c>
      <c r="B4624" t="s">
        <v>9357</v>
      </c>
    </row>
    <row r="4625" spans="1:2" x14ac:dyDescent="0.25">
      <c r="A4625" s="1" t="s">
        <v>9358</v>
      </c>
      <c r="B4625" t="s">
        <v>9359</v>
      </c>
    </row>
    <row r="4626" spans="1:2" x14ac:dyDescent="0.25">
      <c r="A4626" s="129" t="s">
        <v>3075</v>
      </c>
      <c r="B4626" t="s">
        <v>9360</v>
      </c>
    </row>
    <row r="4627" spans="1:2" x14ac:dyDescent="0.25">
      <c r="A4627" s="1" t="s">
        <v>4315</v>
      </c>
      <c r="B4627" t="s">
        <v>9361</v>
      </c>
    </row>
    <row r="4628" spans="1:2" x14ac:dyDescent="0.25">
      <c r="A4628" s="1" t="s">
        <v>4628</v>
      </c>
      <c r="B4628" t="s">
        <v>9362</v>
      </c>
    </row>
    <row r="4629" spans="1:2" x14ac:dyDescent="0.25">
      <c r="A4629" s="1" t="s">
        <v>9363</v>
      </c>
      <c r="B4629" t="s">
        <v>9364</v>
      </c>
    </row>
    <row r="4630" spans="1:2" x14ac:dyDescent="0.25">
      <c r="A4630" s="1" t="s">
        <v>2514</v>
      </c>
      <c r="B4630" t="s">
        <v>9365</v>
      </c>
    </row>
    <row r="4631" spans="1:2" x14ac:dyDescent="0.25">
      <c r="A4631" s="1" t="s">
        <v>9366</v>
      </c>
      <c r="B4631" t="s">
        <v>9367</v>
      </c>
    </row>
    <row r="4632" spans="1:2" x14ac:dyDescent="0.25">
      <c r="A4632" s="1" t="s">
        <v>2010</v>
      </c>
      <c r="B4632" t="s">
        <v>9368</v>
      </c>
    </row>
    <row r="4633" spans="1:2" x14ac:dyDescent="0.25">
      <c r="A4633" s="1" t="s">
        <v>1324</v>
      </c>
      <c r="B4633" t="s">
        <v>9369</v>
      </c>
    </row>
    <row r="4634" spans="1:2" x14ac:dyDescent="0.25">
      <c r="A4634" s="1" t="s">
        <v>7281</v>
      </c>
      <c r="B4634" t="s">
        <v>9370</v>
      </c>
    </row>
    <row r="4635" spans="1:2" x14ac:dyDescent="0.25">
      <c r="A4635" s="1" t="s">
        <v>9371</v>
      </c>
      <c r="B4635" t="s">
        <v>9372</v>
      </c>
    </row>
    <row r="4636" spans="1:2" x14ac:dyDescent="0.25">
      <c r="A4636" s="1" t="s">
        <v>2599</v>
      </c>
      <c r="B4636" t="s">
        <v>9373</v>
      </c>
    </row>
    <row r="4637" spans="1:2" x14ac:dyDescent="0.25">
      <c r="A4637" s="1" t="s">
        <v>6185</v>
      </c>
      <c r="B4637" t="s">
        <v>9374</v>
      </c>
    </row>
    <row r="4638" spans="1:2" x14ac:dyDescent="0.25">
      <c r="A4638" s="1" t="s">
        <v>9375</v>
      </c>
      <c r="B4638" t="s">
        <v>9376</v>
      </c>
    </row>
    <row r="4639" spans="1:2" x14ac:dyDescent="0.25">
      <c r="A4639" s="1" t="s">
        <v>1369</v>
      </c>
      <c r="B4639" t="s">
        <v>9377</v>
      </c>
    </row>
    <row r="4640" spans="1:2" x14ac:dyDescent="0.25">
      <c r="A4640" s="129" t="s">
        <v>9378</v>
      </c>
      <c r="B4640" t="s">
        <v>9379</v>
      </c>
    </row>
    <row r="4641" spans="1:2" x14ac:dyDescent="0.25">
      <c r="A4641" s="1" t="s">
        <v>9380</v>
      </c>
      <c r="B4641" t="s">
        <v>9381</v>
      </c>
    </row>
    <row r="4642" spans="1:2" x14ac:dyDescent="0.25">
      <c r="A4642" s="1" t="s">
        <v>4112</v>
      </c>
      <c r="B4642" t="s">
        <v>9382</v>
      </c>
    </row>
    <row r="4643" spans="1:2" x14ac:dyDescent="0.25">
      <c r="A4643" s="1" t="s">
        <v>9383</v>
      </c>
      <c r="B4643" t="s">
        <v>9384</v>
      </c>
    </row>
    <row r="4644" spans="1:2" x14ac:dyDescent="0.25">
      <c r="A4644" s="1" t="s">
        <v>1326</v>
      </c>
      <c r="B4644" t="s">
        <v>9385</v>
      </c>
    </row>
    <row r="4645" spans="1:2" x14ac:dyDescent="0.25">
      <c r="A4645" s="129" t="s">
        <v>9386</v>
      </c>
      <c r="B4645" t="s">
        <v>9387</v>
      </c>
    </row>
    <row r="4646" spans="1:2" x14ac:dyDescent="0.25">
      <c r="A4646" s="1" t="s">
        <v>9388</v>
      </c>
      <c r="B4646" t="s">
        <v>9389</v>
      </c>
    </row>
    <row r="4647" spans="1:2" x14ac:dyDescent="0.25">
      <c r="A4647" s="1" t="s">
        <v>120</v>
      </c>
      <c r="B4647" t="s">
        <v>9390</v>
      </c>
    </row>
    <row r="4648" spans="1:2" x14ac:dyDescent="0.25">
      <c r="A4648" s="1" t="s">
        <v>1786</v>
      </c>
      <c r="B4648" t="s">
        <v>9391</v>
      </c>
    </row>
    <row r="4649" spans="1:2" x14ac:dyDescent="0.25">
      <c r="A4649" s="1" t="s">
        <v>9392</v>
      </c>
      <c r="B4649" t="s">
        <v>1391</v>
      </c>
    </row>
    <row r="4650" spans="1:2" x14ac:dyDescent="0.25">
      <c r="A4650" s="1" t="s">
        <v>8684</v>
      </c>
      <c r="B4650" t="s">
        <v>9393</v>
      </c>
    </row>
    <row r="4651" spans="1:2" x14ac:dyDescent="0.25">
      <c r="A4651" s="129" t="s">
        <v>2220</v>
      </c>
      <c r="B4651" t="s">
        <v>9394</v>
      </c>
    </row>
    <row r="4652" spans="1:2" x14ac:dyDescent="0.25">
      <c r="A4652" s="129" t="s">
        <v>9395</v>
      </c>
      <c r="B4652" t="s">
        <v>9396</v>
      </c>
    </row>
    <row r="4653" spans="1:2" x14ac:dyDescent="0.25">
      <c r="A4653" s="129" t="s">
        <v>7426</v>
      </c>
      <c r="B4653" t="s">
        <v>9397</v>
      </c>
    </row>
    <row r="4654" spans="1:2" x14ac:dyDescent="0.25">
      <c r="A4654" s="1" t="s">
        <v>9398</v>
      </c>
      <c r="B4654" t="s">
        <v>9399</v>
      </c>
    </row>
    <row r="4655" spans="1:2" x14ac:dyDescent="0.25">
      <c r="A4655" s="129" t="s">
        <v>9400</v>
      </c>
      <c r="B4655" t="s">
        <v>9401</v>
      </c>
    </row>
    <row r="4656" spans="1:2" x14ac:dyDescent="0.25">
      <c r="A4656" s="129" t="s">
        <v>9402</v>
      </c>
      <c r="B4656" t="s">
        <v>9403</v>
      </c>
    </row>
    <row r="4657" spans="1:2" x14ac:dyDescent="0.25">
      <c r="A4657" s="129" t="s">
        <v>9404</v>
      </c>
      <c r="B4657" t="s">
        <v>9405</v>
      </c>
    </row>
    <row r="4658" spans="1:2" x14ac:dyDescent="0.25">
      <c r="A4658" s="129" t="s">
        <v>9406</v>
      </c>
      <c r="B4658" t="s">
        <v>9407</v>
      </c>
    </row>
    <row r="4659" spans="1:2" x14ac:dyDescent="0.25">
      <c r="A4659" s="129" t="s">
        <v>9408</v>
      </c>
      <c r="B4659" t="s">
        <v>9409</v>
      </c>
    </row>
    <row r="4660" spans="1:2" x14ac:dyDescent="0.25">
      <c r="A4660" s="129" t="s">
        <v>2413</v>
      </c>
      <c r="B4660" t="s">
        <v>9410</v>
      </c>
    </row>
    <row r="4661" spans="1:2" x14ac:dyDescent="0.25">
      <c r="A4661" s="129" t="s">
        <v>2721</v>
      </c>
      <c r="B4661" t="s">
        <v>9411</v>
      </c>
    </row>
    <row r="4662" spans="1:2" x14ac:dyDescent="0.25">
      <c r="A4662" s="129" t="s">
        <v>7476</v>
      </c>
      <c r="B4662" t="s">
        <v>9412</v>
      </c>
    </row>
    <row r="4663" spans="1:2" x14ac:dyDescent="0.25">
      <c r="A4663" s="1" t="s">
        <v>9413</v>
      </c>
      <c r="B4663" t="s">
        <v>9414</v>
      </c>
    </row>
    <row r="4664" spans="1:2" x14ac:dyDescent="0.25">
      <c r="A4664" s="1" t="s">
        <v>9415</v>
      </c>
      <c r="B4664" t="s">
        <v>9416</v>
      </c>
    </row>
    <row r="4665" spans="1:2" x14ac:dyDescent="0.25">
      <c r="A4665" s="129" t="s">
        <v>9417</v>
      </c>
      <c r="B4665" t="s">
        <v>9418</v>
      </c>
    </row>
    <row r="4666" spans="1:2" x14ac:dyDescent="0.25">
      <c r="A4666" s="129" t="s">
        <v>9419</v>
      </c>
      <c r="B4666" t="s">
        <v>9420</v>
      </c>
    </row>
    <row r="4667" spans="1:2" x14ac:dyDescent="0.25">
      <c r="A4667" s="129" t="s">
        <v>5488</v>
      </c>
      <c r="B4667" t="s">
        <v>9421</v>
      </c>
    </row>
    <row r="4668" spans="1:2" x14ac:dyDescent="0.25">
      <c r="A4668" s="1" t="s">
        <v>1523</v>
      </c>
      <c r="B4668" t="s">
        <v>9422</v>
      </c>
    </row>
    <row r="4669" spans="1:2" x14ac:dyDescent="0.25">
      <c r="A4669" s="129" t="s">
        <v>9423</v>
      </c>
      <c r="B4669" t="s">
        <v>9424</v>
      </c>
    </row>
    <row r="4670" spans="1:2" x14ac:dyDescent="0.25">
      <c r="A4670" s="1" t="s">
        <v>9425</v>
      </c>
      <c r="B4670" t="s">
        <v>9426</v>
      </c>
    </row>
    <row r="4671" spans="1:2" x14ac:dyDescent="0.25">
      <c r="A4671" s="1" t="s">
        <v>3589</v>
      </c>
      <c r="B4671" t="s">
        <v>9427</v>
      </c>
    </row>
    <row r="4672" spans="1:2" x14ac:dyDescent="0.25">
      <c r="A4672" s="129" t="s">
        <v>9428</v>
      </c>
      <c r="B4672" t="s">
        <v>9429</v>
      </c>
    </row>
    <row r="4673" spans="1:2" x14ac:dyDescent="0.25">
      <c r="A4673" s="1" t="s">
        <v>9430</v>
      </c>
      <c r="B4673" t="s">
        <v>9431</v>
      </c>
    </row>
    <row r="4674" spans="1:2" x14ac:dyDescent="0.25">
      <c r="A4674" s="129" t="s">
        <v>9432</v>
      </c>
      <c r="B4674" t="s">
        <v>9433</v>
      </c>
    </row>
    <row r="4675" spans="1:2" x14ac:dyDescent="0.25">
      <c r="A4675" s="129" t="s">
        <v>1529</v>
      </c>
      <c r="B4675" t="s">
        <v>9434</v>
      </c>
    </row>
    <row r="4676" spans="1:2" x14ac:dyDescent="0.25">
      <c r="A4676" s="129" t="s">
        <v>9435</v>
      </c>
      <c r="B4676" t="s">
        <v>9436</v>
      </c>
    </row>
    <row r="4677" spans="1:2" x14ac:dyDescent="0.25">
      <c r="A4677" s="129" t="s">
        <v>8998</v>
      </c>
      <c r="B4677" t="s">
        <v>9437</v>
      </c>
    </row>
    <row r="4678" spans="1:2" x14ac:dyDescent="0.25">
      <c r="A4678" s="129" t="s">
        <v>9438</v>
      </c>
      <c r="B4678" t="s">
        <v>9439</v>
      </c>
    </row>
    <row r="4679" spans="1:2" x14ac:dyDescent="0.25">
      <c r="A4679" s="129" t="s">
        <v>1494</v>
      </c>
      <c r="B4679" t="s">
        <v>9440</v>
      </c>
    </row>
    <row r="4680" spans="1:2" x14ac:dyDescent="0.25">
      <c r="A4680" s="129" t="s">
        <v>9441</v>
      </c>
      <c r="B4680" t="s">
        <v>9442</v>
      </c>
    </row>
    <row r="4681" spans="1:2" x14ac:dyDescent="0.25">
      <c r="A4681" s="129" t="s">
        <v>9443</v>
      </c>
      <c r="B4681" t="s">
        <v>9444</v>
      </c>
    </row>
    <row r="4682" spans="1:2" x14ac:dyDescent="0.25">
      <c r="A4682" s="129" t="s">
        <v>9445</v>
      </c>
      <c r="B4682" t="s">
        <v>9446</v>
      </c>
    </row>
    <row r="4683" spans="1:2" x14ac:dyDescent="0.25">
      <c r="A4683" s="1" t="s">
        <v>9447</v>
      </c>
      <c r="B4683" t="s">
        <v>9448</v>
      </c>
    </row>
    <row r="4684" spans="1:2" x14ac:dyDescent="0.25">
      <c r="A4684" s="1" t="s">
        <v>9449</v>
      </c>
      <c r="B4684" t="s">
        <v>9450</v>
      </c>
    </row>
    <row r="4685" spans="1:2" x14ac:dyDescent="0.25">
      <c r="A4685" s="1" t="s">
        <v>9451</v>
      </c>
      <c r="B4685" t="s">
        <v>9452</v>
      </c>
    </row>
    <row r="4686" spans="1:2" x14ac:dyDescent="0.25">
      <c r="A4686" s="1" t="s">
        <v>7866</v>
      </c>
      <c r="B4686" t="s">
        <v>9453</v>
      </c>
    </row>
    <row r="4687" spans="1:2" x14ac:dyDescent="0.25">
      <c r="A4687" s="1" t="s">
        <v>9454</v>
      </c>
      <c r="B4687" t="s">
        <v>9455</v>
      </c>
    </row>
    <row r="4688" spans="1:2" x14ac:dyDescent="0.25">
      <c r="A4688" s="1" t="s">
        <v>9456</v>
      </c>
      <c r="B4688" t="s">
        <v>9457</v>
      </c>
    </row>
    <row r="4689" spans="1:2" x14ac:dyDescent="0.25">
      <c r="A4689" s="1" t="s">
        <v>9458</v>
      </c>
      <c r="B4689" t="s">
        <v>9459</v>
      </c>
    </row>
    <row r="4690" spans="1:2" x14ac:dyDescent="0.25">
      <c r="A4690" s="1" t="s">
        <v>2681</v>
      </c>
      <c r="B4690" t="s">
        <v>9460</v>
      </c>
    </row>
    <row r="4691" spans="1:2" x14ac:dyDescent="0.25">
      <c r="A4691" s="1" t="s">
        <v>9461</v>
      </c>
      <c r="B4691" t="s">
        <v>9462</v>
      </c>
    </row>
    <row r="4692" spans="1:2" x14ac:dyDescent="0.25">
      <c r="A4692" s="1" t="s">
        <v>1496</v>
      </c>
      <c r="B4692" t="s">
        <v>9463</v>
      </c>
    </row>
    <row r="4693" spans="1:2" x14ac:dyDescent="0.25">
      <c r="A4693" s="1" t="s">
        <v>5150</v>
      </c>
      <c r="B4693" t="s">
        <v>9464</v>
      </c>
    </row>
    <row r="4694" spans="1:2" x14ac:dyDescent="0.25">
      <c r="A4694" s="1" t="s">
        <v>7810</v>
      </c>
      <c r="B4694" t="s">
        <v>9465</v>
      </c>
    </row>
    <row r="4695" spans="1:2" x14ac:dyDescent="0.25">
      <c r="A4695" s="1" t="s">
        <v>3892</v>
      </c>
      <c r="B4695" t="s">
        <v>9466</v>
      </c>
    </row>
    <row r="4696" spans="1:2" x14ac:dyDescent="0.25">
      <c r="A4696" s="1" t="s">
        <v>2027</v>
      </c>
      <c r="B4696" t="s">
        <v>9467</v>
      </c>
    </row>
    <row r="4697" spans="1:2" x14ac:dyDescent="0.25">
      <c r="A4697" s="1" t="s">
        <v>786</v>
      </c>
      <c r="B4697" t="s">
        <v>9468</v>
      </c>
    </row>
    <row r="4698" spans="1:2" x14ac:dyDescent="0.25">
      <c r="A4698" s="129" t="s">
        <v>7133</v>
      </c>
      <c r="B4698" t="s">
        <v>9469</v>
      </c>
    </row>
    <row r="4699" spans="1:2" x14ac:dyDescent="0.25">
      <c r="A4699" s="129" t="s">
        <v>9470</v>
      </c>
      <c r="B4699" t="s">
        <v>9471</v>
      </c>
    </row>
    <row r="4700" spans="1:2" x14ac:dyDescent="0.25">
      <c r="A4700" s="129" t="s">
        <v>6130</v>
      </c>
      <c r="B4700" t="s">
        <v>9472</v>
      </c>
    </row>
    <row r="4701" spans="1:2" x14ac:dyDescent="0.25">
      <c r="A4701" s="1" t="s">
        <v>9473</v>
      </c>
      <c r="B4701" t="s">
        <v>9474</v>
      </c>
    </row>
    <row r="4702" spans="1:2" x14ac:dyDescent="0.25">
      <c r="A4702" s="1" t="s">
        <v>9475</v>
      </c>
      <c r="B4702" t="s">
        <v>9476</v>
      </c>
    </row>
    <row r="4703" spans="1:2" x14ac:dyDescent="0.25">
      <c r="A4703" s="129" t="s">
        <v>9477</v>
      </c>
      <c r="B4703" t="s">
        <v>9478</v>
      </c>
    </row>
    <row r="4704" spans="1:2" x14ac:dyDescent="0.25">
      <c r="A4704" s="129" t="s">
        <v>9479</v>
      </c>
      <c r="B4704" t="s">
        <v>9480</v>
      </c>
    </row>
    <row r="4705" spans="1:2" x14ac:dyDescent="0.25">
      <c r="A4705" s="1" t="s">
        <v>4324</v>
      </c>
      <c r="B4705" t="s">
        <v>9481</v>
      </c>
    </row>
    <row r="4706" spans="1:2" x14ac:dyDescent="0.25">
      <c r="A4706" s="1" t="s">
        <v>9482</v>
      </c>
      <c r="B4706" t="s">
        <v>9483</v>
      </c>
    </row>
    <row r="4707" spans="1:2" x14ac:dyDescent="0.25">
      <c r="A4707" s="1" t="s">
        <v>9484</v>
      </c>
      <c r="B4707" t="s">
        <v>9485</v>
      </c>
    </row>
    <row r="4708" spans="1:2" x14ac:dyDescent="0.25">
      <c r="A4708" s="1" t="s">
        <v>9486</v>
      </c>
      <c r="B4708" t="s">
        <v>9487</v>
      </c>
    </row>
    <row r="4709" spans="1:2" x14ac:dyDescent="0.25">
      <c r="A4709" s="1" t="s">
        <v>6866</v>
      </c>
      <c r="B4709" t="s">
        <v>9488</v>
      </c>
    </row>
    <row r="4710" spans="1:2" x14ac:dyDescent="0.25">
      <c r="A4710" s="1" t="s">
        <v>9489</v>
      </c>
      <c r="B4710" t="s">
        <v>9490</v>
      </c>
    </row>
    <row r="4711" spans="1:2" x14ac:dyDescent="0.25">
      <c r="A4711" s="1" t="s">
        <v>9491</v>
      </c>
      <c r="B4711" t="s">
        <v>9492</v>
      </c>
    </row>
    <row r="4712" spans="1:2" x14ac:dyDescent="0.25">
      <c r="A4712" s="1" t="s">
        <v>1311</v>
      </c>
      <c r="B4712" t="s">
        <v>8559</v>
      </c>
    </row>
    <row r="4713" spans="1:2" x14ac:dyDescent="0.25">
      <c r="A4713" s="1" t="s">
        <v>9493</v>
      </c>
      <c r="B4713" t="s">
        <v>9494</v>
      </c>
    </row>
    <row r="4714" spans="1:2" x14ac:dyDescent="0.25">
      <c r="A4714" s="1" t="s">
        <v>9495</v>
      </c>
      <c r="B4714" t="s">
        <v>9496</v>
      </c>
    </row>
    <row r="4715" spans="1:2" x14ac:dyDescent="0.25">
      <c r="A4715" s="1" t="s">
        <v>7892</v>
      </c>
      <c r="B4715" t="s">
        <v>9497</v>
      </c>
    </row>
    <row r="4716" spans="1:2" x14ac:dyDescent="0.25">
      <c r="A4716" s="1" t="s">
        <v>9498</v>
      </c>
      <c r="B4716" t="s">
        <v>9499</v>
      </c>
    </row>
    <row r="4717" spans="1:2" x14ac:dyDescent="0.25">
      <c r="A4717" s="1" t="s">
        <v>3139</v>
      </c>
      <c r="B4717" t="s">
        <v>9500</v>
      </c>
    </row>
    <row r="4718" spans="1:2" x14ac:dyDescent="0.25">
      <c r="A4718" s="1" t="s">
        <v>9501</v>
      </c>
      <c r="B4718" t="s">
        <v>9502</v>
      </c>
    </row>
    <row r="4719" spans="1:2" x14ac:dyDescent="0.25">
      <c r="A4719" s="129" t="s">
        <v>6822</v>
      </c>
      <c r="B4719" t="s">
        <v>9503</v>
      </c>
    </row>
    <row r="4720" spans="1:2" x14ac:dyDescent="0.25">
      <c r="A4720" s="1" t="s">
        <v>2145</v>
      </c>
      <c r="B4720" t="s">
        <v>9504</v>
      </c>
    </row>
    <row r="4721" spans="1:2" x14ac:dyDescent="0.25">
      <c r="A4721" s="129" t="s">
        <v>9505</v>
      </c>
      <c r="B4721" t="s">
        <v>9506</v>
      </c>
    </row>
    <row r="4722" spans="1:2" x14ac:dyDescent="0.25">
      <c r="A4722" s="129" t="s">
        <v>9507</v>
      </c>
      <c r="B4722" t="s">
        <v>9508</v>
      </c>
    </row>
    <row r="4723" spans="1:2" x14ac:dyDescent="0.25">
      <c r="A4723" s="129" t="s">
        <v>9509</v>
      </c>
      <c r="B4723" t="s">
        <v>9510</v>
      </c>
    </row>
    <row r="4724" spans="1:2" x14ac:dyDescent="0.25">
      <c r="A4724" s="129" t="s">
        <v>9511</v>
      </c>
      <c r="B4724" t="s">
        <v>9512</v>
      </c>
    </row>
    <row r="4725" spans="1:2" x14ac:dyDescent="0.25">
      <c r="A4725" s="129" t="s">
        <v>9513</v>
      </c>
      <c r="B4725" t="s">
        <v>9514</v>
      </c>
    </row>
    <row r="4726" spans="1:2" x14ac:dyDescent="0.25">
      <c r="A4726" s="1" t="s">
        <v>9515</v>
      </c>
      <c r="B4726" t="s">
        <v>9516</v>
      </c>
    </row>
    <row r="4727" spans="1:2" x14ac:dyDescent="0.25">
      <c r="A4727" s="1" t="s">
        <v>9517</v>
      </c>
      <c r="B4727" t="s">
        <v>9518</v>
      </c>
    </row>
    <row r="4728" spans="1:2" x14ac:dyDescent="0.25">
      <c r="A4728" s="129" t="s">
        <v>9519</v>
      </c>
      <c r="B4728" t="s">
        <v>9520</v>
      </c>
    </row>
    <row r="4729" spans="1:2" x14ac:dyDescent="0.25">
      <c r="A4729" s="129" t="s">
        <v>9521</v>
      </c>
      <c r="B4729" t="s">
        <v>9522</v>
      </c>
    </row>
    <row r="4730" spans="1:2" x14ac:dyDescent="0.25">
      <c r="A4730" s="129" t="s">
        <v>1424</v>
      </c>
      <c r="B4730" t="s">
        <v>9523</v>
      </c>
    </row>
    <row r="4731" spans="1:2" x14ac:dyDescent="0.25">
      <c r="A4731" s="129" t="s">
        <v>9524</v>
      </c>
      <c r="B4731" t="s">
        <v>9525</v>
      </c>
    </row>
    <row r="4732" spans="1:2" x14ac:dyDescent="0.25">
      <c r="A4732" s="1" t="s">
        <v>9526</v>
      </c>
      <c r="B4732" t="s">
        <v>9527</v>
      </c>
    </row>
    <row r="4733" spans="1:2" x14ac:dyDescent="0.25">
      <c r="A4733" s="1" t="s">
        <v>9528</v>
      </c>
      <c r="B4733" t="s">
        <v>9529</v>
      </c>
    </row>
    <row r="4734" spans="1:2" x14ac:dyDescent="0.25">
      <c r="A4734" s="1" t="s">
        <v>2493</v>
      </c>
      <c r="B4734" t="s">
        <v>9530</v>
      </c>
    </row>
    <row r="4735" spans="1:2" x14ac:dyDescent="0.25">
      <c r="A4735" s="1" t="s">
        <v>9531</v>
      </c>
      <c r="B4735" t="s">
        <v>9532</v>
      </c>
    </row>
    <row r="4736" spans="1:2" x14ac:dyDescent="0.25">
      <c r="A4736" s="1" t="s">
        <v>4333</v>
      </c>
      <c r="B4736" t="s">
        <v>9533</v>
      </c>
    </row>
    <row r="4737" spans="1:2" x14ac:dyDescent="0.25">
      <c r="A4737" s="1" t="s">
        <v>9534</v>
      </c>
      <c r="B4737" t="s">
        <v>9535</v>
      </c>
    </row>
    <row r="4738" spans="1:2" x14ac:dyDescent="0.25">
      <c r="A4738" s="1" t="s">
        <v>9536</v>
      </c>
      <c r="B4738" t="s">
        <v>9537</v>
      </c>
    </row>
    <row r="4739" spans="1:2" x14ac:dyDescent="0.25">
      <c r="A4739" s="1" t="s">
        <v>9538</v>
      </c>
      <c r="B4739" t="s">
        <v>9539</v>
      </c>
    </row>
    <row r="4740" spans="1:2" x14ac:dyDescent="0.25">
      <c r="A4740" s="1" t="s">
        <v>7227</v>
      </c>
      <c r="B4740" t="s">
        <v>9540</v>
      </c>
    </row>
    <row r="4741" spans="1:2" x14ac:dyDescent="0.25">
      <c r="A4741" s="1" t="s">
        <v>9541</v>
      </c>
      <c r="B4741" t="s">
        <v>9542</v>
      </c>
    </row>
    <row r="4742" spans="1:2" x14ac:dyDescent="0.25">
      <c r="A4742" s="1" t="s">
        <v>9543</v>
      </c>
      <c r="B4742" t="s">
        <v>9544</v>
      </c>
    </row>
    <row r="4743" spans="1:2" x14ac:dyDescent="0.25">
      <c r="A4743" s="1" t="s">
        <v>9545</v>
      </c>
      <c r="B4743" t="s">
        <v>9546</v>
      </c>
    </row>
    <row r="4744" spans="1:2" x14ac:dyDescent="0.25">
      <c r="A4744" s="1" t="s">
        <v>9547</v>
      </c>
      <c r="B4744" t="s">
        <v>9548</v>
      </c>
    </row>
    <row r="4745" spans="1:2" x14ac:dyDescent="0.25">
      <c r="A4745" s="1" t="s">
        <v>2310</v>
      </c>
      <c r="B4745" t="s">
        <v>9549</v>
      </c>
    </row>
    <row r="4746" spans="1:2" x14ac:dyDescent="0.25">
      <c r="A4746" s="1" t="s">
        <v>9550</v>
      </c>
      <c r="B4746" t="s">
        <v>9551</v>
      </c>
    </row>
    <row r="4747" spans="1:2" x14ac:dyDescent="0.25">
      <c r="A4747" s="1" t="s">
        <v>9552</v>
      </c>
      <c r="B4747" t="s">
        <v>9553</v>
      </c>
    </row>
    <row r="4748" spans="1:2" x14ac:dyDescent="0.25">
      <c r="A4748" s="1" t="s">
        <v>4371</v>
      </c>
      <c r="B4748" t="s">
        <v>9554</v>
      </c>
    </row>
    <row r="4749" spans="1:2" x14ac:dyDescent="0.25">
      <c r="A4749" s="1" t="s">
        <v>1510</v>
      </c>
      <c r="B4749" t="s">
        <v>9555</v>
      </c>
    </row>
    <row r="4750" spans="1:2" x14ac:dyDescent="0.25">
      <c r="A4750" s="1" t="s">
        <v>9556</v>
      </c>
      <c r="B4750" t="s">
        <v>9557</v>
      </c>
    </row>
    <row r="4751" spans="1:2" x14ac:dyDescent="0.25">
      <c r="A4751" s="1" t="s">
        <v>9558</v>
      </c>
      <c r="B4751" t="s">
        <v>9559</v>
      </c>
    </row>
    <row r="4752" spans="1:2" x14ac:dyDescent="0.25">
      <c r="A4752" s="1" t="s">
        <v>9560</v>
      </c>
      <c r="B4752" t="s">
        <v>9561</v>
      </c>
    </row>
    <row r="4753" spans="1:2" x14ac:dyDescent="0.25">
      <c r="A4753" s="1" t="s">
        <v>9562</v>
      </c>
      <c r="B4753" t="s">
        <v>9563</v>
      </c>
    </row>
    <row r="4754" spans="1:2" x14ac:dyDescent="0.25">
      <c r="A4754" s="1" t="s">
        <v>9564</v>
      </c>
      <c r="B4754" t="s">
        <v>9565</v>
      </c>
    </row>
    <row r="4755" spans="1:2" x14ac:dyDescent="0.25">
      <c r="A4755" s="1" t="s">
        <v>9566</v>
      </c>
      <c r="B4755" t="s">
        <v>9567</v>
      </c>
    </row>
    <row r="4756" spans="1:2" x14ac:dyDescent="0.25">
      <c r="A4756" s="1" t="s">
        <v>9568</v>
      </c>
      <c r="B4756" t="s">
        <v>9569</v>
      </c>
    </row>
    <row r="4757" spans="1:2" x14ac:dyDescent="0.25">
      <c r="A4757" s="1" t="s">
        <v>9570</v>
      </c>
      <c r="B4757" t="s">
        <v>9571</v>
      </c>
    </row>
    <row r="4758" spans="1:2" x14ac:dyDescent="0.25">
      <c r="A4758" s="1" t="s">
        <v>9572</v>
      </c>
      <c r="B4758" t="s">
        <v>9573</v>
      </c>
    </row>
    <row r="4759" spans="1:2" x14ac:dyDescent="0.25">
      <c r="A4759" s="1" t="s">
        <v>9574</v>
      </c>
      <c r="B4759" t="s">
        <v>9575</v>
      </c>
    </row>
    <row r="4760" spans="1:2" x14ac:dyDescent="0.25">
      <c r="A4760" s="1" t="s">
        <v>2124</v>
      </c>
      <c r="B4760" t="s">
        <v>9576</v>
      </c>
    </row>
    <row r="4761" spans="1:2" x14ac:dyDescent="0.25">
      <c r="A4761" s="1" t="s">
        <v>9577</v>
      </c>
      <c r="B4761" t="s">
        <v>9578</v>
      </c>
    </row>
    <row r="4762" spans="1:2" x14ac:dyDescent="0.25">
      <c r="A4762" s="1" t="s">
        <v>5934</v>
      </c>
      <c r="B4762" t="s">
        <v>9579</v>
      </c>
    </row>
    <row r="4763" spans="1:2" x14ac:dyDescent="0.25">
      <c r="A4763" s="1" t="s">
        <v>7359</v>
      </c>
      <c r="B4763" t="s">
        <v>9580</v>
      </c>
    </row>
    <row r="4764" spans="1:2" x14ac:dyDescent="0.25">
      <c r="A4764" s="1" t="s">
        <v>9581</v>
      </c>
      <c r="B4764" t="s">
        <v>9582</v>
      </c>
    </row>
    <row r="4765" spans="1:2" x14ac:dyDescent="0.25">
      <c r="A4765" s="1" t="s">
        <v>9583</v>
      </c>
      <c r="B4765" t="s">
        <v>9584</v>
      </c>
    </row>
    <row r="4766" spans="1:2" x14ac:dyDescent="0.25">
      <c r="A4766" s="1" t="s">
        <v>9585</v>
      </c>
      <c r="B4766" t="s">
        <v>9586</v>
      </c>
    </row>
    <row r="4767" spans="1:2" x14ac:dyDescent="0.25">
      <c r="A4767" s="1" t="s">
        <v>9587</v>
      </c>
      <c r="B4767" t="s">
        <v>9588</v>
      </c>
    </row>
    <row r="4768" spans="1:2" x14ac:dyDescent="0.25">
      <c r="A4768" s="1" t="s">
        <v>9589</v>
      </c>
      <c r="B4768" t="s">
        <v>9590</v>
      </c>
    </row>
    <row r="4769" spans="1:2" x14ac:dyDescent="0.25">
      <c r="A4769" s="1" t="s">
        <v>2771</v>
      </c>
      <c r="B4769" t="s">
        <v>9591</v>
      </c>
    </row>
    <row r="4770" spans="1:2" x14ac:dyDescent="0.25">
      <c r="A4770" s="1" t="s">
        <v>3069</v>
      </c>
      <c r="B4770" t="s">
        <v>9592</v>
      </c>
    </row>
    <row r="4771" spans="1:2" x14ac:dyDescent="0.25">
      <c r="A4771" s="1" t="s">
        <v>1502</v>
      </c>
      <c r="B4771" t="s">
        <v>9593</v>
      </c>
    </row>
    <row r="4772" spans="1:2" x14ac:dyDescent="0.25">
      <c r="A4772" s="1" t="s">
        <v>5420</v>
      </c>
      <c r="B4772" t="s">
        <v>9594</v>
      </c>
    </row>
    <row r="4773" spans="1:2" x14ac:dyDescent="0.25">
      <c r="A4773" s="1" t="s">
        <v>2664</v>
      </c>
      <c r="B4773" t="s">
        <v>9595</v>
      </c>
    </row>
    <row r="4774" spans="1:2" x14ac:dyDescent="0.25">
      <c r="A4774" s="1" t="s">
        <v>9596</v>
      </c>
      <c r="B4774" t="s">
        <v>9597</v>
      </c>
    </row>
    <row r="4775" spans="1:2" x14ac:dyDescent="0.25">
      <c r="A4775" s="129" t="s">
        <v>4808</v>
      </c>
      <c r="B4775" t="s">
        <v>6398</v>
      </c>
    </row>
    <row r="4776" spans="1:2" x14ac:dyDescent="0.25">
      <c r="A4776" s="1" t="s">
        <v>3581</v>
      </c>
      <c r="B4776" t="s">
        <v>9598</v>
      </c>
    </row>
    <row r="4777" spans="1:2" x14ac:dyDescent="0.25">
      <c r="A4777" s="1" t="s">
        <v>9599</v>
      </c>
      <c r="B4777" t="s">
        <v>9600</v>
      </c>
    </row>
    <row r="4778" spans="1:2" x14ac:dyDescent="0.25">
      <c r="A4778" s="1" t="s">
        <v>9601</v>
      </c>
      <c r="B4778" t="s">
        <v>9602</v>
      </c>
    </row>
    <row r="4779" spans="1:2" x14ac:dyDescent="0.25">
      <c r="A4779" s="1" t="s">
        <v>9603</v>
      </c>
      <c r="B4779" t="s">
        <v>9604</v>
      </c>
    </row>
    <row r="4780" spans="1:2" x14ac:dyDescent="0.25">
      <c r="A4780" s="1" t="s">
        <v>9605</v>
      </c>
      <c r="B4780" t="s">
        <v>9606</v>
      </c>
    </row>
    <row r="4781" spans="1:2" x14ac:dyDescent="0.25">
      <c r="A4781" s="1" t="s">
        <v>4751</v>
      </c>
      <c r="B4781" t="s">
        <v>9607</v>
      </c>
    </row>
    <row r="4782" spans="1:2" x14ac:dyDescent="0.25">
      <c r="A4782" s="1" t="s">
        <v>9608</v>
      </c>
      <c r="B4782" t="s">
        <v>9609</v>
      </c>
    </row>
    <row r="4783" spans="1:2" x14ac:dyDescent="0.25">
      <c r="A4783" s="1" t="s">
        <v>1517</v>
      </c>
      <c r="B4783" t="s">
        <v>9610</v>
      </c>
    </row>
    <row r="4784" spans="1:2" x14ac:dyDescent="0.25">
      <c r="A4784" s="1" t="s">
        <v>9611</v>
      </c>
      <c r="B4784" t="s">
        <v>9612</v>
      </c>
    </row>
    <row r="4785" spans="1:2" x14ac:dyDescent="0.25">
      <c r="A4785" s="1" t="s">
        <v>9613</v>
      </c>
      <c r="B4785" t="s">
        <v>9614</v>
      </c>
    </row>
    <row r="4786" spans="1:2" x14ac:dyDescent="0.25">
      <c r="A4786" s="129" t="s">
        <v>8149</v>
      </c>
      <c r="B4786" t="s">
        <v>9615</v>
      </c>
    </row>
    <row r="4787" spans="1:2" x14ac:dyDescent="0.25">
      <c r="A4787" s="1" t="s">
        <v>9616</v>
      </c>
      <c r="B4787" t="s">
        <v>9617</v>
      </c>
    </row>
    <row r="4788" spans="1:2" x14ac:dyDescent="0.25">
      <c r="A4788" s="1" t="s">
        <v>9618</v>
      </c>
      <c r="B4788" t="s">
        <v>9619</v>
      </c>
    </row>
    <row r="4789" spans="1:2" x14ac:dyDescent="0.25">
      <c r="A4789" s="1" t="s">
        <v>9620</v>
      </c>
      <c r="B4789" t="s">
        <v>9621</v>
      </c>
    </row>
    <row r="4790" spans="1:2" x14ac:dyDescent="0.25">
      <c r="A4790" s="1" t="s">
        <v>9622</v>
      </c>
      <c r="B4790" t="s">
        <v>9623</v>
      </c>
    </row>
    <row r="4791" spans="1:2" x14ac:dyDescent="0.25">
      <c r="A4791" s="1" t="s">
        <v>4375</v>
      </c>
      <c r="B4791" t="s">
        <v>9624</v>
      </c>
    </row>
    <row r="4792" spans="1:2" x14ac:dyDescent="0.25">
      <c r="A4792" s="1" t="s">
        <v>3026</v>
      </c>
      <c r="B4792" t="s">
        <v>9625</v>
      </c>
    </row>
    <row r="4793" spans="1:2" x14ac:dyDescent="0.25">
      <c r="A4793" s="129" t="s">
        <v>9626</v>
      </c>
      <c r="B4793" t="s">
        <v>9627</v>
      </c>
    </row>
    <row r="4794" spans="1:2" x14ac:dyDescent="0.25">
      <c r="A4794" s="1" t="s">
        <v>9628</v>
      </c>
      <c r="B4794" t="s">
        <v>9629</v>
      </c>
    </row>
    <row r="4795" spans="1:2" x14ac:dyDescent="0.25">
      <c r="A4795" s="1" t="s">
        <v>9630</v>
      </c>
      <c r="B4795" t="s">
        <v>9631</v>
      </c>
    </row>
    <row r="4796" spans="1:2" x14ac:dyDescent="0.25">
      <c r="A4796" s="1" t="s">
        <v>7812</v>
      </c>
      <c r="B4796" t="s">
        <v>9632</v>
      </c>
    </row>
    <row r="4797" spans="1:2" x14ac:dyDescent="0.25">
      <c r="A4797" s="129" t="s">
        <v>5071</v>
      </c>
      <c r="B4797" t="s">
        <v>9633</v>
      </c>
    </row>
    <row r="4798" spans="1:2" x14ac:dyDescent="0.25">
      <c r="A4798" s="129" t="s">
        <v>7700</v>
      </c>
      <c r="B4798" t="s">
        <v>9634</v>
      </c>
    </row>
    <row r="4799" spans="1:2" x14ac:dyDescent="0.25">
      <c r="A4799" s="129" t="s">
        <v>9635</v>
      </c>
      <c r="B4799" t="s">
        <v>9636</v>
      </c>
    </row>
    <row r="4800" spans="1:2" x14ac:dyDescent="0.25">
      <c r="A4800" s="129" t="s">
        <v>9637</v>
      </c>
      <c r="B4800" t="s">
        <v>9638</v>
      </c>
    </row>
    <row r="4801" spans="1:2" x14ac:dyDescent="0.25">
      <c r="A4801" s="129" t="s">
        <v>9639</v>
      </c>
      <c r="B4801" t="s">
        <v>9640</v>
      </c>
    </row>
    <row r="4802" spans="1:2" x14ac:dyDescent="0.25">
      <c r="A4802" s="1" t="s">
        <v>9641</v>
      </c>
      <c r="B4802" t="s">
        <v>9642</v>
      </c>
    </row>
    <row r="4803" spans="1:2" x14ac:dyDescent="0.25">
      <c r="A4803" s="1" t="s">
        <v>9643</v>
      </c>
      <c r="B4803" t="s">
        <v>9644</v>
      </c>
    </row>
    <row r="4804" spans="1:2" x14ac:dyDescent="0.25">
      <c r="A4804" s="1" t="s">
        <v>9645</v>
      </c>
      <c r="B4804" t="s">
        <v>9646</v>
      </c>
    </row>
    <row r="4805" spans="1:2" x14ac:dyDescent="0.25">
      <c r="A4805" s="1" t="s">
        <v>240</v>
      </c>
      <c r="B4805" t="s">
        <v>9647</v>
      </c>
    </row>
    <row r="4806" spans="1:2" x14ac:dyDescent="0.25">
      <c r="A4806" s="1" t="s">
        <v>2174</v>
      </c>
      <c r="B4806" t="s">
        <v>9648</v>
      </c>
    </row>
    <row r="4807" spans="1:2" x14ac:dyDescent="0.25">
      <c r="A4807" s="1" t="s">
        <v>333</v>
      </c>
      <c r="B4807" t="s">
        <v>9649</v>
      </c>
    </row>
    <row r="4808" spans="1:2" x14ac:dyDescent="0.25">
      <c r="A4808" s="1" t="s">
        <v>9650</v>
      </c>
      <c r="B4808" t="s">
        <v>9651</v>
      </c>
    </row>
    <row r="4809" spans="1:2" x14ac:dyDescent="0.25">
      <c r="A4809" s="1" t="s">
        <v>9652</v>
      </c>
      <c r="B4809" t="s">
        <v>9653</v>
      </c>
    </row>
    <row r="4810" spans="1:2" x14ac:dyDescent="0.25">
      <c r="A4810" s="1" t="s">
        <v>9654</v>
      </c>
      <c r="B4810" t="s">
        <v>9655</v>
      </c>
    </row>
    <row r="4811" spans="1:2" x14ac:dyDescent="0.25">
      <c r="A4811" s="1" t="s">
        <v>3918</v>
      </c>
      <c r="B4811" t="s">
        <v>9656</v>
      </c>
    </row>
    <row r="4812" spans="1:2" x14ac:dyDescent="0.25">
      <c r="A4812" s="1" t="s">
        <v>5779</v>
      </c>
      <c r="B4812" t="s">
        <v>9657</v>
      </c>
    </row>
    <row r="4813" spans="1:2" x14ac:dyDescent="0.25">
      <c r="A4813" s="1" t="s">
        <v>9658</v>
      </c>
      <c r="B4813" t="s">
        <v>9659</v>
      </c>
    </row>
    <row r="4814" spans="1:2" x14ac:dyDescent="0.25">
      <c r="A4814" s="1" t="s">
        <v>8438</v>
      </c>
      <c r="B4814" t="s">
        <v>9660</v>
      </c>
    </row>
    <row r="4815" spans="1:2" x14ac:dyDescent="0.25">
      <c r="A4815" s="1" t="s">
        <v>9661</v>
      </c>
      <c r="B4815" t="s">
        <v>9662</v>
      </c>
    </row>
    <row r="4816" spans="1:2" x14ac:dyDescent="0.25">
      <c r="A4816" s="1" t="s">
        <v>9663</v>
      </c>
      <c r="B4816" t="s">
        <v>9664</v>
      </c>
    </row>
    <row r="4817" spans="1:2" x14ac:dyDescent="0.25">
      <c r="A4817" s="1" t="s">
        <v>9665</v>
      </c>
      <c r="B4817" t="s">
        <v>9666</v>
      </c>
    </row>
    <row r="4818" spans="1:2" x14ac:dyDescent="0.25">
      <c r="A4818" s="1" t="s">
        <v>8337</v>
      </c>
      <c r="B4818" t="s">
        <v>9667</v>
      </c>
    </row>
    <row r="4819" spans="1:2" x14ac:dyDescent="0.25">
      <c r="A4819" s="1" t="s">
        <v>9668</v>
      </c>
      <c r="B4819" t="s">
        <v>9669</v>
      </c>
    </row>
    <row r="4820" spans="1:2" x14ac:dyDescent="0.25">
      <c r="A4820" s="1" t="s">
        <v>9670</v>
      </c>
      <c r="B4820" t="s">
        <v>9671</v>
      </c>
    </row>
    <row r="4821" spans="1:2" x14ac:dyDescent="0.25">
      <c r="A4821" s="1" t="s">
        <v>9672</v>
      </c>
      <c r="B4821" t="s">
        <v>9673</v>
      </c>
    </row>
    <row r="4822" spans="1:2" x14ac:dyDescent="0.25">
      <c r="A4822" s="1" t="s">
        <v>9674</v>
      </c>
      <c r="B4822" t="s">
        <v>9675</v>
      </c>
    </row>
    <row r="4823" spans="1:2" x14ac:dyDescent="0.25">
      <c r="A4823" s="1" t="s">
        <v>1715</v>
      </c>
      <c r="B4823" t="s">
        <v>9676</v>
      </c>
    </row>
    <row r="4824" spans="1:2" x14ac:dyDescent="0.25">
      <c r="A4824" s="1" t="s">
        <v>4277</v>
      </c>
      <c r="B4824" t="s">
        <v>9677</v>
      </c>
    </row>
    <row r="4825" spans="1:2" x14ac:dyDescent="0.25">
      <c r="A4825" s="1" t="s">
        <v>5179</v>
      </c>
      <c r="B4825" t="s">
        <v>9678</v>
      </c>
    </row>
    <row r="4826" spans="1:2" x14ac:dyDescent="0.25">
      <c r="A4826" s="1" t="s">
        <v>9679</v>
      </c>
      <c r="B4826" t="s">
        <v>9680</v>
      </c>
    </row>
    <row r="4827" spans="1:2" x14ac:dyDescent="0.25">
      <c r="A4827" s="1" t="s">
        <v>9681</v>
      </c>
      <c r="B4827" t="s">
        <v>9682</v>
      </c>
    </row>
    <row r="4828" spans="1:2" x14ac:dyDescent="0.25">
      <c r="A4828" s="1" t="s">
        <v>9683</v>
      </c>
      <c r="B4828" t="s">
        <v>9684</v>
      </c>
    </row>
    <row r="4829" spans="1:2" x14ac:dyDescent="0.25">
      <c r="A4829" s="1" t="s">
        <v>9685</v>
      </c>
      <c r="B4829" t="s">
        <v>9686</v>
      </c>
    </row>
    <row r="4830" spans="1:2" x14ac:dyDescent="0.25">
      <c r="A4830" s="1" t="s">
        <v>9687</v>
      </c>
      <c r="B4830" t="s">
        <v>9688</v>
      </c>
    </row>
    <row r="4831" spans="1:2" x14ac:dyDescent="0.25">
      <c r="A4831" s="1" t="s">
        <v>9689</v>
      </c>
      <c r="B4831" t="s">
        <v>9690</v>
      </c>
    </row>
    <row r="4832" spans="1:2" x14ac:dyDescent="0.25">
      <c r="A4832" s="1" t="s">
        <v>2489</v>
      </c>
      <c r="B4832" t="s">
        <v>9691</v>
      </c>
    </row>
    <row r="4833" spans="1:2" x14ac:dyDescent="0.25">
      <c r="A4833" s="1" t="s">
        <v>9692</v>
      </c>
      <c r="B4833" t="s">
        <v>9693</v>
      </c>
    </row>
    <row r="4834" spans="1:2" x14ac:dyDescent="0.25">
      <c r="A4834" s="1" t="s">
        <v>7351</v>
      </c>
      <c r="B4834" t="s">
        <v>9694</v>
      </c>
    </row>
    <row r="4835" spans="1:2" x14ac:dyDescent="0.25">
      <c r="A4835" s="1" t="s">
        <v>9695</v>
      </c>
      <c r="B4835" t="s">
        <v>9696</v>
      </c>
    </row>
    <row r="4836" spans="1:2" x14ac:dyDescent="0.25">
      <c r="A4836" s="1" t="s">
        <v>7890</v>
      </c>
      <c r="B4836" t="s">
        <v>9697</v>
      </c>
    </row>
    <row r="4837" spans="1:2" x14ac:dyDescent="0.25">
      <c r="A4837" s="1" t="s">
        <v>6959</v>
      </c>
      <c r="B4837" t="s">
        <v>9698</v>
      </c>
    </row>
    <row r="4838" spans="1:2" x14ac:dyDescent="0.25">
      <c r="A4838" s="1" t="s">
        <v>9699</v>
      </c>
      <c r="B4838" t="s">
        <v>9700</v>
      </c>
    </row>
    <row r="4839" spans="1:2" x14ac:dyDescent="0.25">
      <c r="A4839" s="1" t="s">
        <v>9701</v>
      </c>
      <c r="B4839" t="s">
        <v>9702</v>
      </c>
    </row>
    <row r="4840" spans="1:2" x14ac:dyDescent="0.25">
      <c r="A4840" s="1" t="s">
        <v>4468</v>
      </c>
      <c r="B4840" t="s">
        <v>9703</v>
      </c>
    </row>
    <row r="4841" spans="1:2" x14ac:dyDescent="0.25">
      <c r="A4841" s="1" t="s">
        <v>9704</v>
      </c>
      <c r="B4841" t="s">
        <v>9705</v>
      </c>
    </row>
    <row r="4842" spans="1:2" x14ac:dyDescent="0.25">
      <c r="A4842" s="1" t="s">
        <v>9706</v>
      </c>
      <c r="B4842" t="s">
        <v>9707</v>
      </c>
    </row>
    <row r="4843" spans="1:2" x14ac:dyDescent="0.25">
      <c r="A4843" s="1" t="s">
        <v>8807</v>
      </c>
      <c r="B4843" t="s">
        <v>9708</v>
      </c>
    </row>
    <row r="4844" spans="1:2" x14ac:dyDescent="0.25">
      <c r="A4844" s="1" t="s">
        <v>9709</v>
      </c>
      <c r="B4844" t="s">
        <v>9710</v>
      </c>
    </row>
    <row r="4845" spans="1:2" x14ac:dyDescent="0.25">
      <c r="A4845" s="1" t="s">
        <v>1280</v>
      </c>
      <c r="B4845" t="s">
        <v>9711</v>
      </c>
    </row>
    <row r="4846" spans="1:2" x14ac:dyDescent="0.25">
      <c r="A4846" s="1" t="s">
        <v>5200</v>
      </c>
      <c r="B4846" t="s">
        <v>9712</v>
      </c>
    </row>
    <row r="4847" spans="1:2" x14ac:dyDescent="0.25">
      <c r="A4847" s="1" t="s">
        <v>9713</v>
      </c>
      <c r="B4847" t="s">
        <v>9714</v>
      </c>
    </row>
    <row r="4848" spans="1:2" x14ac:dyDescent="0.25">
      <c r="A4848" s="1" t="s">
        <v>9715</v>
      </c>
      <c r="B4848" t="s">
        <v>9716</v>
      </c>
    </row>
    <row r="4849" spans="1:2" x14ac:dyDescent="0.25">
      <c r="A4849" s="1" t="s">
        <v>9717</v>
      </c>
      <c r="B4849" t="s">
        <v>9718</v>
      </c>
    </row>
    <row r="4850" spans="1:2" x14ac:dyDescent="0.25">
      <c r="A4850" s="1" t="s">
        <v>2977</v>
      </c>
      <c r="B4850" t="s">
        <v>9719</v>
      </c>
    </row>
    <row r="4851" spans="1:2" x14ac:dyDescent="0.25">
      <c r="A4851" s="1" t="s">
        <v>9720</v>
      </c>
      <c r="B4851" t="s">
        <v>9721</v>
      </c>
    </row>
    <row r="4852" spans="1:2" x14ac:dyDescent="0.25">
      <c r="A4852" s="1" t="s">
        <v>9722</v>
      </c>
      <c r="B4852" t="s">
        <v>9723</v>
      </c>
    </row>
    <row r="4853" spans="1:2" x14ac:dyDescent="0.25">
      <c r="A4853" s="1" t="s">
        <v>9724</v>
      </c>
      <c r="B4853" t="s">
        <v>9725</v>
      </c>
    </row>
    <row r="4854" spans="1:2" x14ac:dyDescent="0.25">
      <c r="A4854" s="1" t="s">
        <v>4365</v>
      </c>
      <c r="B4854" t="s">
        <v>9726</v>
      </c>
    </row>
    <row r="4855" spans="1:2" x14ac:dyDescent="0.25">
      <c r="A4855" s="1" t="s">
        <v>2204</v>
      </c>
      <c r="B4855" t="s">
        <v>9727</v>
      </c>
    </row>
    <row r="4856" spans="1:2" x14ac:dyDescent="0.25">
      <c r="A4856" s="1" t="s">
        <v>9728</v>
      </c>
      <c r="B4856" t="s">
        <v>9729</v>
      </c>
    </row>
    <row r="4857" spans="1:2" x14ac:dyDescent="0.25">
      <c r="A4857" s="1" t="s">
        <v>9730</v>
      </c>
      <c r="B4857" t="s">
        <v>9731</v>
      </c>
    </row>
    <row r="4858" spans="1:2" x14ac:dyDescent="0.25">
      <c r="A4858" s="1" t="s">
        <v>2570</v>
      </c>
      <c r="B4858" t="s">
        <v>9732</v>
      </c>
    </row>
    <row r="4859" spans="1:2" x14ac:dyDescent="0.25">
      <c r="A4859" s="1" t="s">
        <v>9733</v>
      </c>
      <c r="B4859" t="s">
        <v>9734</v>
      </c>
    </row>
    <row r="4860" spans="1:2" x14ac:dyDescent="0.25">
      <c r="A4860" s="1" t="s">
        <v>9735</v>
      </c>
      <c r="B4860" t="s">
        <v>9736</v>
      </c>
    </row>
    <row r="4861" spans="1:2" x14ac:dyDescent="0.25">
      <c r="A4861" s="1" t="s">
        <v>4359</v>
      </c>
      <c r="B4861" t="s">
        <v>9737</v>
      </c>
    </row>
    <row r="4862" spans="1:2" x14ac:dyDescent="0.25">
      <c r="A4862" s="1" t="s">
        <v>9738</v>
      </c>
      <c r="B4862" t="s">
        <v>9739</v>
      </c>
    </row>
    <row r="4863" spans="1:2" x14ac:dyDescent="0.25">
      <c r="A4863" s="1" t="s">
        <v>9740</v>
      </c>
      <c r="B4863" t="s">
        <v>9741</v>
      </c>
    </row>
    <row r="4864" spans="1:2" x14ac:dyDescent="0.25">
      <c r="A4864" s="1" t="s">
        <v>9742</v>
      </c>
      <c r="B4864" t="s">
        <v>9743</v>
      </c>
    </row>
    <row r="4865" spans="1:2" x14ac:dyDescent="0.25">
      <c r="A4865" s="1" t="s">
        <v>9744</v>
      </c>
      <c r="B4865" t="s">
        <v>9745</v>
      </c>
    </row>
    <row r="4866" spans="1:2" x14ac:dyDescent="0.25">
      <c r="A4866" s="1" t="s">
        <v>2274</v>
      </c>
      <c r="B4866" t="s">
        <v>9746</v>
      </c>
    </row>
    <row r="4867" spans="1:2" x14ac:dyDescent="0.25">
      <c r="A4867" s="1" t="s">
        <v>9747</v>
      </c>
      <c r="B4867" t="s">
        <v>9748</v>
      </c>
    </row>
    <row r="4868" spans="1:2" x14ac:dyDescent="0.25">
      <c r="A4868" s="1" t="s">
        <v>9749</v>
      </c>
      <c r="B4868" t="s">
        <v>9750</v>
      </c>
    </row>
    <row r="4869" spans="1:2" x14ac:dyDescent="0.25">
      <c r="A4869" s="1" t="s">
        <v>9751</v>
      </c>
      <c r="B4869" t="s">
        <v>9752</v>
      </c>
    </row>
    <row r="4870" spans="1:2" x14ac:dyDescent="0.25">
      <c r="A4870" s="1" t="s">
        <v>9753</v>
      </c>
      <c r="B4870" t="s">
        <v>9754</v>
      </c>
    </row>
    <row r="4871" spans="1:2" x14ac:dyDescent="0.25">
      <c r="A4871" s="1" t="s">
        <v>9755</v>
      </c>
      <c r="B4871" t="s">
        <v>9756</v>
      </c>
    </row>
    <row r="4872" spans="1:2" x14ac:dyDescent="0.25">
      <c r="A4872" s="1" t="s">
        <v>9757</v>
      </c>
      <c r="B4872" t="s">
        <v>9758</v>
      </c>
    </row>
    <row r="4873" spans="1:2" x14ac:dyDescent="0.25">
      <c r="A4873" s="1" t="s">
        <v>7369</v>
      </c>
      <c r="B4873" t="s">
        <v>9759</v>
      </c>
    </row>
    <row r="4874" spans="1:2" x14ac:dyDescent="0.25">
      <c r="A4874" s="1" t="s">
        <v>9760</v>
      </c>
      <c r="B4874" t="s">
        <v>9761</v>
      </c>
    </row>
    <row r="4875" spans="1:2" x14ac:dyDescent="0.25">
      <c r="A4875" s="1" t="s">
        <v>9762</v>
      </c>
      <c r="B4875" t="s">
        <v>9763</v>
      </c>
    </row>
    <row r="4876" spans="1:2" x14ac:dyDescent="0.25">
      <c r="A4876" s="1" t="s">
        <v>9764</v>
      </c>
      <c r="B4876" t="s">
        <v>9765</v>
      </c>
    </row>
    <row r="4877" spans="1:2" x14ac:dyDescent="0.25">
      <c r="A4877" s="1" t="s">
        <v>4363</v>
      </c>
      <c r="B4877" t="s">
        <v>9766</v>
      </c>
    </row>
    <row r="4878" spans="1:2" x14ac:dyDescent="0.25">
      <c r="A4878" s="1" t="s">
        <v>9767</v>
      </c>
      <c r="B4878" t="s">
        <v>9768</v>
      </c>
    </row>
    <row r="4879" spans="1:2" x14ac:dyDescent="0.25">
      <c r="A4879" s="1" t="s">
        <v>9769</v>
      </c>
      <c r="B4879" t="s">
        <v>9770</v>
      </c>
    </row>
    <row r="4880" spans="1:2" x14ac:dyDescent="0.25">
      <c r="A4880" s="1" t="s">
        <v>6720</v>
      </c>
      <c r="B4880" t="s">
        <v>9771</v>
      </c>
    </row>
    <row r="4881" spans="1:2" x14ac:dyDescent="0.25">
      <c r="A4881" s="1" t="s">
        <v>9772</v>
      </c>
      <c r="B4881" t="s">
        <v>9773</v>
      </c>
    </row>
    <row r="4882" spans="1:2" x14ac:dyDescent="0.25">
      <c r="A4882" s="1" t="s">
        <v>9774</v>
      </c>
      <c r="B4882" t="s">
        <v>9775</v>
      </c>
    </row>
    <row r="4883" spans="1:2" x14ac:dyDescent="0.25">
      <c r="A4883" s="1" t="s">
        <v>9776</v>
      </c>
      <c r="B4883" t="s">
        <v>9777</v>
      </c>
    </row>
    <row r="4884" spans="1:2" x14ac:dyDescent="0.25">
      <c r="A4884" s="1" t="s">
        <v>9778</v>
      </c>
      <c r="B4884" t="s">
        <v>9779</v>
      </c>
    </row>
    <row r="4885" spans="1:2" x14ac:dyDescent="0.25">
      <c r="A4885" s="1" t="s">
        <v>9780</v>
      </c>
      <c r="B4885" t="s">
        <v>9781</v>
      </c>
    </row>
    <row r="4886" spans="1:2" x14ac:dyDescent="0.25">
      <c r="A4886" s="1" t="s">
        <v>9782</v>
      </c>
      <c r="B4886" t="s">
        <v>9783</v>
      </c>
    </row>
    <row r="4887" spans="1:2" x14ac:dyDescent="0.25">
      <c r="A4887" s="1" t="s">
        <v>9784</v>
      </c>
      <c r="B4887" t="s">
        <v>9785</v>
      </c>
    </row>
    <row r="4888" spans="1:2" x14ac:dyDescent="0.25">
      <c r="A4888" s="1" t="s">
        <v>9786</v>
      </c>
      <c r="B4888" t="s">
        <v>9787</v>
      </c>
    </row>
    <row r="4889" spans="1:2" x14ac:dyDescent="0.25">
      <c r="A4889" s="1" t="s">
        <v>9788</v>
      </c>
      <c r="B4889" t="s">
        <v>9789</v>
      </c>
    </row>
    <row r="4890" spans="1:2" x14ac:dyDescent="0.25">
      <c r="A4890" s="1" t="s">
        <v>9790</v>
      </c>
      <c r="B4890" t="s">
        <v>9791</v>
      </c>
    </row>
    <row r="4891" spans="1:2" x14ac:dyDescent="0.25">
      <c r="A4891" s="1" t="s">
        <v>9792</v>
      </c>
      <c r="B4891" t="s">
        <v>9793</v>
      </c>
    </row>
    <row r="4892" spans="1:2" x14ac:dyDescent="0.25">
      <c r="A4892" s="1" t="s">
        <v>9794</v>
      </c>
      <c r="B4892" t="s">
        <v>9795</v>
      </c>
    </row>
    <row r="4893" spans="1:2" x14ac:dyDescent="0.25">
      <c r="A4893" s="1" t="s">
        <v>9796</v>
      </c>
      <c r="B4893" t="s">
        <v>9797</v>
      </c>
    </row>
    <row r="4894" spans="1:2" x14ac:dyDescent="0.25">
      <c r="A4894" s="1" t="s">
        <v>435</v>
      </c>
      <c r="B4894" t="s">
        <v>9798</v>
      </c>
    </row>
    <row r="4895" spans="1:2" x14ac:dyDescent="0.25">
      <c r="A4895" s="1" t="s">
        <v>9799</v>
      </c>
      <c r="B4895" t="s">
        <v>9800</v>
      </c>
    </row>
    <row r="4896" spans="1:2" x14ac:dyDescent="0.25">
      <c r="A4896" s="1" t="s">
        <v>9801</v>
      </c>
      <c r="B4896" t="s">
        <v>9802</v>
      </c>
    </row>
    <row r="4897" spans="1:2" x14ac:dyDescent="0.25">
      <c r="A4897" s="1" t="s">
        <v>9803</v>
      </c>
      <c r="B4897" t="s">
        <v>9804</v>
      </c>
    </row>
    <row r="4898" spans="1:2" x14ac:dyDescent="0.25">
      <c r="A4898" s="1" t="s">
        <v>1800</v>
      </c>
      <c r="B4898" t="s">
        <v>9805</v>
      </c>
    </row>
    <row r="4899" spans="1:2" x14ac:dyDescent="0.25">
      <c r="A4899" s="1" t="s">
        <v>9806</v>
      </c>
      <c r="B4899" t="s">
        <v>9807</v>
      </c>
    </row>
    <row r="4900" spans="1:2" x14ac:dyDescent="0.25">
      <c r="A4900" s="1" t="s">
        <v>9808</v>
      </c>
      <c r="B4900" t="s">
        <v>9809</v>
      </c>
    </row>
    <row r="4901" spans="1:2" x14ac:dyDescent="0.25">
      <c r="A4901" s="1" t="s">
        <v>7722</v>
      </c>
      <c r="B4901" t="s">
        <v>9810</v>
      </c>
    </row>
    <row r="4902" spans="1:2" x14ac:dyDescent="0.25">
      <c r="A4902" s="1" t="s">
        <v>9811</v>
      </c>
      <c r="B4902" t="s">
        <v>9812</v>
      </c>
    </row>
    <row r="4903" spans="1:2" x14ac:dyDescent="0.25">
      <c r="A4903" s="1" t="s">
        <v>3704</v>
      </c>
      <c r="B4903" t="s">
        <v>9813</v>
      </c>
    </row>
    <row r="4904" spans="1:2" x14ac:dyDescent="0.25">
      <c r="A4904" s="1" t="s">
        <v>9814</v>
      </c>
      <c r="B4904" t="s">
        <v>9815</v>
      </c>
    </row>
    <row r="4905" spans="1:2" x14ac:dyDescent="0.25">
      <c r="A4905" s="1" t="s">
        <v>9816</v>
      </c>
      <c r="B4905" t="s">
        <v>9817</v>
      </c>
    </row>
    <row r="4906" spans="1:2" x14ac:dyDescent="0.25">
      <c r="A4906" s="1" t="s">
        <v>9818</v>
      </c>
      <c r="B4906" t="s">
        <v>9819</v>
      </c>
    </row>
    <row r="4907" spans="1:2" x14ac:dyDescent="0.25">
      <c r="A4907" s="1" t="s">
        <v>9820</v>
      </c>
      <c r="B4907" t="s">
        <v>9821</v>
      </c>
    </row>
    <row r="4908" spans="1:2" x14ac:dyDescent="0.25">
      <c r="A4908" s="1" t="s">
        <v>9822</v>
      </c>
      <c r="B4908" t="s">
        <v>9823</v>
      </c>
    </row>
    <row r="4909" spans="1:2" x14ac:dyDescent="0.25">
      <c r="A4909" s="1" t="s">
        <v>9824</v>
      </c>
      <c r="B4909" t="s">
        <v>9825</v>
      </c>
    </row>
    <row r="4910" spans="1:2" x14ac:dyDescent="0.25">
      <c r="A4910" s="1" t="s">
        <v>8144</v>
      </c>
      <c r="B4910" t="s">
        <v>9826</v>
      </c>
    </row>
    <row r="4911" spans="1:2" x14ac:dyDescent="0.25">
      <c r="A4911" s="1" t="s">
        <v>9827</v>
      </c>
      <c r="B4911" t="s">
        <v>9828</v>
      </c>
    </row>
    <row r="4912" spans="1:2" x14ac:dyDescent="0.25">
      <c r="A4912" s="1" t="s">
        <v>9829</v>
      </c>
      <c r="B4912" t="s">
        <v>9830</v>
      </c>
    </row>
    <row r="4913" spans="1:2" x14ac:dyDescent="0.25">
      <c r="A4913" s="1" t="s">
        <v>2752</v>
      </c>
      <c r="B4913" t="s">
        <v>9831</v>
      </c>
    </row>
    <row r="4914" spans="1:2" x14ac:dyDescent="0.25">
      <c r="A4914" s="1" t="s">
        <v>6539</v>
      </c>
      <c r="B4914" t="s">
        <v>9832</v>
      </c>
    </row>
    <row r="4915" spans="1:2" x14ac:dyDescent="0.25">
      <c r="A4915" s="1" t="s">
        <v>2118</v>
      </c>
      <c r="B4915" t="s">
        <v>9833</v>
      </c>
    </row>
    <row r="4916" spans="1:2" x14ac:dyDescent="0.25">
      <c r="A4916" s="1" t="s">
        <v>455</v>
      </c>
      <c r="B4916" t="s">
        <v>9834</v>
      </c>
    </row>
    <row r="4917" spans="1:2" x14ac:dyDescent="0.25">
      <c r="A4917" s="1" t="s">
        <v>9835</v>
      </c>
      <c r="B4917" t="s">
        <v>9836</v>
      </c>
    </row>
    <row r="4918" spans="1:2" x14ac:dyDescent="0.25">
      <c r="A4918" s="1" t="s">
        <v>9837</v>
      </c>
      <c r="B4918" t="s">
        <v>9838</v>
      </c>
    </row>
    <row r="4919" spans="1:2" x14ac:dyDescent="0.25">
      <c r="A4919" s="1" t="s">
        <v>9839</v>
      </c>
      <c r="B4919" t="s">
        <v>9840</v>
      </c>
    </row>
    <row r="4920" spans="1:2" x14ac:dyDescent="0.25">
      <c r="A4920" s="1" t="s">
        <v>9841</v>
      </c>
      <c r="B4920" t="s">
        <v>9842</v>
      </c>
    </row>
    <row r="4921" spans="1:2" x14ac:dyDescent="0.25">
      <c r="A4921" s="1" t="s">
        <v>9843</v>
      </c>
      <c r="B4921" t="s">
        <v>9844</v>
      </c>
    </row>
    <row r="4922" spans="1:2" x14ac:dyDescent="0.25">
      <c r="A4922" s="1" t="s">
        <v>9845</v>
      </c>
      <c r="B4922" t="s">
        <v>9846</v>
      </c>
    </row>
    <row r="4923" spans="1:2" x14ac:dyDescent="0.25">
      <c r="A4923" s="1" t="s">
        <v>9847</v>
      </c>
      <c r="B4923" t="s">
        <v>9848</v>
      </c>
    </row>
    <row r="4924" spans="1:2" x14ac:dyDescent="0.25">
      <c r="A4924" s="1" t="s">
        <v>9849</v>
      </c>
      <c r="B4924" t="s">
        <v>9850</v>
      </c>
    </row>
    <row r="4925" spans="1:2" x14ac:dyDescent="0.25">
      <c r="A4925" s="1" t="s">
        <v>9851</v>
      </c>
      <c r="B4925" t="s">
        <v>9852</v>
      </c>
    </row>
    <row r="4926" spans="1:2" x14ac:dyDescent="0.25">
      <c r="A4926" s="1" t="s">
        <v>6183</v>
      </c>
      <c r="B4926" t="s">
        <v>9853</v>
      </c>
    </row>
    <row r="4927" spans="1:2" x14ac:dyDescent="0.25">
      <c r="A4927" s="1" t="s">
        <v>9854</v>
      </c>
      <c r="B4927" t="s">
        <v>9855</v>
      </c>
    </row>
    <row r="4928" spans="1:2" x14ac:dyDescent="0.25">
      <c r="A4928" s="1" t="s">
        <v>9856</v>
      </c>
      <c r="B4928" t="s">
        <v>9857</v>
      </c>
    </row>
    <row r="4929" spans="1:2" x14ac:dyDescent="0.25">
      <c r="A4929" s="1" t="s">
        <v>9858</v>
      </c>
      <c r="B4929" t="s">
        <v>9859</v>
      </c>
    </row>
    <row r="4930" spans="1:2" x14ac:dyDescent="0.25">
      <c r="A4930" s="1" t="s">
        <v>1568</v>
      </c>
      <c r="B4930" t="s">
        <v>9860</v>
      </c>
    </row>
    <row r="4931" spans="1:2" x14ac:dyDescent="0.25">
      <c r="A4931" s="1" t="s">
        <v>9861</v>
      </c>
      <c r="B4931" t="s">
        <v>9862</v>
      </c>
    </row>
    <row r="4932" spans="1:2" x14ac:dyDescent="0.25">
      <c r="A4932" s="1" t="s">
        <v>9863</v>
      </c>
      <c r="B4932" t="s">
        <v>9864</v>
      </c>
    </row>
    <row r="4933" spans="1:2" x14ac:dyDescent="0.25">
      <c r="A4933" s="1" t="s">
        <v>820</v>
      </c>
      <c r="B4933" t="s">
        <v>9865</v>
      </c>
    </row>
    <row r="4934" spans="1:2" x14ac:dyDescent="0.25">
      <c r="A4934" s="1" t="s">
        <v>9866</v>
      </c>
      <c r="B4934" t="s">
        <v>9867</v>
      </c>
    </row>
    <row r="4935" spans="1:2" x14ac:dyDescent="0.25">
      <c r="A4935" s="1" t="s">
        <v>3499</v>
      </c>
      <c r="B4935" t="s">
        <v>9868</v>
      </c>
    </row>
    <row r="4936" spans="1:2" x14ac:dyDescent="0.25">
      <c r="A4936" s="1" t="s">
        <v>9869</v>
      </c>
      <c r="B4936" t="s">
        <v>9870</v>
      </c>
    </row>
    <row r="4937" spans="1:2" x14ac:dyDescent="0.25">
      <c r="A4937" s="1" t="s">
        <v>9871</v>
      </c>
      <c r="B4937" t="s">
        <v>9872</v>
      </c>
    </row>
    <row r="4938" spans="1:2" x14ac:dyDescent="0.25">
      <c r="A4938" s="1" t="s">
        <v>9873</v>
      </c>
      <c r="B4938" t="s">
        <v>9874</v>
      </c>
    </row>
    <row r="4939" spans="1:2" x14ac:dyDescent="0.25">
      <c r="A4939" s="1" t="s">
        <v>9875</v>
      </c>
      <c r="B4939" t="s">
        <v>9876</v>
      </c>
    </row>
    <row r="4940" spans="1:2" x14ac:dyDescent="0.25">
      <c r="A4940" s="1" t="s">
        <v>3838</v>
      </c>
      <c r="B4940" t="s">
        <v>9877</v>
      </c>
    </row>
    <row r="4941" spans="1:2" x14ac:dyDescent="0.25">
      <c r="A4941" s="1" t="s">
        <v>1851</v>
      </c>
      <c r="B4941" t="s">
        <v>9878</v>
      </c>
    </row>
    <row r="4942" spans="1:2" x14ac:dyDescent="0.25">
      <c r="A4942" s="1" t="s">
        <v>9879</v>
      </c>
      <c r="B4942" t="s">
        <v>9880</v>
      </c>
    </row>
    <row r="4943" spans="1:2" x14ac:dyDescent="0.25">
      <c r="A4943" s="1" t="s">
        <v>9881</v>
      </c>
      <c r="B4943" t="s">
        <v>9882</v>
      </c>
    </row>
    <row r="4944" spans="1:2" x14ac:dyDescent="0.25">
      <c r="A4944" s="1" t="s">
        <v>9883</v>
      </c>
      <c r="B4944" t="s">
        <v>9884</v>
      </c>
    </row>
    <row r="4945" spans="1:2" x14ac:dyDescent="0.25">
      <c r="A4945" s="1" t="s">
        <v>9885</v>
      </c>
      <c r="B4945" t="s">
        <v>9886</v>
      </c>
    </row>
    <row r="4946" spans="1:2" x14ac:dyDescent="0.25">
      <c r="A4946" s="1" t="s">
        <v>9887</v>
      </c>
      <c r="B4946" t="s">
        <v>9888</v>
      </c>
    </row>
    <row r="4947" spans="1:2" x14ac:dyDescent="0.25">
      <c r="A4947" s="1" t="s">
        <v>9889</v>
      </c>
      <c r="B4947" t="s">
        <v>9890</v>
      </c>
    </row>
    <row r="4948" spans="1:2" x14ac:dyDescent="0.25">
      <c r="A4948" s="1" t="s">
        <v>2334</v>
      </c>
      <c r="B4948" t="s">
        <v>9891</v>
      </c>
    </row>
    <row r="4949" spans="1:2" x14ac:dyDescent="0.25">
      <c r="A4949" s="1" t="s">
        <v>2641</v>
      </c>
      <c r="B4949" t="s">
        <v>9892</v>
      </c>
    </row>
    <row r="4950" spans="1:2" x14ac:dyDescent="0.25">
      <c r="A4950" s="1" t="s">
        <v>9893</v>
      </c>
      <c r="B4950" t="s">
        <v>9894</v>
      </c>
    </row>
    <row r="4951" spans="1:2" x14ac:dyDescent="0.25">
      <c r="A4951" s="1" t="s">
        <v>9895</v>
      </c>
      <c r="B4951" t="s">
        <v>9896</v>
      </c>
    </row>
    <row r="4952" spans="1:2" x14ac:dyDescent="0.25">
      <c r="A4952" s="1" t="s">
        <v>3654</v>
      </c>
      <c r="B4952" t="s">
        <v>9897</v>
      </c>
    </row>
    <row r="4953" spans="1:2" x14ac:dyDescent="0.25">
      <c r="A4953" s="1" t="s">
        <v>9898</v>
      </c>
      <c r="B4953" t="s">
        <v>9899</v>
      </c>
    </row>
    <row r="4954" spans="1:2" x14ac:dyDescent="0.25">
      <c r="A4954" s="1" t="s">
        <v>9900</v>
      </c>
      <c r="B4954" t="s">
        <v>9901</v>
      </c>
    </row>
    <row r="4955" spans="1:2" x14ac:dyDescent="0.25">
      <c r="A4955" s="1" t="s">
        <v>9902</v>
      </c>
      <c r="B4955" t="s">
        <v>9903</v>
      </c>
    </row>
    <row r="4956" spans="1:2" x14ac:dyDescent="0.25">
      <c r="A4956" s="1" t="s">
        <v>9904</v>
      </c>
      <c r="B4956" t="s">
        <v>9905</v>
      </c>
    </row>
    <row r="4957" spans="1:2" x14ac:dyDescent="0.25">
      <c r="A4957" s="1" t="s">
        <v>9906</v>
      </c>
      <c r="B4957" t="s">
        <v>9907</v>
      </c>
    </row>
    <row r="4958" spans="1:2" x14ac:dyDescent="0.25">
      <c r="A4958" s="1" t="s">
        <v>9908</v>
      </c>
      <c r="B4958" t="s">
        <v>9909</v>
      </c>
    </row>
    <row r="4959" spans="1:2" x14ac:dyDescent="0.25">
      <c r="A4959" s="1" t="s">
        <v>2176</v>
      </c>
      <c r="B4959" t="s">
        <v>9910</v>
      </c>
    </row>
    <row r="4960" spans="1:2" x14ac:dyDescent="0.25">
      <c r="A4960" s="1" t="s">
        <v>9911</v>
      </c>
      <c r="B4960" t="s">
        <v>9912</v>
      </c>
    </row>
    <row r="4961" spans="1:2" x14ac:dyDescent="0.25">
      <c r="A4961" s="1" t="s">
        <v>9913</v>
      </c>
      <c r="B4961" t="s">
        <v>9914</v>
      </c>
    </row>
    <row r="4962" spans="1:2" x14ac:dyDescent="0.25">
      <c r="A4962" s="1" t="s">
        <v>6859</v>
      </c>
      <c r="B4962" t="s">
        <v>9915</v>
      </c>
    </row>
    <row r="4963" spans="1:2" x14ac:dyDescent="0.25">
      <c r="A4963" s="1" t="s">
        <v>9916</v>
      </c>
      <c r="B4963" t="s">
        <v>9917</v>
      </c>
    </row>
    <row r="4964" spans="1:2" x14ac:dyDescent="0.25">
      <c r="A4964" s="1" t="s">
        <v>9918</v>
      </c>
      <c r="B4964" t="s">
        <v>9919</v>
      </c>
    </row>
    <row r="4965" spans="1:2" x14ac:dyDescent="0.25">
      <c r="A4965" s="1" t="s">
        <v>9920</v>
      </c>
      <c r="B4965" t="s">
        <v>9921</v>
      </c>
    </row>
    <row r="4966" spans="1:2" x14ac:dyDescent="0.25">
      <c r="A4966" s="1" t="s">
        <v>9922</v>
      </c>
      <c r="B4966" t="s">
        <v>9923</v>
      </c>
    </row>
    <row r="4967" spans="1:2" x14ac:dyDescent="0.25">
      <c r="A4967" s="1" t="s">
        <v>9924</v>
      </c>
      <c r="B4967" t="s">
        <v>9925</v>
      </c>
    </row>
    <row r="4968" spans="1:2" x14ac:dyDescent="0.25">
      <c r="A4968" s="1" t="s">
        <v>9926</v>
      </c>
      <c r="B4968" t="s">
        <v>9927</v>
      </c>
    </row>
    <row r="4969" spans="1:2" x14ac:dyDescent="0.25">
      <c r="A4969" s="1" t="s">
        <v>9928</v>
      </c>
      <c r="B4969" t="s">
        <v>9929</v>
      </c>
    </row>
    <row r="4970" spans="1:2" x14ac:dyDescent="0.25">
      <c r="A4970" s="1" t="s">
        <v>9930</v>
      </c>
      <c r="B4970" t="s">
        <v>9931</v>
      </c>
    </row>
    <row r="4971" spans="1:2" x14ac:dyDescent="0.25">
      <c r="A4971" s="1" t="s">
        <v>9932</v>
      </c>
      <c r="B4971" t="s">
        <v>9933</v>
      </c>
    </row>
    <row r="4972" spans="1:2" x14ac:dyDescent="0.25">
      <c r="A4972" s="1" t="s">
        <v>9934</v>
      </c>
      <c r="B4972" t="s">
        <v>9935</v>
      </c>
    </row>
    <row r="4973" spans="1:2" x14ac:dyDescent="0.25">
      <c r="A4973" s="1" t="s">
        <v>9936</v>
      </c>
      <c r="B4973" t="s">
        <v>9937</v>
      </c>
    </row>
    <row r="4974" spans="1:2" x14ac:dyDescent="0.25">
      <c r="A4974" s="1" t="s">
        <v>9938</v>
      </c>
      <c r="B4974" t="s">
        <v>9939</v>
      </c>
    </row>
    <row r="4975" spans="1:2" x14ac:dyDescent="0.25">
      <c r="A4975" s="1" t="s">
        <v>9940</v>
      </c>
      <c r="B4975" t="s">
        <v>9941</v>
      </c>
    </row>
    <row r="4976" spans="1:2" x14ac:dyDescent="0.25">
      <c r="A4976" s="1" t="s">
        <v>9942</v>
      </c>
      <c r="B4976" t="s">
        <v>9943</v>
      </c>
    </row>
    <row r="4977" spans="1:2" x14ac:dyDescent="0.25">
      <c r="A4977" s="1" t="s">
        <v>9944</v>
      </c>
      <c r="B4977" t="s">
        <v>9945</v>
      </c>
    </row>
    <row r="4978" spans="1:2" x14ac:dyDescent="0.25">
      <c r="A4978" s="1" t="s">
        <v>1455</v>
      </c>
      <c r="B4978" t="s">
        <v>9105</v>
      </c>
    </row>
    <row r="4979" spans="1:2" x14ac:dyDescent="0.25">
      <c r="A4979" s="1" t="s">
        <v>9946</v>
      </c>
      <c r="B4979" t="s">
        <v>9947</v>
      </c>
    </row>
    <row r="4980" spans="1:2" x14ac:dyDescent="0.25">
      <c r="A4980" s="1" t="s">
        <v>9948</v>
      </c>
      <c r="B4980" t="s">
        <v>9949</v>
      </c>
    </row>
    <row r="4981" spans="1:2" x14ac:dyDescent="0.25">
      <c r="A4981" s="1" t="s">
        <v>9950</v>
      </c>
      <c r="B4981" t="s">
        <v>9951</v>
      </c>
    </row>
    <row r="4982" spans="1:2" x14ac:dyDescent="0.25">
      <c r="A4982" s="1" t="s">
        <v>9952</v>
      </c>
      <c r="B4982" t="s">
        <v>9953</v>
      </c>
    </row>
    <row r="4983" spans="1:2" x14ac:dyDescent="0.25">
      <c r="A4983" s="1" t="s">
        <v>9954</v>
      </c>
      <c r="B4983" t="s">
        <v>9955</v>
      </c>
    </row>
    <row r="4984" spans="1:2" x14ac:dyDescent="0.25">
      <c r="A4984" s="1" t="s">
        <v>4598</v>
      </c>
      <c r="B4984" t="s">
        <v>9956</v>
      </c>
    </row>
    <row r="4985" spans="1:2" x14ac:dyDescent="0.25">
      <c r="A4985" s="1" t="s">
        <v>9957</v>
      </c>
      <c r="B4985" t="s">
        <v>9958</v>
      </c>
    </row>
    <row r="4986" spans="1:2" x14ac:dyDescent="0.25">
      <c r="A4986" s="1" t="s">
        <v>122</v>
      </c>
      <c r="B4986" t="s">
        <v>8340</v>
      </c>
    </row>
    <row r="4987" spans="1:2" x14ac:dyDescent="0.25">
      <c r="A4987" s="1" t="s">
        <v>9959</v>
      </c>
      <c r="B4987" t="s">
        <v>9960</v>
      </c>
    </row>
    <row r="4988" spans="1:2" x14ac:dyDescent="0.25">
      <c r="A4988" s="1" t="s">
        <v>541</v>
      </c>
      <c r="B4988" t="s">
        <v>9961</v>
      </c>
    </row>
    <row r="4989" spans="1:2" x14ac:dyDescent="0.25">
      <c r="A4989" s="1" t="s">
        <v>1477</v>
      </c>
      <c r="B4989" t="s">
        <v>9962</v>
      </c>
    </row>
    <row r="4990" spans="1:2" x14ac:dyDescent="0.25">
      <c r="A4990" s="1" t="s">
        <v>9963</v>
      </c>
      <c r="B4990" t="s">
        <v>9964</v>
      </c>
    </row>
    <row r="4991" spans="1:2" x14ac:dyDescent="0.25">
      <c r="A4991" s="1" t="s">
        <v>9965</v>
      </c>
      <c r="B4991" t="s">
        <v>9966</v>
      </c>
    </row>
    <row r="4992" spans="1:2" x14ac:dyDescent="0.25">
      <c r="A4992" s="1" t="s">
        <v>5817</v>
      </c>
      <c r="B4992" t="s">
        <v>9967</v>
      </c>
    </row>
    <row r="4993" spans="1:2" x14ac:dyDescent="0.25">
      <c r="A4993" s="1" t="s">
        <v>9968</v>
      </c>
      <c r="B4993" t="s">
        <v>9969</v>
      </c>
    </row>
    <row r="4994" spans="1:2" x14ac:dyDescent="0.25">
      <c r="A4994" s="1" t="s">
        <v>9970</v>
      </c>
      <c r="B4994" t="s">
        <v>9971</v>
      </c>
    </row>
    <row r="4995" spans="1:2" x14ac:dyDescent="0.25">
      <c r="A4995" s="1" t="s">
        <v>9972</v>
      </c>
      <c r="B4995" t="s">
        <v>9973</v>
      </c>
    </row>
    <row r="4996" spans="1:2" x14ac:dyDescent="0.25">
      <c r="A4996" s="1" t="s">
        <v>7077</v>
      </c>
      <c r="B4996" t="s">
        <v>9974</v>
      </c>
    </row>
    <row r="4997" spans="1:2" x14ac:dyDescent="0.25">
      <c r="A4997" s="1" t="s">
        <v>9975</v>
      </c>
      <c r="B4997" t="s">
        <v>9976</v>
      </c>
    </row>
    <row r="4998" spans="1:2" x14ac:dyDescent="0.25">
      <c r="A4998" s="1" t="s">
        <v>9977</v>
      </c>
      <c r="B4998" t="s">
        <v>9978</v>
      </c>
    </row>
    <row r="4999" spans="1:2" x14ac:dyDescent="0.25">
      <c r="A4999" s="1" t="s">
        <v>1403</v>
      </c>
      <c r="B4999" t="s">
        <v>9979</v>
      </c>
    </row>
    <row r="5000" spans="1:2" x14ac:dyDescent="0.25">
      <c r="A5000" s="1" t="s">
        <v>9980</v>
      </c>
      <c r="B5000" t="s">
        <v>9981</v>
      </c>
    </row>
    <row r="5001" spans="1:2" x14ac:dyDescent="0.25">
      <c r="A5001" s="1" t="s">
        <v>9982</v>
      </c>
      <c r="B5001" t="s">
        <v>9983</v>
      </c>
    </row>
    <row r="5002" spans="1:2" x14ac:dyDescent="0.25">
      <c r="A5002" s="1" t="s">
        <v>3637</v>
      </c>
      <c r="B5002" t="s">
        <v>9984</v>
      </c>
    </row>
    <row r="5003" spans="1:2" x14ac:dyDescent="0.25">
      <c r="A5003" s="1" t="s">
        <v>9985</v>
      </c>
      <c r="B5003" t="s">
        <v>9986</v>
      </c>
    </row>
    <row r="5004" spans="1:2" x14ac:dyDescent="0.25">
      <c r="A5004" s="1" t="s">
        <v>9987</v>
      </c>
      <c r="B5004" t="s">
        <v>9988</v>
      </c>
    </row>
    <row r="5005" spans="1:2" x14ac:dyDescent="0.25">
      <c r="A5005" s="1" t="s">
        <v>5697</v>
      </c>
      <c r="B5005" t="s">
        <v>9989</v>
      </c>
    </row>
    <row r="5006" spans="1:2" x14ac:dyDescent="0.25">
      <c r="A5006" s="1" t="s">
        <v>9990</v>
      </c>
      <c r="B5006" t="s">
        <v>9991</v>
      </c>
    </row>
    <row r="5007" spans="1:2" x14ac:dyDescent="0.25">
      <c r="A5007" s="1" t="s">
        <v>9992</v>
      </c>
      <c r="B5007" t="s">
        <v>9993</v>
      </c>
    </row>
    <row r="5008" spans="1:2" x14ac:dyDescent="0.25">
      <c r="A5008" s="1" t="s">
        <v>9994</v>
      </c>
      <c r="B5008" t="s">
        <v>9995</v>
      </c>
    </row>
    <row r="5009" spans="1:2" x14ac:dyDescent="0.25">
      <c r="A5009" s="1" t="s">
        <v>9996</v>
      </c>
      <c r="B5009" t="s">
        <v>9997</v>
      </c>
    </row>
    <row r="5010" spans="1:2" x14ac:dyDescent="0.25">
      <c r="A5010" s="1" t="s">
        <v>1489</v>
      </c>
      <c r="B5010" t="s">
        <v>9998</v>
      </c>
    </row>
    <row r="5011" spans="1:2" x14ac:dyDescent="0.25">
      <c r="A5011" s="1" t="s">
        <v>9002</v>
      </c>
      <c r="B5011" t="s">
        <v>9999</v>
      </c>
    </row>
    <row r="5012" spans="1:2" x14ac:dyDescent="0.25">
      <c r="A5012" s="1" t="s">
        <v>10000</v>
      </c>
      <c r="B5012" t="s">
        <v>10001</v>
      </c>
    </row>
    <row r="5013" spans="1:2" x14ac:dyDescent="0.25">
      <c r="A5013" s="1" t="s">
        <v>10002</v>
      </c>
      <c r="B5013" t="s">
        <v>10003</v>
      </c>
    </row>
    <row r="5014" spans="1:2" x14ac:dyDescent="0.25">
      <c r="A5014" s="1" t="s">
        <v>3583</v>
      </c>
      <c r="B5014" t="s">
        <v>10004</v>
      </c>
    </row>
    <row r="5015" spans="1:2" x14ac:dyDescent="0.25">
      <c r="A5015" s="1" t="s">
        <v>10005</v>
      </c>
      <c r="B5015" t="s">
        <v>10006</v>
      </c>
    </row>
    <row r="5016" spans="1:2" x14ac:dyDescent="0.25">
      <c r="A5016" s="1" t="s">
        <v>2306</v>
      </c>
      <c r="B5016" t="s">
        <v>10007</v>
      </c>
    </row>
    <row r="5017" spans="1:2" x14ac:dyDescent="0.25">
      <c r="A5017" s="1" t="s">
        <v>10008</v>
      </c>
      <c r="B5017" t="s">
        <v>10009</v>
      </c>
    </row>
    <row r="5018" spans="1:2" x14ac:dyDescent="0.25">
      <c r="A5018" s="1" t="s">
        <v>10010</v>
      </c>
      <c r="B5018" t="s">
        <v>10011</v>
      </c>
    </row>
    <row r="5019" spans="1:2" x14ac:dyDescent="0.25">
      <c r="A5019" s="1" t="s">
        <v>10012</v>
      </c>
      <c r="B5019" t="s">
        <v>10013</v>
      </c>
    </row>
    <row r="5020" spans="1:2" x14ac:dyDescent="0.25">
      <c r="A5020" s="1" t="s">
        <v>2651</v>
      </c>
      <c r="B5020" t="s">
        <v>10014</v>
      </c>
    </row>
    <row r="5021" spans="1:2" x14ac:dyDescent="0.25">
      <c r="A5021" s="1" t="s">
        <v>2546</v>
      </c>
      <c r="B5021" t="s">
        <v>10015</v>
      </c>
    </row>
    <row r="5022" spans="1:2" x14ac:dyDescent="0.25">
      <c r="A5022" s="1" t="s">
        <v>10016</v>
      </c>
      <c r="B5022" t="s">
        <v>10017</v>
      </c>
    </row>
    <row r="5023" spans="1:2" x14ac:dyDescent="0.25">
      <c r="A5023" s="1" t="s">
        <v>10018</v>
      </c>
      <c r="B5023" t="s">
        <v>10019</v>
      </c>
    </row>
    <row r="5024" spans="1:2" x14ac:dyDescent="0.25">
      <c r="A5024" s="1" t="s">
        <v>10020</v>
      </c>
      <c r="B5024" t="s">
        <v>10021</v>
      </c>
    </row>
    <row r="5025" spans="1:2" x14ac:dyDescent="0.25">
      <c r="A5025" s="1" t="s">
        <v>10022</v>
      </c>
      <c r="B5025" t="s">
        <v>10023</v>
      </c>
    </row>
    <row r="5026" spans="1:2" x14ac:dyDescent="0.25">
      <c r="A5026" s="1" t="s">
        <v>10024</v>
      </c>
      <c r="B5026" t="s">
        <v>10025</v>
      </c>
    </row>
    <row r="5027" spans="1:2" x14ac:dyDescent="0.25">
      <c r="A5027" s="1" t="s">
        <v>10026</v>
      </c>
      <c r="B5027" t="s">
        <v>10027</v>
      </c>
    </row>
    <row r="5028" spans="1:2" x14ac:dyDescent="0.25">
      <c r="A5028" s="1" t="s">
        <v>10028</v>
      </c>
      <c r="B5028" t="s">
        <v>10029</v>
      </c>
    </row>
    <row r="5029" spans="1:2" x14ac:dyDescent="0.25">
      <c r="A5029" s="1" t="s">
        <v>10030</v>
      </c>
      <c r="B5029" t="s">
        <v>10031</v>
      </c>
    </row>
    <row r="5030" spans="1:2" x14ac:dyDescent="0.25">
      <c r="A5030" s="1" t="s">
        <v>10032</v>
      </c>
      <c r="B5030" t="s">
        <v>10033</v>
      </c>
    </row>
    <row r="5031" spans="1:2" x14ac:dyDescent="0.25">
      <c r="A5031" s="1" t="s">
        <v>4492</v>
      </c>
      <c r="B5031" t="s">
        <v>10034</v>
      </c>
    </row>
    <row r="5032" spans="1:2" x14ac:dyDescent="0.25">
      <c r="A5032" s="1" t="s">
        <v>10035</v>
      </c>
      <c r="B5032" t="s">
        <v>10036</v>
      </c>
    </row>
    <row r="5033" spans="1:2" x14ac:dyDescent="0.25">
      <c r="A5033" s="1" t="s">
        <v>10037</v>
      </c>
      <c r="B5033" t="s">
        <v>10038</v>
      </c>
    </row>
    <row r="5034" spans="1:2" x14ac:dyDescent="0.25">
      <c r="A5034" s="1" t="s">
        <v>10039</v>
      </c>
      <c r="B5034" t="s">
        <v>10040</v>
      </c>
    </row>
    <row r="5035" spans="1:2" x14ac:dyDescent="0.25">
      <c r="A5035" s="1" t="s">
        <v>7937</v>
      </c>
      <c r="B5035" t="s">
        <v>10041</v>
      </c>
    </row>
    <row r="5036" spans="1:2" x14ac:dyDescent="0.25">
      <c r="A5036" s="1" t="s">
        <v>10042</v>
      </c>
      <c r="B5036" t="s">
        <v>10043</v>
      </c>
    </row>
    <row r="5037" spans="1:2" x14ac:dyDescent="0.25">
      <c r="A5037" s="1" t="s">
        <v>10044</v>
      </c>
      <c r="B5037" t="s">
        <v>10045</v>
      </c>
    </row>
    <row r="5038" spans="1:2" x14ac:dyDescent="0.25">
      <c r="A5038" s="1" t="s">
        <v>2192</v>
      </c>
      <c r="B5038" t="s">
        <v>10046</v>
      </c>
    </row>
    <row r="5039" spans="1:2" x14ac:dyDescent="0.25">
      <c r="A5039" s="1" t="s">
        <v>10047</v>
      </c>
      <c r="B5039" t="s">
        <v>10048</v>
      </c>
    </row>
    <row r="5040" spans="1:2" x14ac:dyDescent="0.25">
      <c r="A5040" s="1" t="s">
        <v>10049</v>
      </c>
      <c r="B5040" t="s">
        <v>10050</v>
      </c>
    </row>
    <row r="5041" spans="1:2" x14ac:dyDescent="0.25">
      <c r="A5041" s="1" t="s">
        <v>10051</v>
      </c>
      <c r="B5041" t="s">
        <v>10052</v>
      </c>
    </row>
    <row r="5042" spans="1:2" x14ac:dyDescent="0.25">
      <c r="A5042" s="1" t="s">
        <v>10053</v>
      </c>
      <c r="B5042" t="s">
        <v>10054</v>
      </c>
    </row>
    <row r="5043" spans="1:2" x14ac:dyDescent="0.25">
      <c r="A5043" s="1" t="s">
        <v>10055</v>
      </c>
      <c r="B5043" t="s">
        <v>10056</v>
      </c>
    </row>
    <row r="5044" spans="1:2" x14ac:dyDescent="0.25">
      <c r="A5044" s="1" t="s">
        <v>10057</v>
      </c>
      <c r="B5044" t="s">
        <v>10058</v>
      </c>
    </row>
    <row r="5045" spans="1:2" x14ac:dyDescent="0.25">
      <c r="A5045" s="1" t="s">
        <v>10059</v>
      </c>
      <c r="B5045" t="s">
        <v>10060</v>
      </c>
    </row>
    <row r="5046" spans="1:2" x14ac:dyDescent="0.25">
      <c r="A5046" s="1" t="s">
        <v>10061</v>
      </c>
      <c r="B5046" t="s">
        <v>10062</v>
      </c>
    </row>
    <row r="5047" spans="1:2" x14ac:dyDescent="0.25">
      <c r="A5047" s="1" t="s">
        <v>10063</v>
      </c>
      <c r="B5047" t="s">
        <v>10064</v>
      </c>
    </row>
    <row r="5048" spans="1:2" x14ac:dyDescent="0.25">
      <c r="A5048" s="1" t="s">
        <v>10065</v>
      </c>
      <c r="B5048" t="s">
        <v>10066</v>
      </c>
    </row>
    <row r="5049" spans="1:2" x14ac:dyDescent="0.25">
      <c r="A5049" s="1" t="s">
        <v>10067</v>
      </c>
      <c r="B5049" t="s">
        <v>10068</v>
      </c>
    </row>
    <row r="5050" spans="1:2" x14ac:dyDescent="0.25">
      <c r="A5050" s="1" t="s">
        <v>10069</v>
      </c>
      <c r="B5050" t="s">
        <v>10070</v>
      </c>
    </row>
    <row r="5051" spans="1:2" x14ac:dyDescent="0.25">
      <c r="A5051" s="1" t="s">
        <v>10071</v>
      </c>
      <c r="B5051" t="s">
        <v>10072</v>
      </c>
    </row>
    <row r="5052" spans="1:2" x14ac:dyDescent="0.25">
      <c r="A5052" s="1" t="s">
        <v>5713</v>
      </c>
      <c r="B5052" t="s">
        <v>10073</v>
      </c>
    </row>
    <row r="5053" spans="1:2" x14ac:dyDescent="0.25">
      <c r="A5053" s="1" t="s">
        <v>10074</v>
      </c>
      <c r="B5053" t="s">
        <v>10075</v>
      </c>
    </row>
    <row r="5054" spans="1:2" x14ac:dyDescent="0.25">
      <c r="A5054" s="1" t="s">
        <v>10076</v>
      </c>
      <c r="B5054" t="s">
        <v>10077</v>
      </c>
    </row>
    <row r="5055" spans="1:2" x14ac:dyDescent="0.25">
      <c r="A5055" s="1" t="s">
        <v>10078</v>
      </c>
      <c r="B5055" t="s">
        <v>10079</v>
      </c>
    </row>
    <row r="5056" spans="1:2" x14ac:dyDescent="0.25">
      <c r="A5056" s="1" t="s">
        <v>10080</v>
      </c>
      <c r="B5056" t="s">
        <v>10081</v>
      </c>
    </row>
    <row r="5057" spans="1:2" x14ac:dyDescent="0.25">
      <c r="A5057" s="1" t="s">
        <v>1750</v>
      </c>
      <c r="B5057" t="s">
        <v>10082</v>
      </c>
    </row>
    <row r="5058" spans="1:2" x14ac:dyDescent="0.25">
      <c r="A5058" s="1" t="s">
        <v>10083</v>
      </c>
      <c r="B5058" t="s">
        <v>10084</v>
      </c>
    </row>
    <row r="5059" spans="1:2" x14ac:dyDescent="0.25">
      <c r="A5059" s="1" t="s">
        <v>2196</v>
      </c>
      <c r="B5059" t="s">
        <v>10085</v>
      </c>
    </row>
    <row r="5060" spans="1:2" x14ac:dyDescent="0.25">
      <c r="A5060" s="1" t="s">
        <v>10086</v>
      </c>
      <c r="B5060" t="s">
        <v>10087</v>
      </c>
    </row>
    <row r="5061" spans="1:2" x14ac:dyDescent="0.25">
      <c r="A5061" s="1" t="s">
        <v>10088</v>
      </c>
      <c r="B5061" t="s">
        <v>10089</v>
      </c>
    </row>
    <row r="5062" spans="1:2" x14ac:dyDescent="0.25">
      <c r="A5062" s="1" t="s">
        <v>10090</v>
      </c>
      <c r="B5062" t="s">
        <v>10091</v>
      </c>
    </row>
    <row r="5063" spans="1:2" x14ac:dyDescent="0.25">
      <c r="A5063" s="1" t="s">
        <v>10092</v>
      </c>
      <c r="B5063" t="s">
        <v>10093</v>
      </c>
    </row>
    <row r="5064" spans="1:2" x14ac:dyDescent="0.25">
      <c r="A5064" s="1" t="s">
        <v>10094</v>
      </c>
      <c r="B5064" t="s">
        <v>10095</v>
      </c>
    </row>
    <row r="5065" spans="1:2" x14ac:dyDescent="0.25">
      <c r="A5065" s="1" t="s">
        <v>10096</v>
      </c>
      <c r="B5065" t="s">
        <v>10097</v>
      </c>
    </row>
    <row r="5066" spans="1:2" x14ac:dyDescent="0.25">
      <c r="A5066" s="1" t="s">
        <v>10098</v>
      </c>
      <c r="B5066" t="s">
        <v>10099</v>
      </c>
    </row>
    <row r="5067" spans="1:2" x14ac:dyDescent="0.25">
      <c r="A5067" s="1" t="s">
        <v>10100</v>
      </c>
      <c r="B5067" t="s">
        <v>10101</v>
      </c>
    </row>
    <row r="5068" spans="1:2" x14ac:dyDescent="0.25">
      <c r="A5068" s="1" t="s">
        <v>10102</v>
      </c>
      <c r="B5068" t="s">
        <v>10103</v>
      </c>
    </row>
    <row r="5069" spans="1:2" x14ac:dyDescent="0.25">
      <c r="A5069" s="1" t="s">
        <v>10104</v>
      </c>
      <c r="B5069" t="s">
        <v>10105</v>
      </c>
    </row>
    <row r="5070" spans="1:2" x14ac:dyDescent="0.25">
      <c r="A5070" s="1" t="s">
        <v>5368</v>
      </c>
      <c r="B5070" t="s">
        <v>10106</v>
      </c>
    </row>
    <row r="5071" spans="1:2" x14ac:dyDescent="0.25">
      <c r="A5071" s="1" t="s">
        <v>10107</v>
      </c>
      <c r="B5071" t="s">
        <v>10108</v>
      </c>
    </row>
    <row r="5072" spans="1:2" x14ac:dyDescent="0.25">
      <c r="A5072" s="1" t="s">
        <v>1500</v>
      </c>
      <c r="B5072" t="s">
        <v>10109</v>
      </c>
    </row>
    <row r="5073" spans="1:2" x14ac:dyDescent="0.25">
      <c r="A5073" s="1" t="s">
        <v>7896</v>
      </c>
      <c r="B5073" t="s">
        <v>10110</v>
      </c>
    </row>
    <row r="5074" spans="1:2" x14ac:dyDescent="0.25">
      <c r="A5074" s="1" t="s">
        <v>10111</v>
      </c>
      <c r="B5074" t="s">
        <v>10112</v>
      </c>
    </row>
    <row r="5075" spans="1:2" x14ac:dyDescent="0.25">
      <c r="A5075" s="1" t="s">
        <v>10113</v>
      </c>
      <c r="B5075" t="s">
        <v>10114</v>
      </c>
    </row>
    <row r="5076" spans="1:2" x14ac:dyDescent="0.25">
      <c r="A5076" s="1" t="s">
        <v>10115</v>
      </c>
      <c r="B5076" t="s">
        <v>10116</v>
      </c>
    </row>
    <row r="5077" spans="1:2" x14ac:dyDescent="0.25">
      <c r="A5077" s="1" t="s">
        <v>5705</v>
      </c>
      <c r="B5077" t="s">
        <v>10117</v>
      </c>
    </row>
    <row r="5078" spans="1:2" x14ac:dyDescent="0.25">
      <c r="A5078" s="1" t="s">
        <v>3173</v>
      </c>
      <c r="B5078" t="s">
        <v>10118</v>
      </c>
    </row>
    <row r="5079" spans="1:2" x14ac:dyDescent="0.25">
      <c r="A5079" s="1" t="s">
        <v>10119</v>
      </c>
      <c r="B5079" t="s">
        <v>10120</v>
      </c>
    </row>
    <row r="5080" spans="1:2" x14ac:dyDescent="0.25">
      <c r="A5080" s="1" t="s">
        <v>10121</v>
      </c>
      <c r="B5080" t="s">
        <v>10122</v>
      </c>
    </row>
    <row r="5081" spans="1:2" x14ac:dyDescent="0.25">
      <c r="A5081" s="1" t="s">
        <v>10123</v>
      </c>
      <c r="B5081" t="s">
        <v>10124</v>
      </c>
    </row>
    <row r="5082" spans="1:2" x14ac:dyDescent="0.25">
      <c r="A5082" s="1" t="s">
        <v>8870</v>
      </c>
      <c r="B5082" t="s">
        <v>10125</v>
      </c>
    </row>
    <row r="5083" spans="1:2" x14ac:dyDescent="0.25">
      <c r="A5083" s="1" t="s">
        <v>10126</v>
      </c>
      <c r="B5083" t="s">
        <v>10127</v>
      </c>
    </row>
    <row r="5084" spans="1:2" x14ac:dyDescent="0.25">
      <c r="A5084" s="1" t="s">
        <v>10128</v>
      </c>
      <c r="B5084" t="s">
        <v>10129</v>
      </c>
    </row>
    <row r="5085" spans="1:2" x14ac:dyDescent="0.25">
      <c r="A5085" s="1" t="s">
        <v>10130</v>
      </c>
      <c r="B5085" t="s">
        <v>10131</v>
      </c>
    </row>
    <row r="5086" spans="1:2" x14ac:dyDescent="0.25">
      <c r="A5086" s="1" t="s">
        <v>10132</v>
      </c>
      <c r="B5086" t="s">
        <v>10133</v>
      </c>
    </row>
    <row r="5087" spans="1:2" x14ac:dyDescent="0.25">
      <c r="A5087" s="1" t="s">
        <v>8941</v>
      </c>
      <c r="B5087" t="s">
        <v>10134</v>
      </c>
    </row>
    <row r="5088" spans="1:2" x14ac:dyDescent="0.25">
      <c r="A5088" s="1" t="s">
        <v>10135</v>
      </c>
      <c r="B5088" t="s">
        <v>10136</v>
      </c>
    </row>
    <row r="5089" spans="1:2" x14ac:dyDescent="0.25">
      <c r="A5089" s="1" t="s">
        <v>10137</v>
      </c>
      <c r="B5089" t="s">
        <v>10138</v>
      </c>
    </row>
    <row r="5090" spans="1:2" x14ac:dyDescent="0.25">
      <c r="A5090" s="1" t="s">
        <v>1798</v>
      </c>
      <c r="B5090" t="s">
        <v>10139</v>
      </c>
    </row>
    <row r="5091" spans="1:2" x14ac:dyDescent="0.25">
      <c r="A5091" s="1" t="s">
        <v>10140</v>
      </c>
      <c r="B5091" t="s">
        <v>10141</v>
      </c>
    </row>
    <row r="5092" spans="1:2" x14ac:dyDescent="0.25">
      <c r="A5092" s="1" t="s">
        <v>8909</v>
      </c>
      <c r="B5092" t="s">
        <v>10142</v>
      </c>
    </row>
    <row r="5093" spans="1:2" x14ac:dyDescent="0.25">
      <c r="A5093" s="1" t="s">
        <v>10143</v>
      </c>
      <c r="B5093" t="s">
        <v>10144</v>
      </c>
    </row>
    <row r="5094" spans="1:2" x14ac:dyDescent="0.25">
      <c r="A5094" s="1" t="s">
        <v>10145</v>
      </c>
      <c r="B5094" t="s">
        <v>10146</v>
      </c>
    </row>
    <row r="5095" spans="1:2" x14ac:dyDescent="0.25">
      <c r="A5095" s="1" t="s">
        <v>2306</v>
      </c>
      <c r="B5095" t="s">
        <v>10147</v>
      </c>
    </row>
    <row r="5096" spans="1:2" x14ac:dyDescent="0.25">
      <c r="A5096" s="1" t="s">
        <v>10148</v>
      </c>
      <c r="B5096" t="s">
        <v>10149</v>
      </c>
    </row>
    <row r="5097" spans="1:2" x14ac:dyDescent="0.25">
      <c r="A5097" s="1" t="s">
        <v>10150</v>
      </c>
      <c r="B5097" t="s">
        <v>10151</v>
      </c>
    </row>
    <row r="5098" spans="1:2" x14ac:dyDescent="0.25">
      <c r="A5098" s="1" t="s">
        <v>10152</v>
      </c>
      <c r="B5098" t="s">
        <v>10153</v>
      </c>
    </row>
    <row r="5099" spans="1:2" x14ac:dyDescent="0.25">
      <c r="A5099" s="1" t="s">
        <v>10154</v>
      </c>
      <c r="B5099" t="s">
        <v>10155</v>
      </c>
    </row>
    <row r="5100" spans="1:2" x14ac:dyDescent="0.25">
      <c r="A5100" s="1" t="s">
        <v>10156</v>
      </c>
      <c r="B5100" t="s">
        <v>10157</v>
      </c>
    </row>
    <row r="5101" spans="1:2" x14ac:dyDescent="0.25">
      <c r="A5101" s="1" t="s">
        <v>10158</v>
      </c>
      <c r="B5101" t="s">
        <v>10159</v>
      </c>
    </row>
    <row r="5102" spans="1:2" x14ac:dyDescent="0.25">
      <c r="A5102" s="1" t="s">
        <v>970</v>
      </c>
      <c r="B5102" t="s">
        <v>10160</v>
      </c>
    </row>
    <row r="5103" spans="1:2" x14ac:dyDescent="0.25">
      <c r="A5103" s="1" t="s">
        <v>3884</v>
      </c>
      <c r="B5103" t="s">
        <v>10161</v>
      </c>
    </row>
    <row r="5104" spans="1:2" x14ac:dyDescent="0.25">
      <c r="A5104" s="1" t="s">
        <v>10162</v>
      </c>
      <c r="B5104" t="s">
        <v>10163</v>
      </c>
    </row>
    <row r="5105" spans="1:2" x14ac:dyDescent="0.25">
      <c r="A5105" s="1" t="s">
        <v>10164</v>
      </c>
      <c r="B5105" t="s">
        <v>10165</v>
      </c>
    </row>
    <row r="5106" spans="1:2" x14ac:dyDescent="0.25">
      <c r="A5106" s="1" t="s">
        <v>722</v>
      </c>
      <c r="B5106" t="s">
        <v>10166</v>
      </c>
    </row>
    <row r="5107" spans="1:2" x14ac:dyDescent="0.25">
      <c r="A5107" s="1" t="s">
        <v>10167</v>
      </c>
      <c r="B5107" t="s">
        <v>10168</v>
      </c>
    </row>
    <row r="5108" spans="1:2" x14ac:dyDescent="0.25">
      <c r="A5108" s="1" t="s">
        <v>2090</v>
      </c>
      <c r="B5108" t="s">
        <v>10169</v>
      </c>
    </row>
    <row r="5109" spans="1:2" x14ac:dyDescent="0.25">
      <c r="A5109" s="1" t="s">
        <v>10170</v>
      </c>
      <c r="B5109" t="s">
        <v>10171</v>
      </c>
    </row>
    <row r="5110" spans="1:2" x14ac:dyDescent="0.25">
      <c r="A5110" s="1" t="s">
        <v>10172</v>
      </c>
      <c r="B5110" t="s">
        <v>10173</v>
      </c>
    </row>
    <row r="5111" spans="1:2" x14ac:dyDescent="0.25">
      <c r="A5111" s="1" t="s">
        <v>10174</v>
      </c>
      <c r="B5111" t="s">
        <v>10175</v>
      </c>
    </row>
    <row r="5112" spans="1:2" x14ac:dyDescent="0.25">
      <c r="A5112" s="1" t="s">
        <v>10176</v>
      </c>
      <c r="B5112" t="s">
        <v>41</v>
      </c>
    </row>
    <row r="5113" spans="1:2" x14ac:dyDescent="0.25">
      <c r="A5113" s="1" t="s">
        <v>10177</v>
      </c>
      <c r="B5113" t="s">
        <v>10178</v>
      </c>
    </row>
    <row r="5114" spans="1:2" x14ac:dyDescent="0.25">
      <c r="A5114" s="130" t="s">
        <v>2796</v>
      </c>
      <c r="B5114" s="131" t="s">
        <v>10181</v>
      </c>
    </row>
    <row r="5115" spans="1:2" x14ac:dyDescent="0.25">
      <c r="A5115" s="132" t="s">
        <v>10182</v>
      </c>
      <c r="B5115" s="133" t="s">
        <v>10183</v>
      </c>
    </row>
    <row r="5116" spans="1:2" x14ac:dyDescent="0.25">
      <c r="A5116" s="132" t="s">
        <v>10184</v>
      </c>
      <c r="B5116" s="133" t="s">
        <v>10185</v>
      </c>
    </row>
    <row r="5117" spans="1:2" x14ac:dyDescent="0.25">
      <c r="A5117" s="132" t="s">
        <v>10186</v>
      </c>
      <c r="B5117" s="133" t="s">
        <v>10187</v>
      </c>
    </row>
    <row r="5118" spans="1:2" x14ac:dyDescent="0.25">
      <c r="A5118" s="130" t="s">
        <v>3876</v>
      </c>
      <c r="B5118" s="133" t="s">
        <v>10188</v>
      </c>
    </row>
    <row r="5119" spans="1:2" x14ac:dyDescent="0.25">
      <c r="A5119" s="143" t="s">
        <v>2634</v>
      </c>
      <c r="B5119" s="133" t="s">
        <v>10189</v>
      </c>
    </row>
    <row r="5120" spans="1:2" x14ac:dyDescent="0.25">
      <c r="A5120" s="132" t="s">
        <v>10190</v>
      </c>
      <c r="B5120" s="134" t="s">
        <v>10191</v>
      </c>
    </row>
    <row r="5121" spans="1:2" x14ac:dyDescent="0.25">
      <c r="A5121" s="132" t="s">
        <v>10192</v>
      </c>
      <c r="B5121" s="134" t="s">
        <v>10193</v>
      </c>
    </row>
    <row r="5122" spans="1:2" x14ac:dyDescent="0.25">
      <c r="A5122" s="132" t="s">
        <v>10194</v>
      </c>
      <c r="B5122" s="134" t="s">
        <v>10195</v>
      </c>
    </row>
    <row r="5123" spans="1:2" x14ac:dyDescent="0.25">
      <c r="A5123" s="132" t="s">
        <v>10196</v>
      </c>
      <c r="B5123" s="134" t="s">
        <v>10197</v>
      </c>
    </row>
    <row r="5124" spans="1:2" x14ac:dyDescent="0.25">
      <c r="A5124" s="132" t="s">
        <v>10198</v>
      </c>
      <c r="B5124" s="134" t="s">
        <v>10199</v>
      </c>
    </row>
    <row r="5125" spans="1:2" x14ac:dyDescent="0.25">
      <c r="A5125" s="132" t="s">
        <v>10200</v>
      </c>
      <c r="B5125" s="134" t="s">
        <v>10201</v>
      </c>
    </row>
    <row r="5126" spans="1:2" x14ac:dyDescent="0.25">
      <c r="A5126" s="132" t="s">
        <v>10202</v>
      </c>
      <c r="B5126" s="134" t="s">
        <v>10203</v>
      </c>
    </row>
    <row r="5127" spans="1:2" x14ac:dyDescent="0.25">
      <c r="A5127" s="132" t="s">
        <v>9493</v>
      </c>
      <c r="B5127" s="134" t="s">
        <v>10204</v>
      </c>
    </row>
    <row r="5128" spans="1:2" x14ac:dyDescent="0.25">
      <c r="A5128" s="132" t="s">
        <v>10205</v>
      </c>
      <c r="B5128" s="134" t="s">
        <v>10206</v>
      </c>
    </row>
    <row r="5129" spans="1:2" x14ac:dyDescent="0.25">
      <c r="A5129" s="132" t="s">
        <v>10207</v>
      </c>
      <c r="B5129" s="134" t="s">
        <v>10208</v>
      </c>
    </row>
    <row r="5130" spans="1:2" x14ac:dyDescent="0.25">
      <c r="A5130" s="132" t="s">
        <v>10209</v>
      </c>
      <c r="B5130" s="134" t="s">
        <v>10210</v>
      </c>
    </row>
    <row r="5131" spans="1:2" x14ac:dyDescent="0.25">
      <c r="A5131" s="132" t="s">
        <v>10211</v>
      </c>
      <c r="B5131" s="134" t="s">
        <v>10212</v>
      </c>
    </row>
    <row r="5132" spans="1:2" x14ac:dyDescent="0.25">
      <c r="A5132" s="132" t="s">
        <v>10213</v>
      </c>
      <c r="B5132" s="134" t="s">
        <v>10214</v>
      </c>
    </row>
    <row r="5133" spans="1:2" x14ac:dyDescent="0.25">
      <c r="A5133" s="132" t="s">
        <v>10215</v>
      </c>
      <c r="B5133" s="134" t="s">
        <v>10216</v>
      </c>
    </row>
    <row r="5134" spans="1:2" x14ac:dyDescent="0.25">
      <c r="A5134" s="144" t="s">
        <v>10217</v>
      </c>
      <c r="B5134" s="151" t="s">
        <v>10218</v>
      </c>
    </row>
    <row r="5135" spans="1:2" x14ac:dyDescent="0.25">
      <c r="A5135" s="141" t="s">
        <v>10219</v>
      </c>
      <c r="B5135" s="152" t="s">
        <v>10220</v>
      </c>
    </row>
    <row r="5136" spans="1:2" x14ac:dyDescent="0.25">
      <c r="A5136" s="136" t="s">
        <v>10221</v>
      </c>
      <c r="B5136" s="137" t="s">
        <v>1442</v>
      </c>
    </row>
    <row r="5137" spans="1:2" x14ac:dyDescent="0.25">
      <c r="A5137" s="136"/>
      <c r="B5137" s="137" t="s">
        <v>1458</v>
      </c>
    </row>
    <row r="5138" spans="1:2" x14ac:dyDescent="0.25">
      <c r="A5138" s="136" t="s">
        <v>3493</v>
      </c>
      <c r="B5138" s="137" t="s">
        <v>10222</v>
      </c>
    </row>
    <row r="5139" spans="1:2" x14ac:dyDescent="0.25">
      <c r="A5139" s="136"/>
      <c r="B5139" s="137" t="s">
        <v>10223</v>
      </c>
    </row>
    <row r="5140" spans="1:2" x14ac:dyDescent="0.25">
      <c r="A5140" s="136"/>
      <c r="B5140" s="137" t="s">
        <v>1370</v>
      </c>
    </row>
    <row r="5141" spans="1:2" x14ac:dyDescent="0.25">
      <c r="A5141" s="136" t="s">
        <v>2404</v>
      </c>
      <c r="B5141" s="137" t="s">
        <v>10224</v>
      </c>
    </row>
    <row r="5142" spans="1:2" x14ac:dyDescent="0.25">
      <c r="A5142" s="136" t="s">
        <v>1375</v>
      </c>
      <c r="B5142" s="137" t="s">
        <v>10179</v>
      </c>
    </row>
    <row r="5143" spans="1:2" x14ac:dyDescent="0.25">
      <c r="A5143" s="136"/>
      <c r="B5143" s="137" t="s">
        <v>1323</v>
      </c>
    </row>
    <row r="5144" spans="1:2" x14ac:dyDescent="0.25">
      <c r="A5144" s="136" t="s">
        <v>2599</v>
      </c>
      <c r="B5144" s="137" t="s">
        <v>10225</v>
      </c>
    </row>
    <row r="5145" spans="1:2" x14ac:dyDescent="0.25">
      <c r="A5145" s="136" t="s">
        <v>10226</v>
      </c>
      <c r="B5145" s="137" t="s">
        <v>10227</v>
      </c>
    </row>
    <row r="5146" spans="1:2" x14ac:dyDescent="0.25">
      <c r="A5146" s="136"/>
      <c r="B5146" s="137" t="s">
        <v>1452</v>
      </c>
    </row>
    <row r="5147" spans="1:2" x14ac:dyDescent="0.25">
      <c r="A5147" s="136"/>
      <c r="B5147" s="137" t="s">
        <v>10228</v>
      </c>
    </row>
    <row r="5148" spans="1:2" x14ac:dyDescent="0.25">
      <c r="A5148" s="136" t="s">
        <v>2612</v>
      </c>
      <c r="B5148" s="137" t="s">
        <v>10229</v>
      </c>
    </row>
    <row r="5149" spans="1:2" x14ac:dyDescent="0.25">
      <c r="A5149" s="136"/>
      <c r="B5149" s="137" t="s">
        <v>10230</v>
      </c>
    </row>
    <row r="5150" spans="1:2" x14ac:dyDescent="0.25">
      <c r="A5150" s="136"/>
      <c r="B5150" s="137" t="s">
        <v>10231</v>
      </c>
    </row>
    <row r="5151" spans="1:2" x14ac:dyDescent="0.25">
      <c r="A5151" s="136"/>
      <c r="B5151" s="137" t="s">
        <v>1318</v>
      </c>
    </row>
    <row r="5152" spans="1:2" x14ac:dyDescent="0.25">
      <c r="A5152" s="136"/>
      <c r="B5152" s="137" t="s">
        <v>10232</v>
      </c>
    </row>
    <row r="5153" spans="1:2" x14ac:dyDescent="0.25">
      <c r="A5153" s="136"/>
      <c r="B5153" s="138" t="s">
        <v>10233</v>
      </c>
    </row>
    <row r="5154" spans="1:2" x14ac:dyDescent="0.25">
      <c r="A5154" s="136"/>
      <c r="B5154" s="137" t="s">
        <v>10234</v>
      </c>
    </row>
    <row r="5155" spans="1:2" x14ac:dyDescent="0.25">
      <c r="A5155" s="136"/>
      <c r="B5155" s="137" t="s">
        <v>10235</v>
      </c>
    </row>
    <row r="5156" spans="1:2" x14ac:dyDescent="0.25">
      <c r="A5156" s="136"/>
      <c r="B5156" s="137" t="s">
        <v>10236</v>
      </c>
    </row>
    <row r="5157" spans="1:2" x14ac:dyDescent="0.25">
      <c r="A5157" s="136"/>
      <c r="B5157" s="137" t="s">
        <v>10237</v>
      </c>
    </row>
    <row r="5158" spans="1:2" x14ac:dyDescent="0.25">
      <c r="A5158" s="136" t="s">
        <v>1340</v>
      </c>
      <c r="B5158" s="137" t="s">
        <v>10238</v>
      </c>
    </row>
    <row r="5159" spans="1:2" x14ac:dyDescent="0.25">
      <c r="A5159" s="136"/>
      <c r="B5159" s="137" t="s">
        <v>10239</v>
      </c>
    </row>
    <row r="5160" spans="1:2" x14ac:dyDescent="0.25">
      <c r="A5160" s="136"/>
      <c r="B5160" s="137" t="s">
        <v>10240</v>
      </c>
    </row>
    <row r="5161" spans="1:2" x14ac:dyDescent="0.25">
      <c r="A5161" s="136"/>
      <c r="B5161" s="137" t="s">
        <v>10241</v>
      </c>
    </row>
    <row r="5162" spans="1:2" x14ac:dyDescent="0.25">
      <c r="A5162" s="136"/>
      <c r="B5162" s="137" t="s">
        <v>545</v>
      </c>
    </row>
    <row r="5163" spans="1:2" x14ac:dyDescent="0.25">
      <c r="A5163" s="136" t="s">
        <v>6866</v>
      </c>
      <c r="B5163" s="137" t="s">
        <v>10242</v>
      </c>
    </row>
    <row r="5164" spans="1:2" x14ac:dyDescent="0.25">
      <c r="A5164" s="136" t="s">
        <v>10243</v>
      </c>
      <c r="B5164" s="137" t="s">
        <v>10244</v>
      </c>
    </row>
    <row r="5165" spans="1:2" x14ac:dyDescent="0.25">
      <c r="A5165" s="136"/>
      <c r="B5165" s="137" t="s">
        <v>10245</v>
      </c>
    </row>
    <row r="5166" spans="1:2" x14ac:dyDescent="0.25">
      <c r="A5166" s="136"/>
      <c r="B5166" s="137" t="s">
        <v>10246</v>
      </c>
    </row>
    <row r="5167" spans="1:2" x14ac:dyDescent="0.25">
      <c r="A5167" s="136"/>
      <c r="B5167" s="137" t="s">
        <v>10247</v>
      </c>
    </row>
    <row r="5168" spans="1:2" x14ac:dyDescent="0.25">
      <c r="A5168" s="136"/>
      <c r="B5168" s="137" t="s">
        <v>10248</v>
      </c>
    </row>
    <row r="5169" spans="1:2" x14ac:dyDescent="0.25">
      <c r="A5169" s="136" t="s">
        <v>4324</v>
      </c>
      <c r="B5169" s="137" t="s">
        <v>10249</v>
      </c>
    </row>
    <row r="5170" spans="1:2" x14ac:dyDescent="0.25">
      <c r="A5170" s="136"/>
      <c r="B5170" s="137" t="s">
        <v>10250</v>
      </c>
    </row>
    <row r="5171" spans="1:2" x14ac:dyDescent="0.25">
      <c r="A5171" s="136"/>
      <c r="B5171" s="137" t="s">
        <v>10251</v>
      </c>
    </row>
    <row r="5172" spans="1:2" x14ac:dyDescent="0.25">
      <c r="A5172" s="136"/>
      <c r="B5172" s="137" t="s">
        <v>10252</v>
      </c>
    </row>
    <row r="5173" spans="1:2" x14ac:dyDescent="0.25">
      <c r="A5173" s="136"/>
      <c r="B5173" s="137" t="s">
        <v>7660</v>
      </c>
    </row>
    <row r="5174" spans="1:2" x14ac:dyDescent="0.25">
      <c r="A5174" s="136"/>
      <c r="B5174" s="137" t="s">
        <v>10253</v>
      </c>
    </row>
    <row r="5175" spans="1:2" x14ac:dyDescent="0.25">
      <c r="A5175" s="136"/>
      <c r="B5175" s="137" t="s">
        <v>10254</v>
      </c>
    </row>
    <row r="5176" spans="1:2" x14ac:dyDescent="0.25">
      <c r="A5176" s="136"/>
      <c r="B5176" s="137" t="s">
        <v>10255</v>
      </c>
    </row>
    <row r="5177" spans="1:2" x14ac:dyDescent="0.25">
      <c r="A5177" s="136"/>
      <c r="B5177" s="137" t="s">
        <v>10256</v>
      </c>
    </row>
    <row r="5178" spans="1:2" x14ac:dyDescent="0.25">
      <c r="A5178" s="136" t="s">
        <v>1506</v>
      </c>
      <c r="B5178" s="137" t="s">
        <v>10257</v>
      </c>
    </row>
    <row r="5179" spans="1:2" x14ac:dyDescent="0.25">
      <c r="A5179" s="136" t="s">
        <v>1506</v>
      </c>
      <c r="B5179" s="137" t="s">
        <v>10258</v>
      </c>
    </row>
    <row r="5180" spans="1:2" x14ac:dyDescent="0.25">
      <c r="A5180" s="136" t="s">
        <v>1045</v>
      </c>
      <c r="B5180" s="137" t="s">
        <v>1310</v>
      </c>
    </row>
    <row r="5181" spans="1:2" x14ac:dyDescent="0.25">
      <c r="A5181" s="136" t="s">
        <v>1322</v>
      </c>
      <c r="B5181" s="137" t="s">
        <v>10259</v>
      </c>
    </row>
    <row r="5182" spans="1:2" x14ac:dyDescent="0.25">
      <c r="A5182" s="136" t="s">
        <v>1322</v>
      </c>
      <c r="B5182" s="137" t="s">
        <v>9712</v>
      </c>
    </row>
    <row r="5183" spans="1:2" x14ac:dyDescent="0.25">
      <c r="A5183" s="136" t="s">
        <v>1342</v>
      </c>
      <c r="B5183" s="137" t="s">
        <v>1314</v>
      </c>
    </row>
    <row r="5184" spans="1:2" x14ac:dyDescent="0.25">
      <c r="A5184" s="136" t="s">
        <v>1045</v>
      </c>
      <c r="B5184" s="137" t="s">
        <v>1316</v>
      </c>
    </row>
    <row r="5185" spans="1:2" x14ac:dyDescent="0.25">
      <c r="A5185" s="136" t="s">
        <v>1494</v>
      </c>
      <c r="B5185" s="137" t="s">
        <v>1319</v>
      </c>
    </row>
    <row r="5186" spans="1:2" x14ac:dyDescent="0.25">
      <c r="A5186" s="136" t="s">
        <v>1453</v>
      </c>
      <c r="B5186" s="137" t="s">
        <v>1323</v>
      </c>
    </row>
    <row r="5187" spans="1:2" x14ac:dyDescent="0.25">
      <c r="A5187" s="136" t="s">
        <v>1342</v>
      </c>
      <c r="B5187" s="137" t="s">
        <v>1327</v>
      </c>
    </row>
    <row r="5188" spans="1:2" x14ac:dyDescent="0.25">
      <c r="A5188" s="136" t="s">
        <v>1045</v>
      </c>
      <c r="B5188" s="137" t="s">
        <v>1328</v>
      </c>
    </row>
    <row r="5189" spans="1:2" x14ac:dyDescent="0.25">
      <c r="A5189" s="136" t="s">
        <v>1342</v>
      </c>
      <c r="B5189" s="137" t="s">
        <v>774</v>
      </c>
    </row>
    <row r="5190" spans="1:2" x14ac:dyDescent="0.25">
      <c r="A5190" s="136" t="s">
        <v>1324</v>
      </c>
      <c r="B5190" s="137" t="s">
        <v>1330</v>
      </c>
    </row>
    <row r="5191" spans="1:2" x14ac:dyDescent="0.25">
      <c r="A5191" s="136" t="s">
        <v>1322</v>
      </c>
      <c r="B5191" s="137" t="s">
        <v>1332</v>
      </c>
    </row>
    <row r="5192" spans="1:2" x14ac:dyDescent="0.25">
      <c r="A5192" s="136" t="s">
        <v>1506</v>
      </c>
      <c r="B5192" s="137" t="s">
        <v>10260</v>
      </c>
    </row>
    <row r="5193" spans="1:2" x14ac:dyDescent="0.25">
      <c r="A5193" s="136" t="s">
        <v>1506</v>
      </c>
      <c r="B5193" s="137" t="s">
        <v>1336</v>
      </c>
    </row>
    <row r="5194" spans="1:2" x14ac:dyDescent="0.25">
      <c r="A5194" s="136" t="s">
        <v>1045</v>
      </c>
      <c r="B5194" s="137" t="s">
        <v>1337</v>
      </c>
    </row>
    <row r="5195" spans="1:2" x14ac:dyDescent="0.25">
      <c r="A5195" s="136" t="s">
        <v>1342</v>
      </c>
      <c r="B5195" s="137" t="s">
        <v>1339</v>
      </c>
    </row>
    <row r="5196" spans="1:2" x14ac:dyDescent="0.25">
      <c r="A5196" s="136" t="s">
        <v>1342</v>
      </c>
      <c r="B5196" s="137" t="s">
        <v>10238</v>
      </c>
    </row>
    <row r="5197" spans="1:2" x14ac:dyDescent="0.25">
      <c r="A5197" s="136" t="s">
        <v>1322</v>
      </c>
      <c r="B5197" s="137" t="s">
        <v>1343</v>
      </c>
    </row>
    <row r="5198" spans="1:2" x14ac:dyDescent="0.25">
      <c r="A5198" s="136" t="s">
        <v>1322</v>
      </c>
      <c r="B5198" s="137" t="s">
        <v>1344</v>
      </c>
    </row>
    <row r="5199" spans="1:2" x14ac:dyDescent="0.25">
      <c r="A5199" s="136" t="s">
        <v>1342</v>
      </c>
      <c r="B5199" s="137" t="s">
        <v>1348</v>
      </c>
    </row>
    <row r="5200" spans="1:2" x14ac:dyDescent="0.25">
      <c r="A5200" s="136" t="s">
        <v>1322</v>
      </c>
      <c r="B5200" s="137" t="s">
        <v>1349</v>
      </c>
    </row>
    <row r="5201" spans="1:2" x14ac:dyDescent="0.25">
      <c r="A5201" s="136" t="s">
        <v>1506</v>
      </c>
      <c r="B5201" s="137" t="s">
        <v>1353</v>
      </c>
    </row>
    <row r="5202" spans="1:2" x14ac:dyDescent="0.25">
      <c r="A5202" s="136" t="s">
        <v>1342</v>
      </c>
      <c r="B5202" s="137" t="s">
        <v>1356</v>
      </c>
    </row>
    <row r="5203" spans="1:2" x14ac:dyDescent="0.25">
      <c r="A5203" s="136" t="s">
        <v>1506</v>
      </c>
      <c r="B5203" s="137" t="s">
        <v>1358</v>
      </c>
    </row>
    <row r="5204" spans="1:2" x14ac:dyDescent="0.25">
      <c r="A5204" s="136" t="s">
        <v>1045</v>
      </c>
      <c r="B5204" s="137" t="s">
        <v>1360</v>
      </c>
    </row>
    <row r="5205" spans="1:2" x14ac:dyDescent="0.25">
      <c r="A5205" s="136" t="s">
        <v>1342</v>
      </c>
      <c r="B5205" s="137" t="s">
        <v>1362</v>
      </c>
    </row>
    <row r="5206" spans="1:2" x14ac:dyDescent="0.25">
      <c r="A5206" s="136" t="s">
        <v>1322</v>
      </c>
      <c r="B5206" s="137" t="s">
        <v>1368</v>
      </c>
    </row>
    <row r="5207" spans="1:2" x14ac:dyDescent="0.25">
      <c r="A5207" s="136" t="s">
        <v>1494</v>
      </c>
      <c r="B5207" s="137" t="s">
        <v>10261</v>
      </c>
    </row>
    <row r="5208" spans="1:2" x14ac:dyDescent="0.25">
      <c r="A5208" s="136" t="s">
        <v>745</v>
      </c>
      <c r="B5208" s="137" t="s">
        <v>1372</v>
      </c>
    </row>
    <row r="5209" spans="1:2" x14ac:dyDescent="0.25">
      <c r="A5209" s="136" t="s">
        <v>1322</v>
      </c>
      <c r="B5209" s="137" t="s">
        <v>1374</v>
      </c>
    </row>
    <row r="5210" spans="1:2" x14ac:dyDescent="0.25">
      <c r="A5210" s="136" t="s">
        <v>1045</v>
      </c>
      <c r="B5210" s="137" t="s">
        <v>785</v>
      </c>
    </row>
    <row r="5211" spans="1:2" x14ac:dyDescent="0.25">
      <c r="A5211" s="136" t="s">
        <v>1045</v>
      </c>
      <c r="B5211" s="137" t="s">
        <v>1376</v>
      </c>
    </row>
    <row r="5212" spans="1:2" x14ac:dyDescent="0.25">
      <c r="A5212" s="136" t="s">
        <v>1342</v>
      </c>
      <c r="B5212" s="137" t="s">
        <v>383</v>
      </c>
    </row>
    <row r="5213" spans="1:2" x14ac:dyDescent="0.25">
      <c r="A5213" s="136" t="s">
        <v>1506</v>
      </c>
      <c r="B5213" s="137" t="s">
        <v>1378</v>
      </c>
    </row>
    <row r="5214" spans="1:2" x14ac:dyDescent="0.25">
      <c r="A5214" s="136" t="s">
        <v>1045</v>
      </c>
      <c r="B5214" s="137" t="s">
        <v>1379</v>
      </c>
    </row>
    <row r="5215" spans="1:2" x14ac:dyDescent="0.25">
      <c r="A5215" s="136" t="s">
        <v>1342</v>
      </c>
      <c r="B5215" s="137" t="s">
        <v>1381</v>
      </c>
    </row>
    <row r="5216" spans="1:2" x14ac:dyDescent="0.25">
      <c r="A5216" s="136" t="s">
        <v>1342</v>
      </c>
      <c r="B5216" s="137" t="s">
        <v>1383</v>
      </c>
    </row>
    <row r="5217" spans="1:2" x14ac:dyDescent="0.25">
      <c r="A5217" s="136" t="s">
        <v>1045</v>
      </c>
      <c r="B5217" s="137" t="s">
        <v>279</v>
      </c>
    </row>
    <row r="5218" spans="1:2" x14ac:dyDescent="0.25">
      <c r="A5218" s="136" t="s">
        <v>1342</v>
      </c>
      <c r="B5218" s="137" t="s">
        <v>10262</v>
      </c>
    </row>
    <row r="5219" spans="1:2" x14ac:dyDescent="0.25">
      <c r="A5219" s="136" t="s">
        <v>1342</v>
      </c>
      <c r="B5219" s="137" t="s">
        <v>1386</v>
      </c>
    </row>
    <row r="5220" spans="1:2" x14ac:dyDescent="0.25">
      <c r="A5220" s="136" t="s">
        <v>1322</v>
      </c>
      <c r="B5220" s="137" t="s">
        <v>1387</v>
      </c>
    </row>
    <row r="5221" spans="1:2" x14ac:dyDescent="0.25">
      <c r="A5221" s="136" t="s">
        <v>1506</v>
      </c>
      <c r="B5221" s="137" t="s">
        <v>1389</v>
      </c>
    </row>
    <row r="5222" spans="1:2" x14ac:dyDescent="0.25">
      <c r="A5222" s="136" t="s">
        <v>1506</v>
      </c>
      <c r="B5222" s="137" t="s">
        <v>1391</v>
      </c>
    </row>
    <row r="5223" spans="1:2" x14ac:dyDescent="0.25">
      <c r="A5223" s="136" t="s">
        <v>1506</v>
      </c>
      <c r="B5223" s="137" t="s">
        <v>1392</v>
      </c>
    </row>
    <row r="5224" spans="1:2" x14ac:dyDescent="0.25">
      <c r="A5224" s="136" t="s">
        <v>1453</v>
      </c>
      <c r="B5224" s="137" t="s">
        <v>1393</v>
      </c>
    </row>
    <row r="5225" spans="1:2" x14ac:dyDescent="0.25">
      <c r="A5225" s="136" t="s">
        <v>1342</v>
      </c>
      <c r="B5225" s="137" t="s">
        <v>10263</v>
      </c>
    </row>
    <row r="5226" spans="1:2" x14ac:dyDescent="0.25">
      <c r="A5226" s="136" t="s">
        <v>1045</v>
      </c>
      <c r="B5226" s="137" t="s">
        <v>1396</v>
      </c>
    </row>
    <row r="5227" spans="1:2" x14ac:dyDescent="0.25">
      <c r="A5227" s="136" t="s">
        <v>1045</v>
      </c>
      <c r="B5227" s="137" t="s">
        <v>10264</v>
      </c>
    </row>
    <row r="5228" spans="1:2" x14ac:dyDescent="0.25">
      <c r="A5228" s="136" t="s">
        <v>1494</v>
      </c>
      <c r="B5228" s="137" t="s">
        <v>1401</v>
      </c>
    </row>
    <row r="5229" spans="1:2" x14ac:dyDescent="0.25">
      <c r="A5229" s="136" t="s">
        <v>1506</v>
      </c>
      <c r="B5229" s="137" t="s">
        <v>1402</v>
      </c>
    </row>
    <row r="5230" spans="1:2" x14ac:dyDescent="0.25">
      <c r="A5230" s="136" t="s">
        <v>1324</v>
      </c>
      <c r="B5230" s="137" t="s">
        <v>1404</v>
      </c>
    </row>
    <row r="5231" spans="1:2" x14ac:dyDescent="0.25">
      <c r="A5231" s="136" t="s">
        <v>1324</v>
      </c>
      <c r="B5231" s="137" t="s">
        <v>1406</v>
      </c>
    </row>
    <row r="5232" spans="1:2" x14ac:dyDescent="0.25">
      <c r="A5232" s="136" t="s">
        <v>1322</v>
      </c>
      <c r="B5232" s="137" t="s">
        <v>1408</v>
      </c>
    </row>
    <row r="5233" spans="1:2" x14ac:dyDescent="0.25">
      <c r="A5233" s="136" t="s">
        <v>1045</v>
      </c>
      <c r="B5233" s="137" t="s">
        <v>721</v>
      </c>
    </row>
    <row r="5234" spans="1:2" x14ac:dyDescent="0.25">
      <c r="A5234" s="136" t="s">
        <v>1045</v>
      </c>
      <c r="B5234" s="137" t="s">
        <v>1410</v>
      </c>
    </row>
    <row r="5235" spans="1:2" x14ac:dyDescent="0.25">
      <c r="A5235" s="136" t="s">
        <v>1506</v>
      </c>
      <c r="B5235" s="137" t="s">
        <v>1411</v>
      </c>
    </row>
    <row r="5236" spans="1:2" x14ac:dyDescent="0.25">
      <c r="A5236" s="136" t="s">
        <v>1506</v>
      </c>
      <c r="B5236" s="137" t="s">
        <v>1413</v>
      </c>
    </row>
    <row r="5237" spans="1:2" x14ac:dyDescent="0.25">
      <c r="A5237" s="136" t="s">
        <v>1045</v>
      </c>
      <c r="B5237" s="137" t="s">
        <v>10265</v>
      </c>
    </row>
    <row r="5238" spans="1:2" x14ac:dyDescent="0.25">
      <c r="A5238" s="136" t="s">
        <v>1324</v>
      </c>
      <c r="B5238" s="137" t="s">
        <v>1417</v>
      </c>
    </row>
    <row r="5239" spans="1:2" x14ac:dyDescent="0.25">
      <c r="A5239" s="136" t="s">
        <v>1322</v>
      </c>
      <c r="B5239" s="137" t="s">
        <v>1418</v>
      </c>
    </row>
    <row r="5240" spans="1:2" x14ac:dyDescent="0.25">
      <c r="A5240" s="136" t="s">
        <v>1322</v>
      </c>
      <c r="B5240" s="137" t="s">
        <v>1421</v>
      </c>
    </row>
    <row r="5241" spans="1:2" x14ac:dyDescent="0.25">
      <c r="A5241" s="136" t="s">
        <v>1045</v>
      </c>
      <c r="B5241" s="137" t="s">
        <v>1423</v>
      </c>
    </row>
    <row r="5242" spans="1:2" x14ac:dyDescent="0.25">
      <c r="A5242" s="136" t="s">
        <v>1506</v>
      </c>
      <c r="B5242" s="137" t="s">
        <v>1425</v>
      </c>
    </row>
    <row r="5243" spans="1:2" x14ac:dyDescent="0.25">
      <c r="A5243" s="136" t="s">
        <v>1342</v>
      </c>
      <c r="B5243" s="137" t="s">
        <v>497</v>
      </c>
    </row>
    <row r="5244" spans="1:2" x14ac:dyDescent="0.25">
      <c r="A5244" s="136" t="s">
        <v>1506</v>
      </c>
      <c r="B5244" s="137" t="s">
        <v>1426</v>
      </c>
    </row>
    <row r="5245" spans="1:2" x14ac:dyDescent="0.25">
      <c r="A5245" s="136" t="s">
        <v>1045</v>
      </c>
      <c r="B5245" s="137" t="s">
        <v>1427</v>
      </c>
    </row>
    <row r="5246" spans="1:2" x14ac:dyDescent="0.25">
      <c r="A5246" s="136" t="s">
        <v>1342</v>
      </c>
      <c r="B5246" s="137" t="s">
        <v>1428</v>
      </c>
    </row>
    <row r="5247" spans="1:2" x14ac:dyDescent="0.25">
      <c r="A5247" s="136" t="s">
        <v>1506</v>
      </c>
      <c r="B5247" s="137" t="s">
        <v>1429</v>
      </c>
    </row>
    <row r="5248" spans="1:2" x14ac:dyDescent="0.25">
      <c r="A5248" s="136" t="s">
        <v>1506</v>
      </c>
      <c r="B5248" s="137" t="s">
        <v>1431</v>
      </c>
    </row>
    <row r="5249" spans="1:2" x14ac:dyDescent="0.25">
      <c r="A5249" s="136" t="s">
        <v>1322</v>
      </c>
      <c r="B5249" s="137" t="s">
        <v>1432</v>
      </c>
    </row>
    <row r="5250" spans="1:2" x14ac:dyDescent="0.25">
      <c r="A5250" s="136" t="s">
        <v>1506</v>
      </c>
      <c r="B5250" s="137" t="s">
        <v>486</v>
      </c>
    </row>
    <row r="5251" spans="1:2" x14ac:dyDescent="0.25">
      <c r="A5251" s="136" t="s">
        <v>1322</v>
      </c>
      <c r="B5251" s="137" t="s">
        <v>1434</v>
      </c>
    </row>
    <row r="5252" spans="1:2" x14ac:dyDescent="0.25">
      <c r="A5252" s="136" t="s">
        <v>1494</v>
      </c>
      <c r="B5252" s="137" t="s">
        <v>1435</v>
      </c>
    </row>
    <row r="5253" spans="1:2" x14ac:dyDescent="0.25">
      <c r="A5253" s="136" t="s">
        <v>1342</v>
      </c>
      <c r="B5253" s="137" t="s">
        <v>790</v>
      </c>
    </row>
    <row r="5254" spans="1:2" x14ac:dyDescent="0.25">
      <c r="A5254" s="136" t="s">
        <v>1342</v>
      </c>
      <c r="B5254" s="137" t="s">
        <v>1436</v>
      </c>
    </row>
    <row r="5255" spans="1:2" x14ac:dyDescent="0.25">
      <c r="A5255" s="136" t="s">
        <v>1342</v>
      </c>
      <c r="B5255" s="137" t="s">
        <v>1438</v>
      </c>
    </row>
    <row r="5256" spans="1:2" x14ac:dyDescent="0.25">
      <c r="A5256" s="136" t="s">
        <v>1506</v>
      </c>
      <c r="B5256" s="137" t="s">
        <v>1440</v>
      </c>
    </row>
    <row r="5257" spans="1:2" x14ac:dyDescent="0.25">
      <c r="A5257" s="136" t="s">
        <v>1506</v>
      </c>
      <c r="B5257" s="137" t="s">
        <v>1441</v>
      </c>
    </row>
    <row r="5258" spans="1:2" x14ac:dyDescent="0.25">
      <c r="A5258" s="136" t="s">
        <v>1342</v>
      </c>
      <c r="B5258" s="137" t="s">
        <v>1442</v>
      </c>
    </row>
    <row r="5259" spans="1:2" x14ac:dyDescent="0.25">
      <c r="A5259" s="136" t="s">
        <v>1342</v>
      </c>
      <c r="B5259" s="137" t="s">
        <v>1444</v>
      </c>
    </row>
    <row r="5260" spans="1:2" x14ac:dyDescent="0.25">
      <c r="A5260" s="136" t="s">
        <v>745</v>
      </c>
      <c r="B5260" s="137" t="s">
        <v>1518</v>
      </c>
    </row>
    <row r="5261" spans="1:2" x14ac:dyDescent="0.25">
      <c r="A5261" s="136" t="s">
        <v>1045</v>
      </c>
      <c r="B5261" s="137" t="s">
        <v>1446</v>
      </c>
    </row>
    <row r="5262" spans="1:2" x14ac:dyDescent="0.25">
      <c r="A5262" s="136" t="s">
        <v>1322</v>
      </c>
      <c r="B5262" s="137" t="s">
        <v>1447</v>
      </c>
    </row>
    <row r="5263" spans="1:2" x14ac:dyDescent="0.25">
      <c r="A5263" s="136" t="s">
        <v>1322</v>
      </c>
      <c r="B5263" s="137" t="s">
        <v>1448</v>
      </c>
    </row>
    <row r="5264" spans="1:2" x14ac:dyDescent="0.25">
      <c r="A5264" s="136" t="s">
        <v>1506</v>
      </c>
      <c r="B5264" s="137" t="s">
        <v>1450</v>
      </c>
    </row>
    <row r="5265" spans="1:2" x14ac:dyDescent="0.25">
      <c r="A5265" s="136" t="s">
        <v>1342</v>
      </c>
      <c r="B5265" s="137" t="s">
        <v>1451</v>
      </c>
    </row>
    <row r="5266" spans="1:2" x14ac:dyDescent="0.25">
      <c r="A5266" s="136" t="s">
        <v>1322</v>
      </c>
      <c r="B5266" s="137" t="s">
        <v>1452</v>
      </c>
    </row>
    <row r="5267" spans="1:2" x14ac:dyDescent="0.25">
      <c r="A5267" s="136" t="s">
        <v>1342</v>
      </c>
      <c r="B5267" s="137" t="s">
        <v>1454</v>
      </c>
    </row>
    <row r="5268" spans="1:2" x14ac:dyDescent="0.25">
      <c r="A5268" s="136" t="s">
        <v>1045</v>
      </c>
      <c r="B5268" s="137" t="s">
        <v>1456</v>
      </c>
    </row>
    <row r="5269" spans="1:2" x14ac:dyDescent="0.25">
      <c r="A5269" s="136" t="s">
        <v>1322</v>
      </c>
      <c r="B5269" s="137" t="s">
        <v>1457</v>
      </c>
    </row>
    <row r="5270" spans="1:2" x14ac:dyDescent="0.25">
      <c r="A5270" s="136" t="s">
        <v>1045</v>
      </c>
      <c r="B5270" s="137" t="s">
        <v>1460</v>
      </c>
    </row>
    <row r="5271" spans="1:2" x14ac:dyDescent="0.25">
      <c r="A5271" s="136" t="s">
        <v>1322</v>
      </c>
      <c r="B5271" s="137" t="s">
        <v>1462</v>
      </c>
    </row>
    <row r="5272" spans="1:2" x14ac:dyDescent="0.25">
      <c r="A5272" s="136" t="s">
        <v>1342</v>
      </c>
      <c r="B5272" s="137" t="s">
        <v>1464</v>
      </c>
    </row>
    <row r="5273" spans="1:2" x14ac:dyDescent="0.25">
      <c r="A5273" s="136" t="s">
        <v>1342</v>
      </c>
      <c r="B5273" s="137" t="s">
        <v>1465</v>
      </c>
    </row>
    <row r="5274" spans="1:2" x14ac:dyDescent="0.25">
      <c r="A5274" s="136" t="s">
        <v>1045</v>
      </c>
      <c r="B5274" s="137" t="s">
        <v>1466</v>
      </c>
    </row>
    <row r="5275" spans="1:2" x14ac:dyDescent="0.25">
      <c r="A5275" s="136" t="s">
        <v>9689</v>
      </c>
      <c r="B5275" s="137" t="s">
        <v>1468</v>
      </c>
    </row>
    <row r="5276" spans="1:2" x14ac:dyDescent="0.25">
      <c r="A5276" s="136" t="s">
        <v>1506</v>
      </c>
      <c r="B5276" s="137" t="s">
        <v>1469</v>
      </c>
    </row>
    <row r="5277" spans="1:2" x14ac:dyDescent="0.25">
      <c r="A5277" s="136" t="s">
        <v>1322</v>
      </c>
      <c r="B5277" s="137" t="s">
        <v>1472</v>
      </c>
    </row>
    <row r="5278" spans="1:2" x14ac:dyDescent="0.25">
      <c r="A5278" s="136" t="s">
        <v>1506</v>
      </c>
      <c r="B5278" s="137" t="s">
        <v>1473</v>
      </c>
    </row>
    <row r="5279" spans="1:2" x14ac:dyDescent="0.25">
      <c r="A5279" s="136" t="s">
        <v>1045</v>
      </c>
      <c r="B5279" s="137" t="s">
        <v>1475</v>
      </c>
    </row>
    <row r="5280" spans="1:2" x14ac:dyDescent="0.25">
      <c r="A5280" s="136" t="s">
        <v>1342</v>
      </c>
      <c r="B5280" s="137" t="s">
        <v>1476</v>
      </c>
    </row>
    <row r="5281" spans="1:2" x14ac:dyDescent="0.25">
      <c r="A5281" s="136" t="s">
        <v>1045</v>
      </c>
      <c r="B5281" s="137" t="s">
        <v>1478</v>
      </c>
    </row>
    <row r="5282" spans="1:2" x14ac:dyDescent="0.25">
      <c r="A5282" s="136" t="s">
        <v>1045</v>
      </c>
      <c r="B5282" s="137" t="s">
        <v>1480</v>
      </c>
    </row>
    <row r="5283" spans="1:2" x14ac:dyDescent="0.25">
      <c r="A5283" s="136" t="s">
        <v>1494</v>
      </c>
      <c r="B5283" s="137" t="s">
        <v>1482</v>
      </c>
    </row>
    <row r="5284" spans="1:2" x14ac:dyDescent="0.25">
      <c r="A5284" s="136" t="s">
        <v>1322</v>
      </c>
      <c r="B5284" s="137" t="s">
        <v>1483</v>
      </c>
    </row>
    <row r="5285" spans="1:2" x14ac:dyDescent="0.25">
      <c r="A5285" s="136" t="s">
        <v>1506</v>
      </c>
      <c r="B5285" s="137" t="s">
        <v>1484</v>
      </c>
    </row>
    <row r="5286" spans="1:2" x14ac:dyDescent="0.25">
      <c r="A5286" s="136" t="s">
        <v>1453</v>
      </c>
      <c r="B5286" s="137" t="s">
        <v>10266</v>
      </c>
    </row>
    <row r="5287" spans="1:2" x14ac:dyDescent="0.25">
      <c r="A5287" s="136" t="s">
        <v>1342</v>
      </c>
      <c r="B5287" s="137" t="s">
        <v>1490</v>
      </c>
    </row>
    <row r="5288" spans="1:2" x14ac:dyDescent="0.25">
      <c r="A5288" s="136" t="s">
        <v>1342</v>
      </c>
      <c r="B5288" s="137" t="s">
        <v>1492</v>
      </c>
    </row>
    <row r="5289" spans="1:2" x14ac:dyDescent="0.25">
      <c r="A5289" s="136" t="s">
        <v>1045</v>
      </c>
      <c r="B5289" s="137" t="s">
        <v>1493</v>
      </c>
    </row>
    <row r="5290" spans="1:2" x14ac:dyDescent="0.25">
      <c r="A5290" s="136" t="s">
        <v>1506</v>
      </c>
      <c r="B5290" s="137" t="s">
        <v>1497</v>
      </c>
    </row>
    <row r="5291" spans="1:2" x14ac:dyDescent="0.25">
      <c r="A5291" s="136" t="s">
        <v>1322</v>
      </c>
      <c r="B5291" s="137" t="s">
        <v>1312</v>
      </c>
    </row>
    <row r="5292" spans="1:2" x14ac:dyDescent="0.25">
      <c r="A5292" s="136" t="s">
        <v>1506</v>
      </c>
      <c r="B5292" s="137" t="s">
        <v>1499</v>
      </c>
    </row>
    <row r="5293" spans="1:2" x14ac:dyDescent="0.25">
      <c r="A5293" s="136" t="s">
        <v>1342</v>
      </c>
      <c r="B5293" s="137" t="s">
        <v>1501</v>
      </c>
    </row>
    <row r="5294" spans="1:2" x14ac:dyDescent="0.25">
      <c r="A5294" s="136" t="s">
        <v>1322</v>
      </c>
      <c r="B5294" s="137" t="s">
        <v>1503</v>
      </c>
    </row>
    <row r="5295" spans="1:2" x14ac:dyDescent="0.25">
      <c r="A5295" s="136" t="s">
        <v>1322</v>
      </c>
      <c r="B5295" s="137" t="s">
        <v>1504</v>
      </c>
    </row>
    <row r="5296" spans="1:2" x14ac:dyDescent="0.25">
      <c r="A5296" s="136" t="s">
        <v>1494</v>
      </c>
      <c r="B5296" s="137" t="s">
        <v>1505</v>
      </c>
    </row>
    <row r="5297" spans="1:2" x14ac:dyDescent="0.25">
      <c r="A5297" s="136" t="s">
        <v>1045</v>
      </c>
      <c r="B5297" s="137" t="s">
        <v>1507</v>
      </c>
    </row>
    <row r="5298" spans="1:2" x14ac:dyDescent="0.25">
      <c r="A5298" s="136" t="s">
        <v>1045</v>
      </c>
      <c r="B5298" s="137" t="s">
        <v>1495</v>
      </c>
    </row>
    <row r="5299" spans="1:2" x14ac:dyDescent="0.25">
      <c r="A5299" s="136" t="s">
        <v>1045</v>
      </c>
      <c r="B5299" s="137" t="s">
        <v>1509</v>
      </c>
    </row>
    <row r="5300" spans="1:2" x14ac:dyDescent="0.25">
      <c r="A5300" s="136" t="s">
        <v>1322</v>
      </c>
      <c r="B5300" s="137" t="s">
        <v>1511</v>
      </c>
    </row>
    <row r="5301" spans="1:2" x14ac:dyDescent="0.25">
      <c r="A5301" s="136" t="s">
        <v>1322</v>
      </c>
      <c r="B5301" s="137" t="s">
        <v>1513</v>
      </c>
    </row>
    <row r="5302" spans="1:2" x14ac:dyDescent="0.25">
      <c r="A5302" s="136" t="s">
        <v>1506</v>
      </c>
      <c r="B5302" s="137" t="s">
        <v>1515</v>
      </c>
    </row>
    <row r="5303" spans="1:2" x14ac:dyDescent="0.25">
      <c r="A5303" s="136" t="s">
        <v>1342</v>
      </c>
      <c r="B5303" s="137" t="s">
        <v>1516</v>
      </c>
    </row>
    <row r="5304" spans="1:2" x14ac:dyDescent="0.25">
      <c r="A5304" s="136" t="s">
        <v>1453</v>
      </c>
      <c r="B5304" s="137" t="s">
        <v>1364</v>
      </c>
    </row>
    <row r="5305" spans="1:2" x14ac:dyDescent="0.25">
      <c r="A5305" s="136" t="s">
        <v>1320</v>
      </c>
      <c r="B5305" s="137" t="s">
        <v>1520</v>
      </c>
    </row>
    <row r="5306" spans="1:2" x14ac:dyDescent="0.25">
      <c r="A5306" s="136" t="s">
        <v>1322</v>
      </c>
      <c r="B5306" s="137" t="s">
        <v>746</v>
      </c>
    </row>
    <row r="5307" spans="1:2" x14ac:dyDescent="0.25">
      <c r="A5307" s="136" t="s">
        <v>10267</v>
      </c>
      <c r="B5307" s="137" t="s">
        <v>10268</v>
      </c>
    </row>
    <row r="5308" spans="1:2" x14ac:dyDescent="0.25">
      <c r="A5308" s="136" t="s">
        <v>9415</v>
      </c>
      <c r="B5308" s="137" t="s">
        <v>10269</v>
      </c>
    </row>
    <row r="5309" spans="1:2" x14ac:dyDescent="0.25">
      <c r="A5309" s="136" t="s">
        <v>2260</v>
      </c>
      <c r="B5309" s="137" t="s">
        <v>10270</v>
      </c>
    </row>
    <row r="5310" spans="1:2" x14ac:dyDescent="0.25">
      <c r="A5310" s="136" t="s">
        <v>1529</v>
      </c>
      <c r="B5310" s="137" t="s">
        <v>10271</v>
      </c>
    </row>
    <row r="5311" spans="1:2" x14ac:dyDescent="0.25">
      <c r="A5311" s="136" t="s">
        <v>7700</v>
      </c>
      <c r="B5311" s="137" t="s">
        <v>10272</v>
      </c>
    </row>
    <row r="5312" spans="1:2" x14ac:dyDescent="0.25">
      <c r="A5312" s="136" t="s">
        <v>10273</v>
      </c>
      <c r="B5312" s="137" t="s">
        <v>10274</v>
      </c>
    </row>
    <row r="5313" spans="1:2" x14ac:dyDescent="0.25">
      <c r="A5313" s="136" t="s">
        <v>2525</v>
      </c>
      <c r="B5313" s="137" t="s">
        <v>10275</v>
      </c>
    </row>
    <row r="5314" spans="1:2" x14ac:dyDescent="0.25">
      <c r="A5314" s="136" t="s">
        <v>7892</v>
      </c>
      <c r="B5314" s="137" t="s">
        <v>10276</v>
      </c>
    </row>
    <row r="5315" spans="1:2" x14ac:dyDescent="0.25">
      <c r="A5315" s="136" t="s">
        <v>10277</v>
      </c>
      <c r="B5315" s="137" t="s">
        <v>10278</v>
      </c>
    </row>
    <row r="5316" spans="1:2" x14ac:dyDescent="0.25">
      <c r="A5316" s="136" t="s">
        <v>2820</v>
      </c>
      <c r="B5316" s="137" t="s">
        <v>10279</v>
      </c>
    </row>
    <row r="5317" spans="1:2" x14ac:dyDescent="0.25">
      <c r="A5317" s="136" t="s">
        <v>10280</v>
      </c>
      <c r="B5317" s="137" t="s">
        <v>10281</v>
      </c>
    </row>
    <row r="5318" spans="1:2" x14ac:dyDescent="0.25">
      <c r="A5318" s="136" t="s">
        <v>970</v>
      </c>
      <c r="B5318" s="137" t="s">
        <v>2201</v>
      </c>
    </row>
    <row r="5319" spans="1:2" x14ac:dyDescent="0.25">
      <c r="A5319" s="136" t="s">
        <v>2612</v>
      </c>
      <c r="B5319" s="137" t="s">
        <v>10282</v>
      </c>
    </row>
    <row r="5320" spans="1:2" x14ac:dyDescent="0.25">
      <c r="A5320" s="136" t="s">
        <v>6223</v>
      </c>
      <c r="B5320" s="137" t="s">
        <v>10283</v>
      </c>
    </row>
    <row r="5321" spans="1:2" x14ac:dyDescent="0.25">
      <c r="A5321" s="136" t="s">
        <v>10284</v>
      </c>
      <c r="B5321" s="137" t="s">
        <v>10285</v>
      </c>
    </row>
    <row r="5322" spans="1:2" x14ac:dyDescent="0.25">
      <c r="A5322" s="136" t="s">
        <v>9340</v>
      </c>
      <c r="B5322" s="137" t="s">
        <v>10286</v>
      </c>
    </row>
    <row r="5323" spans="1:2" x14ac:dyDescent="0.25">
      <c r="A5323" s="136" t="s">
        <v>10287</v>
      </c>
      <c r="B5323" s="137" t="s">
        <v>10288</v>
      </c>
    </row>
    <row r="5324" spans="1:2" x14ac:dyDescent="0.25">
      <c r="A5324" s="136" t="s">
        <v>1556</v>
      </c>
      <c r="B5324" s="137" t="s">
        <v>10289</v>
      </c>
    </row>
    <row r="5325" spans="1:2" x14ac:dyDescent="0.25">
      <c r="A5325" s="136" t="s">
        <v>10290</v>
      </c>
      <c r="B5325" s="137" t="s">
        <v>10291</v>
      </c>
    </row>
    <row r="5326" spans="1:2" x14ac:dyDescent="0.25">
      <c r="A5326" s="136" t="s">
        <v>2459</v>
      </c>
      <c r="B5326" s="137" t="s">
        <v>10292</v>
      </c>
    </row>
    <row r="5327" spans="1:2" x14ac:dyDescent="0.25">
      <c r="A5327" s="136" t="s">
        <v>10293</v>
      </c>
      <c r="B5327" s="137" t="s">
        <v>10294</v>
      </c>
    </row>
    <row r="5328" spans="1:2" x14ac:dyDescent="0.25">
      <c r="A5328" s="136" t="s">
        <v>10295</v>
      </c>
      <c r="B5328" s="137" t="s">
        <v>10269</v>
      </c>
    </row>
    <row r="5329" spans="1:2" x14ac:dyDescent="0.25">
      <c r="A5329" s="136" t="s">
        <v>7019</v>
      </c>
      <c r="B5329" s="137" t="s">
        <v>10296</v>
      </c>
    </row>
    <row r="5330" spans="1:2" x14ac:dyDescent="0.25">
      <c r="A5330" s="136" t="s">
        <v>10297</v>
      </c>
      <c r="B5330" s="137" t="s">
        <v>10298</v>
      </c>
    </row>
    <row r="5331" spans="1:2" x14ac:dyDescent="0.25">
      <c r="A5331" s="136" t="s">
        <v>4832</v>
      </c>
      <c r="B5331" s="137" t="s">
        <v>10299</v>
      </c>
    </row>
    <row r="5332" spans="1:2" x14ac:dyDescent="0.25">
      <c r="A5332" s="136" t="s">
        <v>4840</v>
      </c>
      <c r="B5332" s="137" t="s">
        <v>10300</v>
      </c>
    </row>
    <row r="5333" spans="1:2" x14ac:dyDescent="0.25">
      <c r="A5333" s="136" t="s">
        <v>10301</v>
      </c>
      <c r="B5333" s="137" t="s">
        <v>10302</v>
      </c>
    </row>
    <row r="5334" spans="1:2" x14ac:dyDescent="0.25">
      <c r="A5334" s="136" t="s">
        <v>2822</v>
      </c>
      <c r="B5334" s="137" t="s">
        <v>10303</v>
      </c>
    </row>
    <row r="5335" spans="1:2" x14ac:dyDescent="0.25">
      <c r="A5335" s="136" t="s">
        <v>10304</v>
      </c>
      <c r="B5335" s="137" t="s">
        <v>10305</v>
      </c>
    </row>
    <row r="5336" spans="1:2" x14ac:dyDescent="0.25">
      <c r="A5336" s="136" t="s">
        <v>10306</v>
      </c>
      <c r="B5336" s="137" t="s">
        <v>10307</v>
      </c>
    </row>
    <row r="5337" spans="1:2" x14ac:dyDescent="0.25">
      <c r="A5337" s="136" t="s">
        <v>10308</v>
      </c>
      <c r="B5337" s="137" t="s">
        <v>10309</v>
      </c>
    </row>
    <row r="5338" spans="1:2" x14ac:dyDescent="0.25">
      <c r="A5338" s="136" t="s">
        <v>6433</v>
      </c>
      <c r="B5338" s="137" t="s">
        <v>10310</v>
      </c>
    </row>
    <row r="5339" spans="1:2" x14ac:dyDescent="0.25">
      <c r="A5339" s="136" t="s">
        <v>6718</v>
      </c>
      <c r="B5339" s="137" t="s">
        <v>10311</v>
      </c>
    </row>
    <row r="5340" spans="1:2" x14ac:dyDescent="0.25">
      <c r="A5340" s="136" t="s">
        <v>2796</v>
      </c>
      <c r="B5340" s="137" t="s">
        <v>10312</v>
      </c>
    </row>
    <row r="5341" spans="1:2" x14ac:dyDescent="0.25">
      <c r="A5341" s="136" t="s">
        <v>2102</v>
      </c>
      <c r="B5341" s="137" t="s">
        <v>10313</v>
      </c>
    </row>
    <row r="5342" spans="1:2" x14ac:dyDescent="0.25">
      <c r="A5342" s="136" t="s">
        <v>9398</v>
      </c>
      <c r="B5342" s="137" t="s">
        <v>10314</v>
      </c>
    </row>
    <row r="5343" spans="1:2" x14ac:dyDescent="0.25">
      <c r="A5343" s="136" t="s">
        <v>9482</v>
      </c>
      <c r="B5343" s="137" t="s">
        <v>10315</v>
      </c>
    </row>
    <row r="5344" spans="1:2" x14ac:dyDescent="0.25">
      <c r="A5344" s="136" t="s">
        <v>10316</v>
      </c>
      <c r="B5344" s="137" t="s">
        <v>10317</v>
      </c>
    </row>
    <row r="5345" spans="1:2" x14ac:dyDescent="0.25">
      <c r="A5345" s="136" t="s">
        <v>10318</v>
      </c>
      <c r="B5345" s="137" t="s">
        <v>10319</v>
      </c>
    </row>
    <row r="5346" spans="1:2" x14ac:dyDescent="0.25">
      <c r="A5346" s="136" t="s">
        <v>10320</v>
      </c>
      <c r="B5346" s="137" t="s">
        <v>10321</v>
      </c>
    </row>
    <row r="5347" spans="1:2" x14ac:dyDescent="0.25">
      <c r="A5347" s="136" t="s">
        <v>97</v>
      </c>
      <c r="B5347" s="137" t="s">
        <v>10322</v>
      </c>
    </row>
    <row r="5348" spans="1:2" x14ac:dyDescent="0.25">
      <c r="A5348" s="136" t="s">
        <v>10323</v>
      </c>
      <c r="B5348" s="137" t="s">
        <v>10324</v>
      </c>
    </row>
    <row r="5349" spans="1:2" x14ac:dyDescent="0.25">
      <c r="A5349" s="136" t="s">
        <v>3748</v>
      </c>
      <c r="B5349" s="137" t="s">
        <v>10325</v>
      </c>
    </row>
    <row r="5350" spans="1:2" x14ac:dyDescent="0.25">
      <c r="A5350" s="136" t="s">
        <v>3229</v>
      </c>
      <c r="B5350" s="137" t="s">
        <v>10326</v>
      </c>
    </row>
    <row r="5351" spans="1:2" x14ac:dyDescent="0.25">
      <c r="A5351" s="136" t="s">
        <v>3075</v>
      </c>
      <c r="B5351" s="137" t="s">
        <v>10327</v>
      </c>
    </row>
    <row r="5352" spans="1:2" x14ac:dyDescent="0.25">
      <c r="A5352" s="136" t="s">
        <v>10205</v>
      </c>
      <c r="B5352" s="137" t="s">
        <v>10328</v>
      </c>
    </row>
    <row r="5353" spans="1:2" x14ac:dyDescent="0.25">
      <c r="A5353" s="136" t="s">
        <v>2430</v>
      </c>
      <c r="B5353" s="137" t="s">
        <v>10329</v>
      </c>
    </row>
    <row r="5354" spans="1:2" x14ac:dyDescent="0.25">
      <c r="A5354" s="136" t="s">
        <v>7015</v>
      </c>
      <c r="B5354" s="137" t="s">
        <v>10330</v>
      </c>
    </row>
    <row r="5355" spans="1:2" x14ac:dyDescent="0.25">
      <c r="A5355" s="136" t="s">
        <v>10331</v>
      </c>
      <c r="B5355" s="138" t="s">
        <v>10332</v>
      </c>
    </row>
    <row r="5356" spans="1:2" x14ac:dyDescent="0.25">
      <c r="A5356" s="136" t="s">
        <v>8409</v>
      </c>
      <c r="B5356" s="138" t="s">
        <v>10333</v>
      </c>
    </row>
    <row r="5357" spans="1:2" x14ac:dyDescent="0.25">
      <c r="A5357" s="147" t="s">
        <v>1562</v>
      </c>
      <c r="B5357" s="153" t="s">
        <v>10334</v>
      </c>
    </row>
    <row r="5358" spans="1:2" x14ac:dyDescent="0.25">
      <c r="A5358" s="136" t="s">
        <v>10335</v>
      </c>
      <c r="B5358" s="138" t="s">
        <v>10336</v>
      </c>
    </row>
    <row r="5359" spans="1:2" x14ac:dyDescent="0.25">
      <c r="A5359" s="136" t="s">
        <v>1502</v>
      </c>
      <c r="B5359" s="138" t="s">
        <v>10337</v>
      </c>
    </row>
    <row r="5360" spans="1:2" x14ac:dyDescent="0.25">
      <c r="A5360" s="136" t="s">
        <v>10338</v>
      </c>
      <c r="B5360" s="138" t="s">
        <v>10339</v>
      </c>
    </row>
    <row r="5361" spans="1:2" x14ac:dyDescent="0.25">
      <c r="A5361" s="136" t="s">
        <v>10340</v>
      </c>
      <c r="B5361" s="138" t="s">
        <v>10341</v>
      </c>
    </row>
    <row r="5362" spans="1:2" x14ac:dyDescent="0.25">
      <c r="A5362" s="142" t="s">
        <v>10342</v>
      </c>
      <c r="B5362" s="153" t="s">
        <v>10343</v>
      </c>
    </row>
    <row r="5363" spans="1:2" x14ac:dyDescent="0.25">
      <c r="A5363" s="136" t="s">
        <v>10344</v>
      </c>
      <c r="B5363" s="153" t="s">
        <v>10345</v>
      </c>
    </row>
    <row r="5364" spans="1:2" x14ac:dyDescent="0.25">
      <c r="A5364" s="136" t="s">
        <v>10346</v>
      </c>
      <c r="B5364" s="153" t="s">
        <v>10347</v>
      </c>
    </row>
    <row r="5365" spans="1:2" x14ac:dyDescent="0.25">
      <c r="A5365" s="136" t="s">
        <v>2216</v>
      </c>
      <c r="B5365" s="153" t="s">
        <v>10348</v>
      </c>
    </row>
    <row r="5366" spans="1:2" x14ac:dyDescent="0.25">
      <c r="A5366" s="136" t="s">
        <v>10349</v>
      </c>
      <c r="B5366" s="153" t="s">
        <v>10350</v>
      </c>
    </row>
    <row r="5367" spans="1:2" x14ac:dyDescent="0.25">
      <c r="A5367" s="136" t="s">
        <v>10351</v>
      </c>
      <c r="B5367" s="153" t="s">
        <v>10352</v>
      </c>
    </row>
    <row r="5368" spans="1:2" x14ac:dyDescent="0.25">
      <c r="A5368" s="136" t="s">
        <v>10353</v>
      </c>
      <c r="B5368" s="153" t="s">
        <v>10354</v>
      </c>
    </row>
    <row r="5369" spans="1:2" x14ac:dyDescent="0.25">
      <c r="A5369" s="136" t="s">
        <v>10355</v>
      </c>
      <c r="B5369" s="153" t="s">
        <v>10356</v>
      </c>
    </row>
    <row r="5370" spans="1:2" x14ac:dyDescent="0.25">
      <c r="A5370" s="136" t="s">
        <v>10357</v>
      </c>
      <c r="B5370" s="153" t="s">
        <v>10358</v>
      </c>
    </row>
    <row r="5371" spans="1:2" x14ac:dyDescent="0.25">
      <c r="A5371" s="136" t="s">
        <v>7572</v>
      </c>
      <c r="B5371" s="153" t="s">
        <v>10359</v>
      </c>
    </row>
    <row r="5372" spans="1:2" x14ac:dyDescent="0.25">
      <c r="A5372" s="136" t="s">
        <v>3748</v>
      </c>
      <c r="B5372" s="153" t="s">
        <v>10360</v>
      </c>
    </row>
    <row r="5373" spans="1:2" x14ac:dyDescent="0.25">
      <c r="A5373" s="136" t="s">
        <v>4203</v>
      </c>
      <c r="B5373" s="153" t="s">
        <v>10361</v>
      </c>
    </row>
    <row r="5374" spans="1:2" x14ac:dyDescent="0.25">
      <c r="A5374" s="136" t="s">
        <v>2104</v>
      </c>
      <c r="B5374" s="153" t="s">
        <v>10362</v>
      </c>
    </row>
    <row r="5375" spans="1:2" x14ac:dyDescent="0.25">
      <c r="A5375" s="136" t="s">
        <v>5737</v>
      </c>
      <c r="B5375" s="153" t="s">
        <v>10363</v>
      </c>
    </row>
    <row r="5376" spans="1:2" x14ac:dyDescent="0.25">
      <c r="A5376" s="136" t="s">
        <v>9509</v>
      </c>
      <c r="B5376" s="153" t="s">
        <v>10364</v>
      </c>
    </row>
    <row r="5377" spans="1:2" x14ac:dyDescent="0.25">
      <c r="A5377" s="136" t="s">
        <v>10365</v>
      </c>
      <c r="B5377" s="153" t="s">
        <v>10366</v>
      </c>
    </row>
    <row r="5378" spans="1:2" x14ac:dyDescent="0.25">
      <c r="A5378" s="136" t="s">
        <v>9172</v>
      </c>
      <c r="B5378" s="153" t="s">
        <v>10367</v>
      </c>
    </row>
    <row r="5379" spans="1:2" x14ac:dyDescent="0.25">
      <c r="A5379" s="145" t="s">
        <v>10368</v>
      </c>
      <c r="B5379" s="153" t="s">
        <v>10369</v>
      </c>
    </row>
    <row r="5380" spans="1:2" x14ac:dyDescent="0.25">
      <c r="A5380" s="145" t="s">
        <v>9154</v>
      </c>
      <c r="B5380" s="153" t="s">
        <v>10370</v>
      </c>
    </row>
    <row r="5381" spans="1:2" x14ac:dyDescent="0.25">
      <c r="A5381" s="145" t="s">
        <v>10371</v>
      </c>
      <c r="B5381" s="153" t="s">
        <v>10372</v>
      </c>
    </row>
    <row r="5382" spans="1:2" x14ac:dyDescent="0.25">
      <c r="A5382" s="145" t="s">
        <v>2145</v>
      </c>
      <c r="B5382" s="153" t="s">
        <v>10373</v>
      </c>
    </row>
    <row r="5383" spans="1:2" x14ac:dyDescent="0.25">
      <c r="A5383" s="145" t="s">
        <v>4271</v>
      </c>
      <c r="B5383" s="153" t="s">
        <v>10374</v>
      </c>
    </row>
    <row r="5384" spans="1:2" x14ac:dyDescent="0.25">
      <c r="A5384" s="145" t="s">
        <v>10375</v>
      </c>
      <c r="B5384" s="153" t="s">
        <v>10376</v>
      </c>
    </row>
    <row r="5385" spans="1:2" x14ac:dyDescent="0.25">
      <c r="A5385" s="145" t="s">
        <v>2276</v>
      </c>
      <c r="B5385" s="153" t="s">
        <v>10377</v>
      </c>
    </row>
    <row r="5386" spans="1:2" x14ac:dyDescent="0.25">
      <c r="A5386" s="145" t="s">
        <v>9070</v>
      </c>
      <c r="B5386" s="153" t="s">
        <v>10378</v>
      </c>
    </row>
    <row r="5387" spans="1:2" x14ac:dyDescent="0.25">
      <c r="A5387" s="146" t="s">
        <v>10379</v>
      </c>
      <c r="B5387" s="154" t="s">
        <v>10380</v>
      </c>
    </row>
    <row r="5388" spans="1:2" x14ac:dyDescent="0.25">
      <c r="A5388" s="146" t="s">
        <v>10381</v>
      </c>
      <c r="B5388" s="154" t="s">
        <v>10382</v>
      </c>
    </row>
    <row r="5389" spans="1:2" x14ac:dyDescent="0.25">
      <c r="A5389" s="146" t="s">
        <v>2082</v>
      </c>
      <c r="B5389" s="154" t="s">
        <v>10383</v>
      </c>
    </row>
    <row r="5390" spans="1:2" x14ac:dyDescent="0.25">
      <c r="A5390" s="146" t="s">
        <v>10384</v>
      </c>
      <c r="B5390" s="154" t="s">
        <v>10385</v>
      </c>
    </row>
    <row r="5391" spans="1:2" x14ac:dyDescent="0.25">
      <c r="A5391" s="146" t="s">
        <v>6154</v>
      </c>
      <c r="B5391" s="154" t="s">
        <v>10386</v>
      </c>
    </row>
    <row r="5392" spans="1:2" x14ac:dyDescent="0.25">
      <c r="A5392" s="146" t="s">
        <v>10387</v>
      </c>
      <c r="B5392" s="153" t="s">
        <v>10388</v>
      </c>
    </row>
    <row r="5393" spans="1:2" x14ac:dyDescent="0.25">
      <c r="A5393" s="146" t="s">
        <v>10389</v>
      </c>
      <c r="B5393" s="153" t="s">
        <v>10390</v>
      </c>
    </row>
    <row r="5394" spans="1:2" x14ac:dyDescent="0.25">
      <c r="A5394" s="146" t="s">
        <v>10391</v>
      </c>
      <c r="B5394" s="153" t="s">
        <v>10392</v>
      </c>
    </row>
    <row r="5395" spans="1:2" x14ac:dyDescent="0.25">
      <c r="A5395" s="146" t="s">
        <v>6833</v>
      </c>
      <c r="B5395" s="153" t="s">
        <v>10393</v>
      </c>
    </row>
    <row r="5396" spans="1:2" x14ac:dyDescent="0.25">
      <c r="A5396" s="146" t="s">
        <v>10394</v>
      </c>
      <c r="B5396" s="153" t="s">
        <v>10395</v>
      </c>
    </row>
    <row r="5397" spans="1:2" x14ac:dyDescent="0.25">
      <c r="A5397" s="148" t="s">
        <v>5336</v>
      </c>
      <c r="B5397" s="135" t="s">
        <v>10396</v>
      </c>
    </row>
    <row r="5398" spans="1:2" x14ac:dyDescent="0.25">
      <c r="A5398" s="146" t="s">
        <v>10397</v>
      </c>
      <c r="B5398" s="153" t="s">
        <v>10398</v>
      </c>
    </row>
    <row r="5399" spans="1:2" x14ac:dyDescent="0.25">
      <c r="A5399" s="146" t="s">
        <v>637</v>
      </c>
      <c r="B5399" s="153" t="s">
        <v>10235</v>
      </c>
    </row>
    <row r="5400" spans="1:2" x14ac:dyDescent="0.25">
      <c r="A5400" s="146" t="s">
        <v>2597</v>
      </c>
      <c r="B5400" s="153" t="s">
        <v>10399</v>
      </c>
    </row>
    <row r="5401" spans="1:2" x14ac:dyDescent="0.25">
      <c r="A5401" s="149" t="s">
        <v>9172</v>
      </c>
      <c r="B5401" s="153" t="s">
        <v>10376</v>
      </c>
    </row>
    <row r="5402" spans="1:2" x14ac:dyDescent="0.25">
      <c r="A5402" s="146" t="s">
        <v>4967</v>
      </c>
      <c r="B5402" s="153" t="s">
        <v>10400</v>
      </c>
    </row>
    <row r="5403" spans="1:2" x14ac:dyDescent="0.25">
      <c r="A5403" s="145" t="s">
        <v>10401</v>
      </c>
      <c r="B5403" s="153" t="s">
        <v>10402</v>
      </c>
    </row>
    <row r="5404" spans="1:2" x14ac:dyDescent="0.25">
      <c r="A5404" s="145" t="s">
        <v>10403</v>
      </c>
      <c r="B5404" s="135" t="s">
        <v>10404</v>
      </c>
    </row>
    <row r="5405" spans="1:2" x14ac:dyDescent="0.25">
      <c r="A5405" s="146" t="s">
        <v>10405</v>
      </c>
      <c r="B5405" s="135" t="s">
        <v>10406</v>
      </c>
    </row>
    <row r="5406" spans="1:2" x14ac:dyDescent="0.25">
      <c r="A5406" s="146" t="s">
        <v>2102</v>
      </c>
      <c r="B5406" s="135" t="s">
        <v>10407</v>
      </c>
    </row>
    <row r="5407" spans="1:2" x14ac:dyDescent="0.25">
      <c r="A5407" s="146" t="s">
        <v>9265</v>
      </c>
      <c r="B5407" s="135" t="s">
        <v>10408</v>
      </c>
    </row>
    <row r="5408" spans="1:2" x14ac:dyDescent="0.25">
      <c r="A5408" s="150" t="s">
        <v>10409</v>
      </c>
      <c r="B5408" s="152" t="s">
        <v>10410</v>
      </c>
    </row>
    <row r="5409" spans="1:2" x14ac:dyDescent="0.25">
      <c r="A5409" s="146" t="s">
        <v>10411</v>
      </c>
      <c r="B5409" s="135" t="s">
        <v>10412</v>
      </c>
    </row>
    <row r="5410" spans="1:2" x14ac:dyDescent="0.25">
      <c r="A5410" s="146" t="s">
        <v>10413</v>
      </c>
      <c r="B5410" s="135" t="s">
        <v>10414</v>
      </c>
    </row>
    <row r="5411" spans="1:2" x14ac:dyDescent="0.25">
      <c r="A5411" s="146" t="s">
        <v>10415</v>
      </c>
      <c r="B5411" s="135" t="s">
        <v>10416</v>
      </c>
    </row>
    <row r="5412" spans="1:2" x14ac:dyDescent="0.25">
      <c r="A5412" s="146" t="s">
        <v>10417</v>
      </c>
      <c r="B5412" s="135" t="s">
        <v>10418</v>
      </c>
    </row>
    <row r="5413" spans="1:2" x14ac:dyDescent="0.25">
      <c r="A5413" s="146" t="s">
        <v>10419</v>
      </c>
      <c r="B5413" s="135" t="s">
        <v>10420</v>
      </c>
    </row>
    <row r="5414" spans="1:2" x14ac:dyDescent="0.25">
      <c r="A5414" s="146" t="s">
        <v>10421</v>
      </c>
      <c r="B5414" s="135" t="s">
        <v>10422</v>
      </c>
    </row>
    <row r="5415" spans="1:2" x14ac:dyDescent="0.25">
      <c r="A5415" s="146" t="s">
        <v>10423</v>
      </c>
      <c r="B5415" s="135" t="s">
        <v>10424</v>
      </c>
    </row>
    <row r="5416" spans="1:2" x14ac:dyDescent="0.25">
      <c r="A5416" s="146" t="s">
        <v>10425</v>
      </c>
      <c r="B5416" s="135" t="s">
        <v>10426</v>
      </c>
    </row>
    <row r="5417" spans="1:2" x14ac:dyDescent="0.25">
      <c r="A5417" s="146" t="s">
        <v>8573</v>
      </c>
      <c r="B5417" s="135" t="s">
        <v>10427</v>
      </c>
    </row>
    <row r="5418" spans="1:2" x14ac:dyDescent="0.25">
      <c r="A5418" s="146" t="s">
        <v>9340</v>
      </c>
      <c r="B5418" s="135" t="s">
        <v>10428</v>
      </c>
    </row>
    <row r="5419" spans="1:2" x14ac:dyDescent="0.25">
      <c r="A5419" s="146" t="s">
        <v>10429</v>
      </c>
      <c r="B5419" s="135" t="s">
        <v>10430</v>
      </c>
    </row>
    <row r="5420" spans="1:2" x14ac:dyDescent="0.25">
      <c r="A5420" s="146" t="s">
        <v>10431</v>
      </c>
      <c r="B5420" s="135" t="s">
        <v>10432</v>
      </c>
    </row>
    <row r="5421" spans="1:2" x14ac:dyDescent="0.25">
      <c r="A5421" s="146" t="s">
        <v>10433</v>
      </c>
      <c r="B5421" s="135" t="s">
        <v>10434</v>
      </c>
    </row>
    <row r="5422" spans="1:2" x14ac:dyDescent="0.25">
      <c r="A5422" s="146" t="s">
        <v>10435</v>
      </c>
      <c r="B5422" s="135" t="s">
        <v>10436</v>
      </c>
    </row>
    <row r="5423" spans="1:2" x14ac:dyDescent="0.25">
      <c r="A5423" s="146" t="s">
        <v>10437</v>
      </c>
      <c r="B5423" s="135" t="s">
        <v>10233</v>
      </c>
    </row>
    <row r="5424" spans="1:2" x14ac:dyDescent="0.25">
      <c r="A5424" s="146" t="s">
        <v>10438</v>
      </c>
      <c r="B5424" s="135" t="s">
        <v>10439</v>
      </c>
    </row>
    <row r="5425" spans="1:2" x14ac:dyDescent="0.25">
      <c r="A5425" s="139" t="s">
        <v>10440</v>
      </c>
      <c r="B5425" s="135" t="s">
        <v>10441</v>
      </c>
    </row>
    <row r="5426" spans="1:2" x14ac:dyDescent="0.25">
      <c r="A5426" s="139" t="s">
        <v>10442</v>
      </c>
      <c r="B5426" s="135" t="s">
        <v>10443</v>
      </c>
    </row>
    <row r="5427" spans="1:2" x14ac:dyDescent="0.25">
      <c r="A5427" s="139" t="s">
        <v>10444</v>
      </c>
      <c r="B5427" s="135" t="s">
        <v>1175</v>
      </c>
    </row>
    <row r="5428" spans="1:2" x14ac:dyDescent="0.25">
      <c r="A5428" s="139" t="s">
        <v>10445</v>
      </c>
      <c r="B5428" s="135" t="s">
        <v>10446</v>
      </c>
    </row>
    <row r="5429" spans="1:2" x14ac:dyDescent="0.25">
      <c r="A5429" s="139" t="s">
        <v>10447</v>
      </c>
      <c r="B5429" s="135" t="s">
        <v>10448</v>
      </c>
    </row>
    <row r="5430" spans="1:2" x14ac:dyDescent="0.25">
      <c r="A5430" s="139" t="s">
        <v>10449</v>
      </c>
      <c r="B5430" s="135" t="s">
        <v>10450</v>
      </c>
    </row>
    <row r="5431" spans="1:2" x14ac:dyDescent="0.25">
      <c r="A5431" s="139" t="s">
        <v>10451</v>
      </c>
      <c r="B5431" s="135" t="s">
        <v>10452</v>
      </c>
    </row>
    <row r="5432" spans="1:2" x14ac:dyDescent="0.25">
      <c r="A5432" s="139" t="s">
        <v>10453</v>
      </c>
      <c r="B5432" s="135" t="s">
        <v>10454</v>
      </c>
    </row>
    <row r="5433" spans="1:2" x14ac:dyDescent="0.25">
      <c r="A5433" s="139" t="s">
        <v>10455</v>
      </c>
      <c r="B5433" s="135" t="s">
        <v>10456</v>
      </c>
    </row>
    <row r="5434" spans="1:2" x14ac:dyDescent="0.25">
      <c r="A5434" s="139" t="s">
        <v>10457</v>
      </c>
      <c r="B5434" s="135" t="s">
        <v>10458</v>
      </c>
    </row>
    <row r="5435" spans="1:2" x14ac:dyDescent="0.25">
      <c r="A5435" s="139" t="s">
        <v>10459</v>
      </c>
      <c r="B5435" s="135" t="s">
        <v>10460</v>
      </c>
    </row>
    <row r="5436" spans="1:2" x14ac:dyDescent="0.25">
      <c r="A5436" s="139" t="s">
        <v>10461</v>
      </c>
      <c r="B5436" s="135" t="s">
        <v>10462</v>
      </c>
    </row>
    <row r="5437" spans="1:2" x14ac:dyDescent="0.25">
      <c r="A5437" s="139" t="s">
        <v>10463</v>
      </c>
      <c r="B5437" s="135" t="s">
        <v>10464</v>
      </c>
    </row>
    <row r="5438" spans="1:2" x14ac:dyDescent="0.25">
      <c r="A5438" s="139" t="s">
        <v>10465</v>
      </c>
      <c r="B5438" s="135" t="s">
        <v>10466</v>
      </c>
    </row>
    <row r="5439" spans="1:2" x14ac:dyDescent="0.25">
      <c r="A5439" s="139" t="s">
        <v>10467</v>
      </c>
      <c r="B5439" s="135" t="s">
        <v>10468</v>
      </c>
    </row>
    <row r="5440" spans="1:2" x14ac:dyDescent="0.25">
      <c r="A5440" s="139" t="s">
        <v>10469</v>
      </c>
      <c r="B5440" s="135" t="s">
        <v>10470</v>
      </c>
    </row>
    <row r="5441" spans="1:2" x14ac:dyDescent="0.25">
      <c r="A5441" s="139" t="s">
        <v>10471</v>
      </c>
      <c r="B5441" s="135" t="s">
        <v>10472</v>
      </c>
    </row>
    <row r="5442" spans="1:2" x14ac:dyDescent="0.25">
      <c r="A5442" s="139" t="s">
        <v>10473</v>
      </c>
      <c r="B5442" s="135" t="s">
        <v>10474</v>
      </c>
    </row>
    <row r="5443" spans="1:2" x14ac:dyDescent="0.25">
      <c r="A5443" s="139" t="s">
        <v>10475</v>
      </c>
      <c r="B5443" s="135" t="s">
        <v>10476</v>
      </c>
    </row>
    <row r="5444" spans="1:2" x14ac:dyDescent="0.25">
      <c r="A5444" s="139" t="s">
        <v>10477</v>
      </c>
      <c r="B5444" s="135" t="s">
        <v>10478</v>
      </c>
    </row>
    <row r="5445" spans="1:2" x14ac:dyDescent="0.25">
      <c r="A5445" s="139" t="s">
        <v>10479</v>
      </c>
      <c r="B5445" s="135" t="s">
        <v>10480</v>
      </c>
    </row>
    <row r="5446" spans="1:2" x14ac:dyDescent="0.25">
      <c r="A5446" s="139" t="s">
        <v>10481</v>
      </c>
      <c r="B5446" s="135" t="s">
        <v>10482</v>
      </c>
    </row>
    <row r="5447" spans="1:2" x14ac:dyDescent="0.25">
      <c r="A5447" s="139" t="s">
        <v>10483</v>
      </c>
      <c r="B5447" s="135" t="s">
        <v>10484</v>
      </c>
    </row>
    <row r="5448" spans="1:2" x14ac:dyDescent="0.25">
      <c r="A5448" s="139" t="s">
        <v>10485</v>
      </c>
      <c r="B5448" s="135" t="s">
        <v>10486</v>
      </c>
    </row>
    <row r="5449" spans="1:2" x14ac:dyDescent="0.25">
      <c r="A5449" s="139" t="s">
        <v>10301</v>
      </c>
      <c r="B5449" s="135" t="s">
        <v>10487</v>
      </c>
    </row>
    <row r="5450" spans="1:2" x14ac:dyDescent="0.25">
      <c r="A5450" s="141" t="s">
        <v>10488</v>
      </c>
      <c r="B5450" s="135" t="s">
        <v>10489</v>
      </c>
    </row>
    <row r="5451" spans="1:2" x14ac:dyDescent="0.25">
      <c r="A5451" s="139" t="s">
        <v>10490</v>
      </c>
      <c r="B5451" s="135" t="s">
        <v>10491</v>
      </c>
    </row>
    <row r="5452" spans="1:2" x14ac:dyDescent="0.25">
      <c r="A5452" s="139" t="s">
        <v>10492</v>
      </c>
      <c r="B5452" s="135" t="s">
        <v>10493</v>
      </c>
    </row>
    <row r="5453" spans="1:2" x14ac:dyDescent="0.25">
      <c r="A5453" s="139" t="s">
        <v>10494</v>
      </c>
      <c r="B5453" s="135" t="s">
        <v>10495</v>
      </c>
    </row>
    <row r="5454" spans="1:2" x14ac:dyDescent="0.25">
      <c r="A5454" s="139" t="s">
        <v>10496</v>
      </c>
      <c r="B5454" s="135" t="s">
        <v>10497</v>
      </c>
    </row>
    <row r="5455" spans="1:2" x14ac:dyDescent="0.25">
      <c r="A5455" s="139" t="s">
        <v>10498</v>
      </c>
      <c r="B5455" s="135" t="s">
        <v>10499</v>
      </c>
    </row>
    <row r="5456" spans="1:2" x14ac:dyDescent="0.25">
      <c r="A5456" s="139" t="s">
        <v>8201</v>
      </c>
      <c r="B5456" s="135" t="s">
        <v>10500</v>
      </c>
    </row>
    <row r="5457" spans="1:2" x14ac:dyDescent="0.25">
      <c r="A5457" s="139" t="s">
        <v>10501</v>
      </c>
      <c r="B5457" s="135" t="s">
        <v>10502</v>
      </c>
    </row>
    <row r="5458" spans="1:2" x14ac:dyDescent="0.25">
      <c r="A5458" s="139" t="s">
        <v>10503</v>
      </c>
      <c r="B5458" s="135" t="s">
        <v>8087</v>
      </c>
    </row>
    <row r="5459" spans="1:2" x14ac:dyDescent="0.25">
      <c r="A5459" s="139" t="s">
        <v>10504</v>
      </c>
      <c r="B5459" s="155" t="s">
        <v>10505</v>
      </c>
    </row>
    <row r="5460" spans="1:2" x14ac:dyDescent="0.25">
      <c r="A5460" s="139" t="s">
        <v>7980</v>
      </c>
      <c r="B5460" s="135" t="s">
        <v>10506</v>
      </c>
    </row>
    <row r="5461" spans="1:2" x14ac:dyDescent="0.25">
      <c r="A5461" s="139" t="s">
        <v>1556</v>
      </c>
      <c r="B5461" s="135" t="s">
        <v>10507</v>
      </c>
    </row>
    <row r="5462" spans="1:2" x14ac:dyDescent="0.25">
      <c r="A5462" s="139" t="s">
        <v>10508</v>
      </c>
      <c r="B5462" s="135" t="s">
        <v>10509</v>
      </c>
    </row>
    <row r="5463" spans="1:2" x14ac:dyDescent="0.25">
      <c r="A5463" s="139" t="s">
        <v>10510</v>
      </c>
      <c r="B5463" s="135" t="s">
        <v>1451</v>
      </c>
    </row>
    <row r="5464" spans="1:2" x14ac:dyDescent="0.25">
      <c r="A5464" s="139" t="s">
        <v>10511</v>
      </c>
      <c r="B5464" s="135" t="s">
        <v>10512</v>
      </c>
    </row>
    <row r="5465" spans="1:2" x14ac:dyDescent="0.25">
      <c r="A5465" s="139" t="s">
        <v>10513</v>
      </c>
      <c r="B5465" s="135" t="s">
        <v>10514</v>
      </c>
    </row>
    <row r="5466" spans="1:2" x14ac:dyDescent="0.25">
      <c r="A5466" s="139" t="s">
        <v>10515</v>
      </c>
      <c r="B5466" s="135" t="s">
        <v>10516</v>
      </c>
    </row>
    <row r="5467" spans="1:2" x14ac:dyDescent="0.25">
      <c r="A5467" s="139" t="s">
        <v>10517</v>
      </c>
      <c r="B5467" s="135" t="s">
        <v>10518</v>
      </c>
    </row>
    <row r="5468" spans="1:2" x14ac:dyDescent="0.25">
      <c r="A5468" s="139" t="s">
        <v>10519</v>
      </c>
      <c r="B5468" s="135" t="s">
        <v>10520</v>
      </c>
    </row>
    <row r="5469" spans="1:2" x14ac:dyDescent="0.25">
      <c r="A5469" s="139" t="s">
        <v>10521</v>
      </c>
      <c r="B5469" s="135" t="s">
        <v>10522</v>
      </c>
    </row>
    <row r="5470" spans="1:2" x14ac:dyDescent="0.25">
      <c r="A5470" s="139" t="s">
        <v>10523</v>
      </c>
      <c r="B5470" s="135" t="s">
        <v>10524</v>
      </c>
    </row>
    <row r="5471" spans="1:2" x14ac:dyDescent="0.25">
      <c r="A5471" s="139" t="s">
        <v>10525</v>
      </c>
      <c r="B5471" s="135" t="s">
        <v>10526</v>
      </c>
    </row>
    <row r="5472" spans="1:2" x14ac:dyDescent="0.25">
      <c r="A5472" s="139" t="s">
        <v>10527</v>
      </c>
      <c r="B5472" s="135" t="s">
        <v>10528</v>
      </c>
    </row>
    <row r="5473" spans="1:2" x14ac:dyDescent="0.25">
      <c r="A5473" s="139" t="s">
        <v>10529</v>
      </c>
      <c r="B5473" s="135" t="s">
        <v>10530</v>
      </c>
    </row>
    <row r="5474" spans="1:2" x14ac:dyDescent="0.25">
      <c r="A5474" s="139" t="s">
        <v>10531</v>
      </c>
      <c r="B5474" s="135" t="s">
        <v>10532</v>
      </c>
    </row>
    <row r="5475" spans="1:2" x14ac:dyDescent="0.25">
      <c r="A5475" s="139" t="s">
        <v>10533</v>
      </c>
      <c r="B5475" s="135" t="s">
        <v>10534</v>
      </c>
    </row>
    <row r="5476" spans="1:2" x14ac:dyDescent="0.25">
      <c r="A5476" s="139" t="s">
        <v>10535</v>
      </c>
      <c r="B5476" s="135" t="s">
        <v>10536</v>
      </c>
    </row>
    <row r="5477" spans="1:2" x14ac:dyDescent="0.25">
      <c r="A5477" s="139" t="s">
        <v>10537</v>
      </c>
      <c r="B5477" s="135" t="s">
        <v>10538</v>
      </c>
    </row>
    <row r="5478" spans="1:2" x14ac:dyDescent="0.25">
      <c r="A5478" s="139" t="s">
        <v>10539</v>
      </c>
      <c r="B5478" s="135" t="s">
        <v>10540</v>
      </c>
    </row>
    <row r="5479" spans="1:2" x14ac:dyDescent="0.25">
      <c r="A5479" s="139" t="s">
        <v>10541</v>
      </c>
      <c r="B5479" s="135" t="s">
        <v>10542</v>
      </c>
    </row>
    <row r="5480" spans="1:2" x14ac:dyDescent="0.25">
      <c r="A5480" s="139" t="s">
        <v>10543</v>
      </c>
      <c r="B5480" s="135" t="s">
        <v>10544</v>
      </c>
    </row>
    <row r="5481" spans="1:2" x14ac:dyDescent="0.25">
      <c r="A5481" s="139" t="s">
        <v>10545</v>
      </c>
      <c r="B5481" s="135" t="s">
        <v>10546</v>
      </c>
    </row>
    <row r="5482" spans="1:2" x14ac:dyDescent="0.25">
      <c r="A5482" s="139" t="s">
        <v>10547</v>
      </c>
      <c r="B5482" s="135" t="s">
        <v>10548</v>
      </c>
    </row>
    <row r="5483" spans="1:2" x14ac:dyDescent="0.25">
      <c r="A5483" s="139" t="s">
        <v>10549</v>
      </c>
      <c r="B5483" s="135" t="s">
        <v>10550</v>
      </c>
    </row>
    <row r="5484" spans="1:2" x14ac:dyDescent="0.25">
      <c r="A5484" s="139" t="s">
        <v>10551</v>
      </c>
      <c r="B5484" s="135" t="s">
        <v>10552</v>
      </c>
    </row>
    <row r="5485" spans="1:2" x14ac:dyDescent="0.25">
      <c r="A5485" s="139" t="s">
        <v>10553</v>
      </c>
      <c r="B5485" s="135" t="s">
        <v>10554</v>
      </c>
    </row>
    <row r="5486" spans="1:2" x14ac:dyDescent="0.25">
      <c r="A5486" s="139" t="s">
        <v>10555</v>
      </c>
      <c r="B5486" s="135" t="s">
        <v>10556</v>
      </c>
    </row>
    <row r="5487" spans="1:2" x14ac:dyDescent="0.25">
      <c r="A5487" s="139" t="s">
        <v>10557</v>
      </c>
      <c r="B5487" s="135" t="s">
        <v>10558</v>
      </c>
    </row>
    <row r="5488" spans="1:2" x14ac:dyDescent="0.25">
      <c r="A5488" s="140" t="s">
        <v>10559</v>
      </c>
      <c r="B5488" s="135" t="s">
        <v>10560</v>
      </c>
    </row>
    <row r="5489" spans="1:2" x14ac:dyDescent="0.25">
      <c r="A5489" s="139" t="s">
        <v>8420</v>
      </c>
      <c r="B5489" s="135" t="s">
        <v>10561</v>
      </c>
    </row>
    <row r="5490" spans="1:2" x14ac:dyDescent="0.25">
      <c r="A5490" s="139" t="s">
        <v>10562</v>
      </c>
      <c r="B5490" s="135" t="s">
        <v>10563</v>
      </c>
    </row>
    <row r="5491" spans="1:2" x14ac:dyDescent="0.25">
      <c r="A5491" s="139" t="s">
        <v>10564</v>
      </c>
      <c r="B5491" s="135" t="s">
        <v>10565</v>
      </c>
    </row>
    <row r="5492" spans="1:2" x14ac:dyDescent="0.25">
      <c r="A5492" s="139" t="s">
        <v>10566</v>
      </c>
      <c r="B5492" s="135" t="s">
        <v>10567</v>
      </c>
    </row>
    <row r="5493" spans="1:2" x14ac:dyDescent="0.25">
      <c r="A5493" s="139" t="s">
        <v>10568</v>
      </c>
      <c r="B5493" s="135" t="s">
        <v>10569</v>
      </c>
    </row>
    <row r="5494" spans="1:2" x14ac:dyDescent="0.25">
      <c r="A5494" s="139" t="s">
        <v>10570</v>
      </c>
      <c r="B5494" s="135" t="s">
        <v>10571</v>
      </c>
    </row>
    <row r="5495" spans="1:2" x14ac:dyDescent="0.25">
      <c r="A5495" s="139" t="s">
        <v>10572</v>
      </c>
      <c r="B5495" s="135" t="s">
        <v>10573</v>
      </c>
    </row>
    <row r="5496" spans="1:2" x14ac:dyDescent="0.25">
      <c r="A5496" s="139" t="s">
        <v>10574</v>
      </c>
      <c r="B5496" s="135" t="s">
        <v>10575</v>
      </c>
    </row>
    <row r="5497" spans="1:2" x14ac:dyDescent="0.25">
      <c r="A5497" s="139" t="s">
        <v>10576</v>
      </c>
      <c r="B5497" s="135" t="s">
        <v>10577</v>
      </c>
    </row>
    <row r="5498" spans="1:2" x14ac:dyDescent="0.25">
      <c r="A5498" s="139" t="s">
        <v>10578</v>
      </c>
      <c r="B5498" s="135" t="s">
        <v>10579</v>
      </c>
    </row>
    <row r="5499" spans="1:2" x14ac:dyDescent="0.25">
      <c r="A5499" s="139" t="s">
        <v>2001</v>
      </c>
      <c r="B5499" s="135" t="s">
        <v>10180</v>
      </c>
    </row>
  </sheetData>
  <conditionalFormatting sqref="A4426:A4593 A4603:A4644 A4646:A4650 A4654 A4663:A4664 A4667:A4677 A4679:A4681 A4683:A4693 A4699:A4718 A4720 A4726:A4727 A4732:A4774 A4776:A4785 A4787:A4792 A4794:A4796 A4802:A5030 A5032:A5113">
    <cfRule type="duplicateValues" dxfId="43" priority="4"/>
  </conditionalFormatting>
  <conditionalFormatting sqref="A4426:A4644 A4699:A4718 A4720 A4646:A4693 A4726:A4727 A4732:A4774 A4776:A4785 A4787:A4792 A4794:A4796 A4802:A5030 A5032:A5113">
    <cfRule type="duplicateValues" dxfId="42" priority="3"/>
  </conditionalFormatting>
  <conditionalFormatting sqref="A4426:A5030 A5032:A5113">
    <cfRule type="duplicateValues" dxfId="41" priority="2"/>
  </conditionalFormatting>
  <conditionalFormatting sqref="A5031">
    <cfRule type="duplicateValues" dxfId="40" priority="1"/>
  </conditionalFormatting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F1" workbookViewId="0">
      <selection activeCell="K4" sqref="K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zoomScaleNormal="100" workbookViewId="0">
      <selection activeCell="D2" sqref="D2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4:16384" s="88" customFormat="1" ht="44.25" customHeight="1" x14ac:dyDescent="0.2">
      <c r="A1" s="90"/>
      <c r="B1" s="162"/>
      <c r="C1" s="163"/>
      <c r="D1" s="160" t="s">
        <v>8955</v>
      </c>
      <c r="E1" s="161"/>
      <c r="F1" s="161"/>
      <c r="I1" s="89"/>
    </row>
    <row r="3" spans="1:11 16384:16384" ht="21.75" customHeight="1" x14ac:dyDescent="0.25">
      <c r="D3" s="85" t="s">
        <v>8574</v>
      </c>
      <c r="E3" s="86" t="s">
        <v>8329</v>
      </c>
      <c r="F3" s="87" t="s">
        <v>8776</v>
      </c>
      <c r="G3" s="77"/>
      <c r="H3" s="85" t="s">
        <v>8777</v>
      </c>
      <c r="I3" s="86" t="s">
        <v>8758</v>
      </c>
      <c r="J3" s="124" t="s">
        <v>9028</v>
      </c>
      <c r="XFD3" t="s">
        <v>7944</v>
      </c>
    </row>
    <row r="4" spans="1:11 16384:16384" ht="18" customHeight="1" x14ac:dyDescent="0.25">
      <c r="D4" s="92" t="s">
        <v>8759</v>
      </c>
      <c r="E4" s="93">
        <f>ROUND(SUMIFS(Tabla3[[#All],[V GRAVADAS]],Tabla3[[#All],[MES]],Tabla7[[#Headers],[DICIEMBRE]])/(1.13),2)</f>
        <v>888.32</v>
      </c>
      <c r="F4" s="94"/>
      <c r="G4" s="111"/>
      <c r="H4" s="92" t="s">
        <v>8760</v>
      </c>
      <c r="I4" s="116">
        <f>ROUND(F7*0.13-F11*0.13-E13-E14,2)</f>
        <v>115.48</v>
      </c>
      <c r="J4" s="125">
        <f>Tabla911[[#This Row],[IMPORTE]]</f>
        <v>115.48</v>
      </c>
      <c r="XFD4" t="s">
        <v>7981</v>
      </c>
    </row>
    <row r="5" spans="1:11 16384:16384" ht="18" customHeight="1" x14ac:dyDescent="0.25">
      <c r="D5" s="92" t="s">
        <v>8761</v>
      </c>
      <c r="E5" s="93">
        <f>ROUND(SUMIFS(Tabla2[[#All],[V. GRAVADA]],Tabla2[[#All],[MES]],Tabla7[[#Headers],[DICIEMBRE]],Tabla2[[#All],[TIPO DE DOC]],3),2)</f>
        <v>0</v>
      </c>
      <c r="F5" s="94"/>
      <c r="G5" s="77"/>
      <c r="H5" s="92" t="s">
        <v>8762</v>
      </c>
      <c r="I5" s="102">
        <f>ROUND(F7*0.0175,2)+E15</f>
        <v>15.55</v>
      </c>
      <c r="J5" s="123">
        <f>+Tabla911[[#This Row],[IMPORTE]]</f>
        <v>15.55</v>
      </c>
      <c r="XFD5" t="s">
        <v>8153</v>
      </c>
    </row>
    <row r="6" spans="1:11 16384:16384" ht="18" customHeight="1" x14ac:dyDescent="0.25">
      <c r="D6" s="92" t="s">
        <v>8763</v>
      </c>
      <c r="E6" s="93">
        <f>ROUND(SUMIFS(Tabla2[[#All],[V. GRAVADA]],Tabla2[[#All],[MES]],Tabla7[[#Headers],[DICIEMBRE]],Tabla2[[#All],[TIPO DE DOC]],5),2)</f>
        <v>0</v>
      </c>
      <c r="F6" s="94"/>
      <c r="G6" s="111"/>
      <c r="H6" s="109" t="s">
        <v>8764</v>
      </c>
      <c r="I6" s="103">
        <f>SUM(I4:I5)</f>
        <v>131.03</v>
      </c>
      <c r="J6" s="123">
        <f>+J5+J4</f>
        <v>131.03</v>
      </c>
      <c r="XFD6" t="s">
        <v>8265</v>
      </c>
    </row>
    <row r="7" spans="1:11 16384:16384" ht="18" customHeight="1" x14ac:dyDescent="0.25">
      <c r="D7" s="120" t="s">
        <v>8774</v>
      </c>
      <c r="E7" s="121"/>
      <c r="F7" s="122">
        <f>+E4+E5-E6</f>
        <v>888.32</v>
      </c>
      <c r="G7" s="77"/>
      <c r="H7" s="83"/>
      <c r="I7" s="84"/>
      <c r="XFD7" t="s">
        <v>8322</v>
      </c>
    </row>
    <row r="8" spans="1:11 16384:16384" ht="18" customHeight="1" x14ac:dyDescent="0.25">
      <c r="D8" s="92" t="s">
        <v>8765</v>
      </c>
      <c r="E8" s="93">
        <f>SUMIFS(Tabla1[[#All],[C. GRAVADA]],Tabla1[[#All],[MES]],Tabla7[[#Headers],[DICIEMBRE]],Tabla1[[#All],[TIPO DE DOC]],"03")</f>
        <v>0</v>
      </c>
      <c r="F8" s="95"/>
      <c r="G8" s="111"/>
      <c r="H8" s="77"/>
      <c r="I8" s="78"/>
      <c r="K8" s="15"/>
      <c r="XFD8" t="s">
        <v>8323</v>
      </c>
    </row>
    <row r="9" spans="1:11 16384:16384" ht="18" customHeight="1" x14ac:dyDescent="0.25">
      <c r="D9" s="92" t="s">
        <v>8766</v>
      </c>
      <c r="E9" s="93">
        <f>SUMIFS(Tabla1[[#All],[IMPOR BIENES]],Tabla1[[#All],[MES]],Tabla7[[#Headers],[DICIEMBRE]],Tabla1[[#All],[TIPO DE DOC]],12)</f>
        <v>0</v>
      </c>
      <c r="F9" s="95"/>
      <c r="G9" s="111"/>
      <c r="H9" s="77"/>
      <c r="I9" s="78"/>
      <c r="K9" s="15"/>
      <c r="XFD9" t="s">
        <v>8324</v>
      </c>
    </row>
    <row r="10" spans="1:11 16384:16384" ht="18" customHeight="1" x14ac:dyDescent="0.25">
      <c r="D10" s="92" t="s">
        <v>8767</v>
      </c>
      <c r="E10" s="93">
        <f>SUMIFS(Tabla1[[#All],[C. GRAVADA]],Tabla1[[#All],[MES]],Tabla7[[#Headers],[DICIEMBRE]],Tabla1[[#All],[TIPO DE DOC]],"05")</f>
        <v>0</v>
      </c>
      <c r="F10" s="96"/>
      <c r="XFD10" t="s">
        <v>8325</v>
      </c>
    </row>
    <row r="11" spans="1:11 16384:16384" ht="18" customHeight="1" x14ac:dyDescent="0.25">
      <c r="D11" s="120" t="s">
        <v>8775</v>
      </c>
      <c r="E11" s="121"/>
      <c r="F11" s="122">
        <f>IFERROR(+E8+E9-E10,"")</f>
        <v>0</v>
      </c>
      <c r="G11" s="15"/>
      <c r="XFD11" t="s">
        <v>8326</v>
      </c>
    </row>
    <row r="12" spans="1:11 16384:16384" ht="18" customHeight="1" x14ac:dyDescent="0.25">
      <c r="D12" s="92" t="s">
        <v>8768</v>
      </c>
      <c r="E12" s="93">
        <f>SUMIFS(Tabla1[[#All],[C. EXENTAS]],Tabla1[[#All],[MES]],Tabla7[[#Headers],[DICIEMBRE]],Tabla1[[#All],[TIPO DE DOC]],"03")</f>
        <v>0</v>
      </c>
      <c r="F12" s="97"/>
      <c r="G12" s="15"/>
      <c r="XFD12" t="s">
        <v>8327</v>
      </c>
    </row>
    <row r="13" spans="1:11 16384:16384" ht="18" customHeight="1" x14ac:dyDescent="0.25">
      <c r="D13" s="92" t="s">
        <v>8769</v>
      </c>
      <c r="E13" s="93">
        <f>SUMIFS(Tabla1[[#All],[PERCEPCIONES]],Tabla1[[#All],[MES]],Tabla7[[#Headers],[DICIEMBRE]],Tabla1[[#All],[TIPO DE DOC]],"03")</f>
        <v>0</v>
      </c>
      <c r="F13" s="98"/>
      <c r="XFD13" t="s">
        <v>8328</v>
      </c>
    </row>
    <row r="14" spans="1:11 16384:16384" ht="18" customHeight="1" x14ac:dyDescent="0.25">
      <c r="D14" s="92" t="s">
        <v>8770</v>
      </c>
      <c r="E14" s="93">
        <f>SUMIFS(Tabla6[[#Headers],[#Data],[Monto Retención 1%]],Tabla6[[#Headers],[#Data],[Mes]],Tabla7[[#Headers],[DICIEMBRE]])</f>
        <v>0</v>
      </c>
      <c r="F14" s="99"/>
      <c r="XFD14" t="s">
        <v>8329</v>
      </c>
    </row>
    <row r="15" spans="1:11 16384:16384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2024-12-19T21:42:07Z</dcterms:modified>
</cp:coreProperties>
</file>