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BHUB\LIBROS DE IVA DESPACHO 2024\FRANCISCO VILLALTA\2023\"/>
    </mc:Choice>
  </mc:AlternateContent>
  <xr:revisionPtr revIDLastSave="0" documentId="13_ncr:1_{3453DE4D-A3E5-476B-A081-9F4B766B8B4B}" xr6:coauthVersionLast="47" xr6:coauthVersionMax="47" xr10:uidLastSave="{00000000-0000-0000-0000-000000000000}"/>
  <bookViews>
    <workbookView xWindow="-120" yWindow="-120" windowWidth="29040" windowHeight="15990" activeTab="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RETENCIONES'!$A$1:$J$7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0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10" l="1"/>
  <c r="J28" i="29"/>
  <c r="E5" i="9" a="1"/>
  <c r="E5" i="9" s="1"/>
  <c r="X2" i="10" a="1"/>
  <c r="X2" i="10" s="1"/>
  <c r="E8" i="5" a="1"/>
  <c r="E8" i="5" s="1"/>
  <c r="V2" i="8" a="1"/>
  <c r="V2" i="8" s="1"/>
  <c r="H9" i="21"/>
  <c r="L9" i="21" s="1"/>
  <c r="L8" i="21"/>
  <c r="L7" i="21"/>
  <c r="H7" i="2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1" i="3"/>
  <c r="D5131" i="3" s="1"/>
  <c r="E5131" i="3" s="1"/>
  <c r="C5130" i="3"/>
  <c r="D5130" i="3" s="1"/>
  <c r="E5130" i="3" s="1"/>
  <c r="C5129" i="3"/>
  <c r="D5129" i="3" s="1"/>
  <c r="E5129" i="3" s="1"/>
  <c r="C5128" i="3" l="1"/>
  <c r="D5128" i="3" s="1"/>
  <c r="E5128" i="3" s="1"/>
  <c r="C5127" i="3"/>
  <c r="D5127" i="3" s="1"/>
  <c r="E5127" i="3" s="1"/>
  <c r="C5126" i="3" l="1"/>
  <c r="D5126" i="3" s="1"/>
  <c r="E5126" i="3" s="1"/>
  <c r="I3" i="9"/>
  <c r="D3" i="9" s="1"/>
  <c r="C5125" i="3"/>
  <c r="D5125" i="3" s="1"/>
  <c r="E5125" i="3" s="1"/>
  <c r="C5124" i="3"/>
  <c r="D5124" i="3" s="1"/>
  <c r="E5124" i="3" s="1"/>
  <c r="C5123" i="3"/>
  <c r="D5123" i="3" s="1"/>
  <c r="E5123" i="3" s="1"/>
  <c r="I2" i="5"/>
  <c r="D3" i="5" s="1"/>
  <c r="C5122" i="3"/>
  <c r="D5122" i="3" s="1"/>
  <c r="E5122" i="3" s="1"/>
  <c r="C5121" i="3" l="1"/>
  <c r="D5121" i="3" s="1"/>
  <c r="E5121" i="3" s="1"/>
  <c r="C5120" i="3"/>
  <c r="D5120" i="3" s="1"/>
  <c r="E5120" i="3" s="1"/>
  <c r="C5119" i="3"/>
  <c r="D5119" i="3" s="1"/>
  <c r="E5119" i="3" s="1"/>
  <c r="C5118" i="3"/>
  <c r="D5118" i="3" s="1"/>
  <c r="E5118" i="3" s="1"/>
  <c r="C5117" i="3"/>
  <c r="D5117" i="3" s="1"/>
  <c r="E5117" i="3" s="1"/>
  <c r="C2" i="3" l="1"/>
  <c r="D2" i="3" s="1"/>
  <c r="E2" i="3" s="1"/>
  <c r="C3" i="3"/>
  <c r="D3" i="3" s="1"/>
  <c r="E3" i="3" s="1"/>
  <c r="C4" i="3"/>
  <c r="D4" i="3" s="1"/>
  <c r="E4" i="3" s="1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H8" i="6" l="1"/>
  <c r="L8" i="6" s="1"/>
  <c r="L7" i="6"/>
  <c r="L6" i="6"/>
  <c r="L5" i="6"/>
  <c r="H4" i="6"/>
  <c r="L4" i="6" s="1"/>
  <c r="L3" i="6"/>
  <c r="G5" i="31" l="1"/>
  <c r="H5" i="31"/>
  <c r="I5" i="31"/>
  <c r="J5" i="31"/>
  <c r="K5" i="31"/>
  <c r="L5" i="31"/>
  <c r="M5" i="31"/>
  <c r="N5" i="31"/>
  <c r="O5" i="31"/>
  <c r="P5" i="31"/>
  <c r="Q5" i="31"/>
  <c r="R5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E15" i="29" l="1"/>
  <c r="I8" i="13" l="1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H15" i="29" s="1"/>
  <c r="I15" i="29" s="1"/>
  <c r="I4" i="29" l="1"/>
  <c r="I5" i="29"/>
  <c r="E8" i="13"/>
  <c r="I6" i="29" l="1"/>
  <c r="F8" i="13" l="1"/>
  <c r="X4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44" i="7" l="1"/>
  <c r="J8" i="13" l="1"/>
  <c r="H8" i="13"/>
  <c r="M24" i="10" l="1"/>
  <c r="N24" i="10"/>
  <c r="O24" i="10"/>
  <c r="O25" i="10" s="1"/>
  <c r="P24" i="10"/>
  <c r="Q24" i="10"/>
  <c r="R24" i="10"/>
  <c r="S24" i="10"/>
  <c r="T24" i="10"/>
  <c r="U24" i="10"/>
  <c r="L24" i="10"/>
  <c r="D9" i="9"/>
  <c r="D10" i="9" s="1"/>
  <c r="D11" i="9" s="1"/>
  <c r="O26" i="10" l="1"/>
  <c r="D22" i="9"/>
  <c r="D18" i="5" l="1"/>
  <c r="L6" i="8"/>
  <c r="M6" i="8"/>
  <c r="N6" i="8"/>
  <c r="O6" i="8"/>
  <c r="P6" i="8"/>
  <c r="Q6" i="8"/>
  <c r="K6" i="8"/>
  <c r="J44" i="7" l="1"/>
  <c r="K44" i="7"/>
  <c r="L44" i="7"/>
  <c r="M44" i="7"/>
  <c r="N44" i="7"/>
  <c r="O44" i="7"/>
  <c r="P44" i="7"/>
  <c r="I44" i="7"/>
  <c r="H4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<sst xmlns="http://schemas.openxmlformats.org/spreadsheetml/2006/main" count="27885" uniqueCount="10345">
  <si>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</si>
  <si>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</si>
  <si>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</si>
  <si>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</si>
  <si>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</si>
  <si>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</si>
  <si>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</si>
  <si>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</si>
  <si>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</si>
  <si>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</si>
  <si>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</si>
  <si>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</si>
  <si>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</si>
  <si>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</si>
  <si>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</si>
  <si>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</si>
  <si>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</si>
  <si>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</si>
  <si>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</si>
  <si>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</si>
  <si>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</si>
  <si>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</si>
  <si>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</si>
  <si>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</si>
  <si>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</si>
  <si>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</si>
  <si>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</si>
  <si>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</si>
  <si>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</si>
  <si>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</si>
  <si>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</si>
  <si>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</si>
  <si>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</si>
  <si>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</si>
  <si>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</si>
  <si>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</si>
  <si>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</si>
  <si>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</si>
  <si>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</si>
  <si>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</si>
  <si>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</si>
  <si>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</si>
  <si>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</si>
  <si>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</si>
  <si>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</si>
  <si>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</si>
  <si>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</si>
  <si>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</si>
  <si>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</si>
  <si>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</si>
  <si>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</si>
  <si>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</si>
  <si>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</si>
  <si>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</si>
  <si>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</si>
  <si>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</si>
  <si>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</si>
  <si>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</si>
  <si>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</si>
  <si>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</si>
  <si>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</si>
  <si>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</si>
  <si>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</si>
  <si>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</si>
  <si>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</si>
  <si>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</si>
  <si>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</si>
  <si>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</si>
  <si>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</si>
  <si>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</si>
  <si>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</si>
  <si>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</si>
  <si>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</si>
  <si>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</si>
  <si>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</si>
  <si>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</si>
  <si>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</si>
  <si>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</si>
  <si>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</si>
  <si>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</si>
  <si>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</si>
  <si>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</si>
  <si>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</si>
  <si>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</si>
  <si>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</si>
  <si>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</si>
  <si>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</si>
  <si>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</si>
  <si>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</si>
  <si>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</si>
  <si>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</si>
  <si>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</si>
  <si>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</si>
  <si>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</si>
  <si>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</si>
  <si>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</si>
  <si>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</si>
  <si>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</si>
  <si>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</si>
  <si>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</si>
  <si>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</si>
  <si>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</si>
  <si>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</si>
  <si>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</si>
  <si>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</si>
  <si>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</si>
  <si>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</si>
  <si>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</si>
  <si>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</si>
  <si>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</si>
  <si>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</si>
  <si>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</si>
  <si>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</si>
  <si>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</si>
  <si>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</si>
  <si>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</si>
  <si>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</si>
  <si>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</si>
  <si>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</si>
  <si>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</si>
  <si>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</si>
  <si>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</si>
  <si>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</si>
  <si>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</si>
  <si>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</si>
  <si>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</si>
  <si>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</si>
  <si>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</si>
  <si>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</si>
  <si>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</si>
  <si>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</si>
  <si>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</si>
  <si>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</si>
  <si>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</si>
  <si>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</si>
  <si>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</si>
  <si>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</si>
  <si>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</si>
  <si>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</si>
  <si>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</si>
  <si>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</si>
  <si>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</si>
  <si>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</si>
  <si>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</si>
  <si>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</si>
  <si>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</si>
  <si>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</si>
  <si>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</si>
  <si>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</si>
  <si>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</si>
  <si>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</si>
  <si>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</si>
  <si>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</si>
  <si>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</si>
  <si>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</si>
  <si>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</si>
  <si>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</si>
  <si>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</si>
  <si>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</si>
  <si>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</si>
  <si>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</si>
  <si>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</si>
  <si>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</si>
  <si>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</si>
  <si>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</si>
  <si>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</si>
  <si>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</si>
  <si>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</si>
  <si>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</si>
  <si>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</si>
  <si>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</si>
  <si>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</si>
  <si>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</si>
  <si>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</si>
  <si>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</si>
  <si>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</si>
  <si>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</si>
  <si>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</si>
  <si>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</si>
  <si>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</si>
  <si>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</si>
  <si>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</si>
  <si>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</si>
  <si>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</si>
  <si>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</si>
  <si>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</si>
  <si>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</si>
  <si>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</si>
  <si>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</si>
  <si>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</si>
  <si>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</si>
  <si>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</si>
  <si>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</si>
  <si>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</si>
  <si>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</si>
  <si>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</si>
  <si>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</si>
  <si>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</si>
  <si>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</si>
  <si>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</si>
  <si>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</si>
  <si>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</si>
  <si>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</si>
  <si>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</si>
  <si>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</si>
  <si>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</si>
  <si>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</si>
  <si>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</si>
  <si>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</si>
  <si>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</si>
  <si>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</si>
  <si>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</si>
  <si>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</si>
  <si>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</si>
  <si>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</si>
  <si>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</si>
  <si>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</si>
  <si>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</si>
  <si>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</si>
  <si>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</si>
  <si>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</si>
  <si>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</si>
  <si>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</si>
  <si>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</si>
  <si>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</si>
  <si>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</si>
  <si>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</si>
  <si>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</si>
  <si>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</si>
  <si>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</si>
  <si>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</si>
  <si>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</si>
  <si>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</si>
  <si>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</si>
  <si>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</si>
  <si>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</si>
  <si>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</si>
  <si>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</si>
  <si>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</si>
  <si>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</si>
  <si>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</si>
  <si>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</si>
  <si>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</si>
  <si>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</si>
  <si>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</si>
  <si>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</si>
  <si>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</si>
  <si>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</si>
  <si>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</si>
  <si>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</si>
  <si>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</si>
  <si>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</si>
  <si>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</si>
  <si>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</si>
  <si>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</si>
  <si>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</si>
  <si>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</si>
  <si>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</si>
  <si>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</si>
  <si>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</si>
  <si>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</si>
  <si>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</si>
  <si>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</si>
  <si>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</si>
  <si>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</si>
  <si>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</si>
  <si>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</si>
  <si>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</si>
  <si>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</si>
  <si>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</si>
  <si>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</si>
  <si>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</si>
  <si>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</si>
  <si>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</si>
  <si>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</si>
  <si>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</si>
  <si>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</si>
  <si>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</si>
  <si>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</si>
  <si>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</si>
  <si>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</si>
  <si>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</si>
  <si>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</si>
  <si>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</si>
  <si>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</si>
  <si>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</si>
  <si>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</si>
  <si>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</si>
  <si>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</si>
  <si>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</si>
  <si>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</si>
  <si>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</si>
  <si>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</si>
  <si>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</si>
  <si>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</si>
  <si>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</si>
  <si>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</si>
  <si>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</si>
  <si>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</si>
  <si>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</si>
  <si>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</si>
  <si>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</si>
  <si>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</si>
  <si>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</si>
  <si>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</si>
  <si>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</si>
  <si>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</si>
  <si>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</si>
  <si>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</si>
  <si>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</si>
  <si>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</si>
  <si>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</si>
  <si>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</si>
  <si>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</si>
  <si>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</si>
  <si>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</si>
  <si>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</si>
  <si>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</si>
  <si>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</si>
  <si>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</si>
  <si>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</si>
  <si>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</si>
  <si>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</si>
  <si>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</si>
  <si>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</si>
  <si>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</si>
  <si>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</si>
  <si>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</si>
  <si>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</si>
  <si>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</si>
  <si>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</si>
  <si>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</si>
  <si>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</si>
  <si>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</si>
  <si>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</si>
  <si>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</si>
  <si>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</si>
  <si>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</si>
  <si>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</si>
  <si>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</si>
  <si>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</si>
  <si>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</si>
  <si>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</si>
  <si>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</si>
  <si>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</si>
  <si>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</si>
  <si>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</si>
  <si>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</si>
  <si>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</si>
  <si>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</si>
  <si>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</si>
  <si>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</si>
  <si>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</si>
  <si>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</si>
  <si>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</si>
  <si>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</si>
  <si>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</si>
  <si>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</si>
  <si>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</si>
  <si>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</si>
  <si>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</si>
  <si>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</si>
  <si>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</si>
  <si>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</si>
  <si>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</si>
  <si>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</si>
  <si>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</si>
  <si>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</si>
  <si>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</si>
  <si>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</si>
  <si>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</si>
  <si>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</si>
  <si>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</si>
  <si>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</si>
  <si>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</si>
  <si>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</si>
  <si>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</si>
  <si>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</si>
  <si>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</si>
  <si>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</si>
  <si>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</si>
  <si>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</si>
  <si>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</si>
  <si>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</si>
  <si>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</si>
  <si>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</si>
  <si>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</si>
  <si>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</si>
  <si>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</si>
  <si>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</si>
  <si>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</si>
  <si>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</si>
  <si>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</si>
  <si>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</si>
  <si>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</si>
  <si>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</si>
  <si>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</si>
  <si>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</si>
  <si>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</si>
  <si>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</si>
  <si>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</si>
  <si>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</si>
  <si>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</si>
  <si>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</si>
  <si>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</si>
  <si>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</si>
  <si>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</si>
  <si>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</si>
  <si>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</si>
  <si>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</si>
  <si>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</si>
  <si>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</si>
  <si>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</si>
  <si>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</si>
  <si>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</si>
  <si>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</si>
  <si>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</si>
  <si>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</si>
  <si>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</si>
  <si>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</si>
  <si>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</si>
  <si>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</si>
  <si>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</si>
  <si>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</si>
  <si>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</si>
  <si>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</si>
  <si>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</si>
  <si>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</si>
  <si>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</si>
  <si>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</si>
  <si>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</si>
  <si>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</si>
  <si>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</si>
  <si>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</si>
  <si>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</si>
  <si>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</si>
  <si>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</si>
  <si>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</si>
  <si>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</si>
  <si>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</si>
  <si>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</si>
  <si>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</si>
  <si>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</si>
  <si>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</si>
  <si>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</si>
  <si>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</si>
  <si>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</si>
  <si>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</si>
  <si>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</si>
  <si>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</si>
  <si>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</si>
  <si>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</si>
  <si>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</si>
  <si>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</si>
  <si>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</si>
  <si>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</si>
  <si>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</si>
  <si>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</si>
  <si>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</si>
  <si>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</si>
  <si>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</si>
  <si>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</si>
  <si>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</si>
  <si>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</si>
  <si>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</si>
  <si>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</si>
  <si>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</si>
  <si>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</si>
  <si>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</si>
  <si>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</si>
  <si>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</si>
  <si>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</si>
  <si>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</si>
  <si>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</si>
  <si>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</si>
  <si>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</si>
  <si>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</si>
  <si>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</si>
  <si>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</si>
  <si>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</si>
  <si>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</si>
  <si>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</si>
  <si>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</si>
  <si>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</si>
  <si>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</si>
  <si>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</si>
  <si>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</si>
  <si>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</si>
  <si>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</si>
  <si>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</si>
  <si>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</si>
  <si>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</si>
  <si>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</si>
  <si>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</si>
  <si>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</si>
  <si>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</si>
  <si>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</si>
  <si>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</si>
  <si>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</si>
  <si>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</si>
  <si>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</si>
  <si>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</si>
  <si>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</si>
  <si>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</si>
  <si>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</si>
  <si>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</si>
  <si>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</si>
  <si>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</si>
  <si>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</si>
  <si>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</si>
  <si>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</si>
  <si>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</si>
  <si>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</si>
  <si>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</si>
  <si>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</si>
  <si>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</si>
  <si>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</si>
  <si>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</si>
  <si>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</si>
  <si>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</si>
  <si>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</si>
  <si>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</si>
  <si>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</si>
  <si>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</si>
  <si>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</si>
  <si>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</si>
  <si>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</si>
  <si>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</si>
  <si>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</si>
  <si>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</si>
  <si>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</si>
  <si>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</si>
  <si>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</si>
  <si>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</si>
  <si>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</si>
  <si>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</si>
  <si>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</si>
  <si>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</si>
  <si>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</si>
  <si>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</si>
  <si>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</si>
  <si>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</si>
  <si>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</si>
  <si>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</si>
  <si>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</si>
  <si>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</si>
  <si>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</si>
  <si>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</si>
  <si>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</si>
  <si>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</si>
  <si>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</si>
  <si>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</si>
  <si>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</si>
  <si>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</si>
  <si>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</si>
  <si>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</si>
  <si>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</si>
  <si>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</si>
  <si>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</si>
  <si>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</si>
  <si>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</si>
  <si>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</si>
  <si>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</si>
  <si>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</si>
  <si>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</si>
  <si>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</si>
  <si>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</si>
  <si>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</si>
  <si>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</si>
  <si>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</si>
  <si>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</si>
  <si>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</si>
  <si>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</si>
  <si>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</si>
  <si>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</si>
  <si>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</si>
  <si>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</si>
  <si>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</si>
  <si>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</si>
  <si>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</si>
  <si>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</si>
  <si>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</si>
  <si>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</si>
  <si>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</si>
  <si>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</si>
  <si>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</si>
  <si>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</si>
  <si>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</si>
  <si>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</si>
  <si>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</si>
  <si>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</si>
  <si>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</si>
  <si>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</si>
  <si>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</si>
  <si>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</si>
  <si>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</si>
  <si>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</si>
  <si>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</si>
  <si>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</si>
  <si>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</si>
  <si>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</si>
  <si>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</si>
  <si>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</si>
  <si>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</si>
  <si>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</si>
  <si>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</si>
  <si>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</si>
  <si>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</si>
  <si>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</si>
  <si>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</si>
  <si>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</si>
  <si>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</si>
  <si>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</si>
  <si>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</si>
  <si>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</si>
  <si>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</si>
  <si>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</si>
  <si>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</si>
  <si>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</si>
  <si>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</si>
  <si>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</si>
  <si>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</si>
  <si>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</si>
  <si>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</si>
  <si>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</si>
  <si>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</si>
  <si>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</si>
  <si>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</si>
  <si>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</si>
  <si>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</si>
  <si>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</si>
  <si>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</si>
  <si>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</si>
  <si>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</si>
  <si>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</si>
  <si>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</si>
  <si>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</si>
  <si>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</si>
  <si>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</si>
  <si>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</si>
  <si>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</si>
  <si>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</si>
  <si>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</si>
  <si>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</si>
  <si>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</si>
  <si>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</si>
  <si>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</si>
  <si>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</si>
  <si>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</si>
  <si>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</si>
  <si>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</si>
  <si>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</si>
  <si>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</si>
  <si>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</si>
  <si>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</si>
  <si>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</si>
  <si>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</si>
  <si>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</si>
  <si>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</si>
  <si>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</si>
  <si>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</si>
  <si>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</si>
  <si>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</si>
  <si>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</si>
  <si>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</si>
  <si>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</si>
  <si>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</si>
  <si>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</si>
  <si>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</si>
  <si>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</si>
  <si>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</si>
  <si>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</si>
  <si>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</si>
  <si>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</si>
  <si>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</si>
  <si>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</si>
  <si>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</si>
  <si>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</si>
  <si>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</si>
  <si>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</si>
  <si>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</si>
  <si>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</si>
  <si>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</si>
  <si>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</si>
  <si>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</si>
  <si>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</si>
  <si>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</si>
  <si>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</si>
  <si>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</si>
  <si>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</si>
  <si>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</si>
  <si>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</si>
  <si>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</si>
  <si>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</si>
  <si>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</si>
  <si>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</si>
  <si>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</si>
  <si>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</si>
  <si>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</si>
  <si>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</si>
  <si>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</si>
  <si>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</si>
  <si>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</si>
  <si>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</si>
  <si>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</si>
  <si>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</si>
  <si>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</si>
  <si>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</si>
  <si>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</si>
  <si>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</si>
  <si>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</si>
  <si>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</si>
  <si>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</si>
  <si>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</si>
  <si>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</si>
  <si>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</si>
  <si>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</si>
  <si>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</si>
  <si>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</si>
  <si>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</si>
  <si>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</si>
  <si>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</si>
  <si>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</si>
  <si>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</si>
  <si>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</si>
  <si>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</si>
  <si>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</si>
  <si>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</si>
  <si>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</si>
  <si>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</si>
  <si>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</si>
  <si>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</si>
  <si>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</si>
  <si>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</si>
  <si>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</si>
  <si>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</si>
  <si>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</si>
  <si>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</si>
  <si>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</si>
  <si>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</si>
  <si>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</si>
  <si>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</si>
  <si>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</si>
  <si>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</si>
  <si>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</si>
  <si>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</si>
  <si>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</si>
  <si>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</si>
  <si>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</si>
  <si>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</si>
  <si>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</si>
  <si>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</si>
  <si>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</si>
  <si>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</si>
  <si>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</si>
  <si>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</si>
  <si>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</si>
  <si>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</si>
  <si>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</si>
  <si>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</si>
  <si>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</si>
  <si>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</si>
  <si>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</si>
  <si>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</si>
  <si>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</si>
  <si>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</si>
  <si>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</si>
  <si>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</si>
  <si>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</si>
  <si>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</si>
  <si>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</si>
  <si>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</si>
  <si>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</si>
  <si>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</si>
  <si>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</si>
  <si>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</si>
  <si>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</si>
  <si>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</si>
  <si>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</si>
  <si>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</si>
  <si>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</si>
  <si>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</si>
  <si>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</si>
  <si>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</si>
  <si>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</si>
  <si>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</si>
  <si>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</si>
  <si>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</si>
  <si>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</si>
  <si>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</si>
  <si>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</si>
  <si>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</si>
  <si>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</si>
  <si>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</si>
  <si>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</si>
  <si>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</si>
  <si>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</si>
  <si>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</si>
  <si>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</si>
  <si>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</si>
  <si>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</si>
  <si>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</si>
  <si>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</si>
  <si>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</si>
  <si>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</si>
  <si>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</si>
  <si>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</si>
  <si>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</si>
  <si>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</si>
  <si>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</si>
  <si>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</si>
  <si>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</si>
  <si>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</si>
  <si>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</si>
  <si>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</si>
  <si>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</si>
  <si>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</si>
  <si>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</si>
  <si>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</si>
  <si>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</si>
  <si>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</si>
  <si>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</si>
  <si>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</si>
  <si>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</si>
  <si>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</si>
  <si>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</si>
  <si>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</si>
  <si>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</si>
  <si>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</si>
  <si>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</si>
  <si>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</si>
  <si>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</si>
  <si>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</si>
  <si>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</si>
  <si>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</si>
  <si>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</si>
  <si>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</si>
  <si>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</si>
  <si>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</si>
  <si>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</si>
  <si>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</si>
  <si>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</si>
  <si>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</si>
  <si>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</si>
  <si>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</si>
  <si>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</si>
  <si>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</si>
  <si>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</si>
  <si>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</si>
  <si>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</si>
  <si>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</si>
  <si>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</si>
  <si>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</si>
  <si>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</si>
  <si>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</si>
  <si>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</si>
  <si>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</si>
  <si>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</si>
  <si>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</si>
  <si>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</si>
  <si>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</si>
  <si>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</si>
  <si>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</si>
  <si>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</si>
  <si>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</si>
  <si>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</si>
  <si>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</si>
  <si>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</si>
  <si>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</si>
  <si>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</si>
  <si>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</si>
  <si>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</si>
  <si>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</si>
  <si>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</si>
  <si>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</si>
  <si>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</si>
  <si>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</si>
  <si>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</si>
  <si>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</si>
  <si>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</si>
  <si>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</si>
  <si>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</si>
  <si>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</si>
  <si>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</si>
  <si>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</si>
  <si>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</si>
  <si>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</si>
  <si>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</si>
  <si>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</si>
  <si>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</si>
  <si>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</si>
  <si>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</si>
  <si>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</si>
  <si>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</si>
  <si>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</si>
  <si>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</si>
  <si>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</si>
  <si>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</si>
  <si>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</si>
  <si>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</si>
  <si>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</si>
  <si>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</si>
  <si>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</si>
  <si>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</si>
  <si>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</si>
  <si>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</si>
  <si>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</si>
  <si>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</si>
  <si>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</si>
  <si>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</si>
  <si>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</si>
  <si>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</si>
  <si>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</si>
  <si>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</si>
  <si>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</si>
  <si>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</si>
  <si>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</si>
  <si>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</si>
  <si>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</si>
  <si>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</si>
  <si>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</si>
  <si>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</si>
  <si>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</si>
  <si>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</si>
  <si>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</si>
  <si>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</si>
  <si>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</si>
  <si>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</si>
  <si>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</si>
  <si>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</si>
  <si>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</si>
  <si>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</si>
  <si>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</si>
  <si>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</si>
  <si>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</si>
  <si>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</si>
  <si>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</si>
  <si>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</si>
  <si>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</si>
  <si>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</si>
  <si>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</si>
  <si>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</si>
  <si>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</si>
  <si>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</si>
  <si>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</si>
  <si>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</si>
  <si>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</si>
  <si>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</si>
  <si>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</si>
  <si>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</si>
  <si>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</si>
  <si>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</si>
  <si>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</si>
  <si>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</si>
  <si>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</si>
  <si>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</si>
  <si>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</si>
  <si>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</si>
  <si>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</si>
  <si>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</si>
  <si>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</si>
  <si>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</si>
  <si>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</si>
  <si>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</si>
  <si>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</si>
  <si>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</si>
  <si>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</si>
  <si>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</si>
  <si>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</si>
  <si>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</si>
  <si>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</si>
  <si>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</si>
  <si>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</si>
  <si>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</si>
  <si>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</si>
  <si>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</si>
  <si>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</si>
  <si>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</si>
  <si>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</si>
  <si>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</si>
  <si>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</si>
  <si>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</si>
  <si>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</si>
  <si>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</si>
  <si>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</si>
  <si>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</si>
  <si>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</si>
  <si>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</si>
  <si>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</si>
  <si>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</si>
  <si>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</si>
  <si>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</si>
  <si>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</si>
  <si>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</si>
  <si>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</si>
  <si>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</si>
  <si>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</si>
  <si>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</si>
  <si>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</si>
  <si>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</si>
  <si>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</si>
  <si>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</si>
  <si>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</si>
  <si>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</si>
  <si>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</si>
  <si>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</si>
  <si>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</si>
  <si>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</si>
  <si>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</si>
  <si>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</si>
  <si>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</si>
  <si>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</si>
  <si>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</si>
  <si>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</si>
  <si>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</si>
  <si>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</si>
  <si>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</si>
  <si>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</si>
  <si>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</si>
  <si>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</si>
  <si>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</si>
  <si>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</si>
  <si>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</si>
  <si>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</si>
  <si>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</si>
  <si>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</si>
  <si>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</si>
  <si>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</si>
  <si>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</si>
  <si>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</si>
  <si>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</si>
  <si>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</si>
  <si>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</si>
  <si>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</si>
  <si>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</si>
  <si>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</si>
  <si>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</si>
  <si>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</si>
  <si>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</si>
  <si>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</si>
  <si>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</si>
  <si>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</si>
  <si>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</si>
  <si>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</si>
  <si>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</si>
  <si>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</si>
  <si>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</si>
  <si>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</si>
  <si>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</si>
  <si>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</si>
  <si>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</si>
  <si>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</si>
  <si>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</si>
  <si>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</si>
  <si>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</si>
  <si>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</si>
  <si>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</si>
  <si>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</si>
  <si>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</si>
  <si>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</si>
  <si>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</si>
  <si>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</si>
  <si>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</si>
  <si>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</si>
  <si>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</si>
  <si>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</si>
  <si>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</si>
  <si>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</si>
  <si>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</si>
  <si>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</si>
  <si>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</si>
  <si>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</si>
  <si>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</si>
  <si>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</si>
  <si>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</si>
  <si>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</si>
  <si>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</si>
  <si>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</si>
  <si>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</si>
  <si>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</si>
  <si>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</si>
  <si>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</si>
  <si>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</si>
  <si>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</si>
  <si>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</si>
  <si>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</si>
  <si>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</si>
  <si>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</si>
  <si>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</si>
  <si>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</si>
  <si>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</si>
  <si>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</si>
  <si>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</si>
  <si>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</si>
  <si>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</si>
  <si>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</si>
  <si>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</si>
  <si>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</si>
  <si>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</si>
  <si>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</si>
  <si>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</si>
  <si>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</si>
  <si>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</si>
  <si>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</si>
  <si>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</si>
  <si>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</si>
  <si>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</si>
  <si>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</si>
  <si>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</si>
  <si>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</si>
  <si>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</si>
  <si>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</si>
  <si>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</si>
  <si>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</si>
  <si>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</si>
  <si>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</si>
  <si>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</si>
  <si>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</si>
  <si>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</si>
  <si>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</si>
  <si>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</si>
  <si>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</si>
  <si>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</si>
  <si>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</si>
  <si>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</si>
  <si>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</si>
  <si>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</si>
  <si>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</si>
  <si>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</si>
  <si>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</si>
  <si>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</si>
  <si>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</si>
  <si>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</si>
  <si>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</si>
  <si>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</si>
  <si>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</si>
  <si>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</si>
  <si>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</si>
  <si>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</si>
  <si>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</si>
  <si>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</si>
  <si>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</si>
  <si>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</si>
  <si>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</si>
  <si>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</si>
  <si>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</si>
  <si>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</si>
  <si>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</si>
  <si>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</si>
  <si>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</si>
  <si>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</si>
  <si>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</si>
  <si>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</si>
  <si>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</si>
  <si>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</si>
  <si>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</si>
  <si>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</si>
  <si>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</si>
  <si>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</si>
  <si>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</si>
  <si>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</si>
  <si>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</si>
  <si>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</si>
  <si>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</si>
  <si>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</si>
  <si>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</si>
  <si>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</si>
  <si>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</si>
  <si>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</si>
  <si>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</si>
  <si>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</si>
  <si>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</si>
  <si>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</si>
  <si>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</si>
  <si>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</si>
  <si>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</si>
  <si>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</si>
  <si>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</si>
  <si>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</si>
  <si>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</si>
  <si>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</si>
  <si>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</si>
  <si>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</si>
  <si>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</si>
  <si>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</si>
  <si>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</si>
  <si>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</si>
  <si>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</si>
  <si>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</si>
  <si>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</si>
  <si>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</si>
  <si>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</si>
  <si>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</si>
  <si>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</si>
  <si>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</si>
  <si>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</si>
  <si>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</si>
  <si>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</si>
  <si>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</si>
  <si>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</si>
  <si>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</si>
  <si>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</si>
  <si>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</si>
  <si>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</si>
  <si>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</si>
  <si>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</si>
  <si>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</si>
  <si>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</si>
  <si>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</si>
  <si>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</si>
  <si>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</si>
  <si>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</si>
  <si>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</si>
  <si>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</si>
  <si>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</si>
  <si>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</si>
  <si>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</si>
  <si>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</si>
  <si>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</si>
  <si>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</si>
  <si>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</si>
  <si>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</si>
  <si>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</si>
  <si>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</si>
  <si>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</si>
  <si>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</si>
  <si>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</si>
  <si>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</si>
  <si>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</si>
  <si>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</si>
  <si>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</si>
  <si>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</si>
  <si>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</si>
  <si>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</si>
  <si>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</si>
  <si>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</si>
  <si>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</si>
  <si>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</si>
  <si>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</si>
  <si>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</si>
  <si>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</si>
  <si>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</si>
  <si>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</si>
  <si>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</si>
  <si>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</si>
  <si>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</si>
  <si>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</si>
  <si>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</si>
  <si>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</si>
  <si>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</si>
  <si>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</si>
  <si>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</si>
  <si>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</si>
  <si>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</si>
  <si>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</si>
  <si>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</si>
  <si>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</si>
  <si>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</si>
  <si>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</si>
  <si>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</si>
  <si>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</si>
  <si>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</si>
  <si>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</si>
  <si>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</si>
  <si>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</si>
  <si>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</si>
  <si>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</si>
  <si>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</si>
  <si>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</si>
  <si>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</si>
  <si>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</si>
  <si>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</si>
  <si>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</si>
  <si>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</si>
  <si>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</si>
  <si>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</si>
  <si>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</si>
  <si>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</si>
  <si>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</si>
  <si>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</si>
  <si>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</si>
  <si>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</si>
  <si>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</si>
  <si>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</si>
  <si>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</si>
  <si>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</si>
  <si>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</si>
  <si>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</si>
  <si>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</si>
  <si>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</si>
  <si>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</si>
  <si>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</si>
  <si>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</si>
  <si>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</si>
  <si>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</si>
  <si>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</si>
  <si>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</si>
  <si>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</si>
  <si>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</si>
  <si>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</si>
  <si>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</si>
  <si>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</si>
  <si>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</si>
  <si>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</si>
  <si>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</si>
  <si>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</si>
  <si>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</si>
  <si>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</si>
  <si>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</si>
  <si>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</si>
  <si>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</si>
  <si>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</si>
  <si>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</si>
  <si>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</si>
  <si>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</si>
  <si>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</si>
  <si>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</si>
  <si>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</si>
  <si>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</si>
  <si>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</si>
  <si>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</si>
  <si>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</si>
  <si>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</si>
  <si>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</si>
  <si>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</si>
  <si>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</si>
  <si>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</si>
  <si>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</si>
  <si>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</si>
  <si>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</si>
  <si>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</si>
  <si>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</si>
  <si>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</si>
  <si>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</si>
  <si>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</si>
  <si>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</si>
  <si>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</si>
  <si>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</si>
  <si>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</si>
  <si>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</si>
  <si>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</si>
  <si>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</si>
  <si>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</si>
  <si>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</si>
  <si>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</si>
  <si>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</si>
  <si>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</si>
  <si>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</si>
  <si>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</si>
  <si>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</si>
  <si>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</si>
  <si>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</si>
  <si>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</si>
  <si>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</si>
  <si>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</si>
  <si>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</si>
  <si>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</si>
  <si>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</si>
  <si>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</si>
  <si>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</si>
  <si>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</si>
  <si>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</si>
  <si>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</si>
  <si>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</si>
  <si>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</si>
  <si>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</si>
  <si>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</si>
  <si>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</si>
  <si>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</si>
  <si>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</si>
  <si>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</si>
  <si>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</si>
  <si>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</si>
  <si>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</si>
  <si>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</si>
  <si>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</si>
  <si>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</si>
  <si>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</si>
  <si>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</si>
  <si>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</si>
  <si>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</si>
  <si>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</si>
  <si>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</si>
  <si>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</si>
  <si>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</si>
  <si>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</si>
  <si>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</si>
  <si>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</si>
  <si>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</si>
  <si>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</si>
  <si>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</si>
  <si>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</si>
  <si>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</si>
  <si>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</si>
  <si>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</si>
  <si>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</si>
  <si>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</si>
  <si>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</si>
  <si>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</si>
  <si>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</si>
  <si>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</si>
  <si>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</si>
  <si>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</si>
  <si>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</si>
  <si>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</si>
  <si>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</si>
  <si>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</si>
  <si>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</si>
  <si>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</si>
  <si>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</si>
  <si>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</si>
  <si>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</si>
  <si>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</si>
  <si>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</si>
  <si>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</si>
  <si>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</si>
  <si>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</si>
  <si>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</si>
  <si>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</si>
  <si>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</si>
  <si>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</si>
  <si>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</si>
  <si>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</si>
  <si>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</si>
  <si>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</si>
  <si>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</si>
  <si>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</si>
  <si>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</si>
  <si>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</si>
  <si>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</si>
  <si>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</si>
  <si>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</si>
  <si>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</si>
  <si>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</si>
  <si>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</si>
  <si>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</si>
  <si>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</si>
  <si>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</si>
  <si>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</si>
  <si>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</si>
  <si>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</si>
  <si>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</si>
  <si>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</si>
  <si>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</si>
  <si>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</si>
  <si>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</si>
  <si>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</si>
  <si>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</si>
  <si>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</si>
  <si>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</si>
  <si>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</si>
  <si>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</si>
  <si>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</si>
  <si>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</si>
  <si>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</si>
  <si>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</si>
  <si>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</si>
  <si>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</si>
  <si>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</si>
  <si>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</si>
  <si>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</si>
  <si>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</si>
  <si>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</si>
  <si>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</si>
  <si>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</si>
  <si>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</si>
  <si>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</si>
  <si>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</si>
  <si>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</si>
  <si>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</si>
  <si>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</si>
  <si>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</si>
  <si>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</si>
  <si>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</si>
  <si>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</si>
  <si>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</si>
  <si>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</si>
  <si>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</si>
  <si>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</si>
  <si>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</si>
  <si>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</si>
  <si>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</si>
  <si>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</si>
  <si>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</si>
  <si>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</si>
  <si>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</si>
  <si>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</si>
  <si>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</si>
  <si>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</si>
  <si>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</si>
  <si>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</si>
  <si>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</si>
  <si>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</si>
  <si>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</si>
  <si>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</si>
  <si>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</si>
  <si>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</si>
  <si>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</si>
  <si>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</si>
  <si>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</si>
  <si>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</si>
  <si>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</si>
  <si>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</si>
  <si>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</si>
  <si>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</si>
  <si>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</si>
  <si>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</si>
  <si>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</si>
  <si>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</si>
  <si>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</si>
  <si>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</si>
  <si>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</si>
  <si>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</si>
  <si>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</si>
  <si>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</si>
  <si>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</si>
  <si>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</si>
  <si>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</si>
  <si>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</si>
  <si>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</si>
  <si>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</si>
  <si>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</si>
  <si>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</si>
  <si>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</si>
  <si>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</si>
  <si>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</si>
  <si>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</si>
  <si>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</si>
  <si>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</si>
  <si>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</si>
  <si>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</si>
  <si>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</si>
  <si>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</si>
  <si>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</si>
  <si>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</si>
  <si>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</si>
  <si>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</si>
  <si>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</si>
  <si>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</si>
  <si>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</si>
  <si>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</si>
  <si>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</si>
  <si>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</si>
  <si>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</si>
  <si>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</si>
  <si>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</si>
  <si>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</si>
  <si>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</si>
  <si>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</si>
  <si>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</si>
  <si>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</si>
  <si>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</si>
  <si>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</si>
  <si>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</si>
  <si>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</si>
  <si>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</si>
  <si>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</si>
  <si>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</si>
  <si>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</si>
  <si>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</si>
  <si>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</si>
  <si>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</si>
  <si>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</si>
  <si>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</si>
  <si>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</si>
  <si>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</si>
  <si>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</si>
  <si>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</si>
  <si>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</si>
  <si>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</si>
  <si>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</si>
  <si>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</si>
  <si>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</si>
  <si>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</si>
  <si>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</si>
  <si>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</si>
  <si>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</si>
  <si>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</si>
  <si>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</si>
  <si>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</si>
  <si>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</si>
  <si>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</si>
  <si>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</si>
  <si>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</si>
  <si>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</si>
  <si>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</si>
  <si>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</si>
  <si>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</si>
  <si>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</si>
  <si>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</si>
  <si>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</si>
  <si>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</si>
  <si>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</si>
  <si>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</si>
  <si>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</si>
  <si>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</si>
  <si>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</si>
  <si>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</si>
  <si>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</si>
  <si>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</si>
  <si>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</si>
  <si>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</si>
  <si>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</si>
  <si>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</si>
  <si>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</si>
  <si>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</si>
  <si>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</si>
  <si>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</si>
  <si>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</si>
  <si>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</si>
  <si>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</si>
  <si>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</si>
  <si>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</si>
  <si>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</si>
  <si>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</si>
  <si>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</si>
  <si>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</si>
  <si>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</si>
  <si>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</si>
  <si>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</si>
  <si>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</si>
  <si>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</si>
  <si>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</si>
  <si>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</si>
  <si>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</si>
  <si>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</si>
  <si>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</si>
  <si>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</si>
  <si>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</si>
  <si>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</si>
  <si>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</si>
  <si>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</si>
  <si>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</si>
  <si>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</si>
  <si>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</si>
  <si>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</si>
  <si>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</si>
  <si>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</si>
  <si>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</si>
  <si>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</si>
  <si>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</si>
  <si>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</si>
  <si>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</si>
  <si>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</si>
  <si>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</si>
  <si>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</si>
  <si>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</si>
  <si>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</si>
  <si>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</si>
  <si>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</si>
  <si>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</si>
  <si>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</si>
  <si>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</si>
  <si>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</si>
  <si>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</si>
  <si>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</si>
  <si>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</si>
  <si>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</si>
  <si>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</si>
  <si>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</si>
  <si>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</si>
  <si>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</si>
  <si>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</si>
  <si>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</si>
  <si>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</si>
  <si>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</si>
  <si>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</si>
  <si>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</si>
  <si>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</si>
  <si>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</si>
  <si>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</si>
  <si>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</si>
  <si>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</si>
  <si>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</si>
  <si>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</si>
  <si>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</si>
  <si>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</si>
  <si>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</si>
  <si>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</si>
  <si>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</si>
  <si>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</si>
  <si>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</si>
  <si>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</si>
  <si>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</si>
  <si>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</si>
  <si>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</si>
  <si>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</si>
  <si>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</si>
  <si>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</si>
  <si>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</si>
  <si>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</si>
  <si>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</si>
  <si>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</si>
  <si>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</si>
  <si>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</si>
  <si>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</si>
  <si>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</si>
  <si>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</si>
  <si>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</si>
  <si>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</si>
  <si>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</si>
  <si>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</si>
  <si>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</si>
  <si>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</si>
  <si>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</si>
  <si>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</si>
  <si>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</si>
  <si>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</si>
  <si>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</si>
  <si>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</si>
  <si>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</si>
  <si>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</si>
  <si>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</si>
  <si>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</si>
  <si>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</si>
  <si>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</si>
  <si>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</si>
  <si>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</si>
  <si>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</si>
  <si>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</si>
  <si>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</si>
  <si>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</si>
  <si>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</si>
  <si>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</si>
  <si>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</si>
  <si>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</si>
  <si>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</si>
  <si>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</si>
  <si>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</si>
  <si>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</si>
  <si>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</si>
  <si>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</si>
  <si>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</si>
  <si>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</si>
  <si>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</si>
  <si>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</si>
  <si>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</si>
  <si>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</si>
  <si>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</si>
  <si>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</si>
  <si>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</si>
  <si>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</si>
  <si>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</si>
  <si>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</si>
  <si>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</si>
  <si>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</si>
  <si>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</si>
  <si>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</si>
  <si>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</si>
  <si>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</si>
  <si>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</si>
  <si>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</si>
  <si>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</si>
  <si>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</si>
  <si>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</si>
  <si>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</si>
  <si>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</si>
  <si>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</si>
  <si>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</si>
  <si>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</si>
  <si>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</si>
  <si>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</si>
  <si>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</si>
  <si>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</si>
  <si>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</si>
  <si>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</si>
  <si>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</si>
  <si>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</si>
  <si>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</si>
  <si>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</si>
  <si>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</si>
  <si>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</si>
  <si>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</si>
  <si>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</si>
  <si>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</si>
  <si>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</si>
  <si>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</si>
  <si>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</si>
  <si>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</si>
  <si>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</si>
  <si>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</si>
  <si>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</si>
  <si>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</si>
  <si>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</si>
  <si>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</si>
  <si>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</si>
  <si>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</si>
  <si>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</si>
  <si>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</si>
  <si>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</si>
  <si>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</si>
  <si>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</si>
  <si>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</si>
  <si>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</si>
  <si>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</si>
  <si>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</si>
  <si>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</si>
  <si>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</si>
  <si>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</si>
  <si>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</si>
  <si>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</si>
  <si>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</si>
  <si>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</si>
  <si>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</si>
  <si>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</si>
  <si>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</si>
  <si>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</si>
  <si>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</si>
  <si>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</si>
  <si>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</si>
  <si>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</si>
  <si>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</si>
  <si>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</si>
  <si>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</si>
  <si>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</si>
  <si>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</si>
  <si>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</si>
  <si>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</si>
  <si>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</si>
  <si>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</si>
  <si>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</si>
  <si>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</si>
  <si>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</si>
  <si>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</si>
  <si>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</si>
  <si>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</si>
  <si>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</si>
  <si>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</si>
  <si>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</si>
  <si>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</si>
  <si>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</si>
  <si>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</si>
  <si>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</si>
  <si>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</si>
  <si>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</si>
  <si>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</si>
  <si>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</si>
  <si>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</si>
  <si>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</si>
  <si>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</si>
  <si>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</si>
  <si>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</si>
  <si>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</si>
  <si>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</si>
  <si>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</si>
  <si>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</si>
  <si>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</si>
  <si>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</si>
  <si>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</si>
  <si>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</si>
  <si>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</si>
  <si>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</si>
  <si>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</si>
  <si>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</si>
  <si>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</si>
  <si>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</si>
  <si>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</si>
  <si>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</si>
  <si>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</si>
  <si>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</si>
  <si>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</si>
  <si>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</si>
  <si>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</si>
  <si>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</si>
  <si>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</si>
  <si>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</si>
  <si>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</si>
  <si>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</si>
  <si>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</si>
  <si>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</si>
  <si>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</si>
  <si>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</si>
  <si>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</si>
  <si>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</si>
  <si>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</si>
  <si>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</si>
  <si>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</si>
  <si>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</si>
  <si>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</si>
  <si>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</si>
  <si>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</si>
  <si>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</si>
  <si>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</si>
  <si>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</si>
  <si>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</si>
  <si>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</si>
  <si>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</si>
  <si>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</si>
  <si>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</si>
  <si>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</si>
  <si>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</si>
  <si>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</si>
  <si>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</si>
  <si>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</si>
  <si>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</si>
  <si>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</si>
  <si>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</si>
  <si>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</si>
  <si>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</si>
  <si>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</si>
  <si>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</si>
  <si>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</si>
  <si>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</si>
  <si>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</si>
  <si>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</si>
  <si>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</si>
  <si>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</si>
  <si>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</si>
  <si>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</si>
  <si>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</si>
  <si>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</si>
  <si>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</si>
  <si>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</si>
  <si>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</si>
  <si>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</si>
  <si>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</si>
  <si>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</si>
  <si>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</si>
  <si>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</si>
  <si>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</si>
  <si>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</si>
  <si>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</si>
  <si>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</si>
  <si>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</si>
  <si>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</si>
  <si>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</si>
  <si>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</si>
  <si>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</si>
  <si>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</si>
  <si>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</si>
  <si>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</si>
  <si>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</si>
  <si>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</si>
  <si>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</si>
  <si>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</si>
  <si>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</si>
  <si>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</si>
  <si>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</si>
  <si>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</si>
  <si>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</si>
  <si>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</si>
  <si>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</si>
  <si>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</si>
  <si>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</si>
  <si>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</si>
  <si>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</si>
  <si>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</si>
  <si>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</si>
  <si>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</si>
  <si>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</si>
  <si>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</si>
  <si>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</si>
  <si>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</si>
  <si>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</si>
  <si>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</si>
  <si>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</si>
  <si>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</si>
  <si>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</si>
  <si>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</si>
  <si>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</si>
  <si>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</si>
  <si>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</si>
  <si>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</si>
  <si>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</si>
  <si>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</si>
  <si>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</si>
  <si>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</si>
  <si>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</si>
  <si>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</si>
  <si>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</si>
  <si>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</si>
  <si>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</si>
  <si>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</si>
  <si>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</si>
  <si>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</si>
  <si>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</si>
  <si>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</si>
  <si>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</si>
  <si>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</si>
  <si>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</si>
  <si>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</si>
  <si>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</si>
  <si>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</si>
  <si>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</si>
  <si>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</si>
  <si>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</si>
  <si>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</si>
  <si>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</si>
  <si>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</si>
  <si>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</si>
  <si>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</si>
  <si>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</si>
  <si>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</si>
  <si>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</si>
  <si>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</si>
  <si>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</si>
  <si>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</si>
  <si>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</si>
  <si>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</si>
  <si>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</si>
  <si>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</si>
  <si>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</si>
  <si>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</si>
  <si>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</si>
  <si>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</si>
  <si>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</si>
  <si>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</si>
  <si>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</si>
  <si>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</si>
  <si>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</si>
  <si>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</si>
  <si>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</si>
  <si>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</si>
  <si>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</si>
  <si>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</si>
  <si>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</si>
  <si>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</si>
  <si>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</si>
  <si>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</si>
  <si>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</si>
  <si>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</si>
  <si>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</si>
  <si>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</si>
  <si>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</si>
  <si>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</si>
  <si>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</si>
  <si>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</si>
  <si>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</si>
  <si>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</si>
  <si>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</si>
  <si>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</si>
  <si>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</si>
  <si>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</si>
  <si>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</si>
  <si>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</si>
  <si>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</si>
  <si>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</si>
  <si>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</si>
  <si>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</si>
  <si>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</si>
  <si>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</si>
  <si>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</si>
  <si>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</si>
  <si>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</si>
  <si>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</si>
  <si>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</si>
  <si>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</si>
  <si>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</si>
  <si>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</si>
  <si>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</si>
  <si>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</si>
  <si>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</si>
  <si>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</si>
  <si>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</si>
  <si>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</si>
  <si>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</si>
  <si>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</si>
  <si>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</si>
  <si>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</si>
  <si>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</si>
  <si>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</si>
  <si>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</si>
  <si>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</si>
  <si>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</si>
  <si>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</si>
  <si>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</si>
  <si>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</si>
  <si>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</si>
  <si>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</si>
  <si>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</si>
  <si>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</si>
  <si>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</si>
  <si>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</si>
  <si>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</si>
  <si>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</si>
  <si>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</si>
  <si>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</si>
  <si>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</si>
  <si>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</si>
  <si>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</si>
  <si>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</si>
  <si>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</si>
  <si>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</si>
  <si>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</si>
  <si>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</si>
  <si>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</si>
  <si>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</si>
  <si>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</si>
  <si>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</si>
  <si>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</si>
  <si>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</si>
  <si>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</si>
  <si>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</si>
  <si>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</si>
  <si>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</si>
  <si>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</si>
  <si>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</si>
  <si>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</si>
  <si>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</si>
  <si>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</si>
  <si>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</si>
  <si>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</si>
  <si>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</si>
  <si>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</si>
  <si>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</si>
  <si>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</si>
  <si>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</si>
  <si>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</si>
  <si>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</si>
  <si>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</si>
  <si>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</si>
  <si>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</si>
  <si>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</si>
  <si>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</si>
  <si>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</si>
  <si>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</si>
  <si>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</si>
  <si>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</si>
  <si>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</si>
  <si>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</si>
  <si>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</si>
  <si>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</si>
  <si>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</si>
  <si>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</si>
  <si>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</si>
  <si>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</si>
  <si>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</si>
  <si>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</si>
  <si>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</si>
  <si>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</si>
  <si>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</si>
  <si>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</si>
  <si>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</si>
  <si>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</si>
  <si>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</si>
  <si>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</si>
  <si>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</si>
  <si>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</si>
  <si>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</si>
  <si>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</si>
  <si>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</si>
  <si>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</si>
  <si>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</si>
  <si>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</si>
  <si>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</si>
  <si>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</si>
  <si>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</si>
  <si>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</si>
  <si>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</si>
  <si>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</si>
  <si>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</si>
  <si>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</si>
  <si>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</si>
  <si>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</si>
  <si>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</si>
  <si>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</si>
  <si>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</si>
  <si>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</si>
  <si>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</si>
  <si>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</si>
  <si>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</si>
  <si>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</si>
  <si>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</si>
  <si>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</si>
  <si>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</si>
  <si>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</si>
  <si>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</si>
  <si>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</si>
  <si>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</si>
  <si>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</si>
  <si>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</si>
  <si>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</si>
  <si>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</si>
  <si>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</si>
  <si>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</si>
  <si>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</si>
  <si>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</si>
  <si>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</si>
  <si>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</si>
  <si>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</si>
  <si>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</si>
  <si>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</si>
  <si>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</si>
  <si>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</si>
  <si>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</si>
  <si>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</si>
  <si>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</si>
  <si>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</si>
  <si>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</si>
  <si>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</si>
  <si>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</si>
  <si>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</si>
  <si>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</si>
  <si>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</si>
  <si>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</si>
  <si>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</si>
  <si>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</si>
  <si>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</si>
  <si>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</si>
  <si>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</si>
  <si>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</si>
  <si>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</si>
  <si>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</si>
  <si>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</si>
  <si>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</si>
  <si>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</si>
  <si>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</si>
  <si>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</si>
  <si>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</si>
  <si>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</si>
  <si>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</si>
  <si>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</si>
  <si>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</si>
  <si>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</si>
  <si>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</si>
  <si>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</si>
  <si>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</si>
  <si>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</si>
  <si>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</si>
  <si>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</si>
  <si>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</si>
  <si>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</si>
  <si>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</si>
  <si>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</si>
  <si>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</si>
  <si>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</si>
  <si>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</si>
  <si>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</si>
  <si>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</si>
  <si>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</si>
  <si>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</si>
  <si>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</si>
  <si>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</si>
  <si>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</si>
  <si>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</si>
  <si>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</si>
  <si>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</si>
  <si>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</si>
  <si>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</si>
  <si>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</si>
  <si>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</si>
  <si>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</si>
  <si>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</si>
  <si>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</si>
  <si>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</si>
  <si>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</si>
  <si>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</si>
  <si>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</si>
  <si>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</si>
  <si>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</si>
  <si>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</si>
  <si>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</si>
  <si>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</si>
  <si>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</si>
  <si>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</si>
  <si>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</si>
  <si>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</si>
  <si>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</si>
  <si>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</si>
  <si>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</si>
  <si>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</si>
  <si>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</si>
  <si>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</si>
  <si>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</si>
  <si>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</si>
  <si>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</si>
  <si>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</si>
  <si>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</si>
  <si>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</si>
  <si>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</si>
  <si>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</si>
  <si>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</si>
  <si>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</si>
  <si>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</si>
  <si>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</si>
  <si>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</si>
  <si>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</si>
  <si>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</si>
  <si>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</si>
  <si>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</si>
  <si>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</si>
  <si>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</si>
  <si>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</si>
  <si>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</si>
  <si>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</si>
  <si>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</si>
  <si>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</si>
  <si>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</si>
  <si>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</si>
  <si>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</si>
  <si>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</si>
  <si>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</si>
  <si>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</si>
  <si>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</si>
  <si>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</si>
  <si>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</si>
  <si>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</si>
  <si>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</si>
  <si>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</si>
  <si>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</si>
  <si>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</si>
  <si>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</si>
  <si>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</si>
  <si>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</si>
  <si>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</si>
  <si>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</si>
  <si>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</si>
  <si>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</si>
  <si>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</si>
  <si>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</si>
  <si>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</si>
  <si>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</si>
  <si>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</si>
  <si>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</si>
  <si>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</si>
  <si>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</si>
  <si>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</si>
  <si>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</si>
  <si>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</si>
  <si>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</si>
  <si>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</si>
  <si>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</si>
  <si>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</si>
  <si>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</si>
  <si>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</si>
  <si>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</si>
  <si>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</si>
  <si>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</si>
  <si>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</si>
  <si>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</si>
  <si>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</si>
  <si>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</si>
  <si>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</si>
  <si>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</si>
  <si>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</si>
  <si>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</si>
  <si>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</si>
  <si>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</si>
  <si>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</si>
  <si>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</si>
  <si>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</si>
  <si>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</si>
  <si>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</si>
  <si>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</si>
  <si>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</si>
  <si>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</si>
  <si>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</si>
  <si>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</si>
  <si>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</si>
  <si>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</si>
  <si>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</si>
  <si>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</si>
  <si>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</si>
  <si>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</si>
  <si>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</si>
  <si>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</si>
  <si>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</si>
  <si>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</si>
  <si>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</si>
  <si>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</si>
  <si>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</si>
  <si>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</si>
  <si>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</si>
  <si>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</si>
  <si>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</si>
  <si>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</si>
  <si>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</si>
  <si>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</si>
  <si>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</si>
  <si>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</si>
  <si>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</si>
  <si>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</si>
  <si>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</si>
  <si>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</si>
  <si>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</si>
  <si>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</si>
  <si>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</si>
  <si>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</si>
  <si>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</si>
  <si>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</si>
  <si>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</si>
  <si>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</si>
  <si>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</si>
  <si>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</si>
  <si>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</si>
  <si>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</si>
  <si>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</si>
  <si>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</si>
  <si>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</si>
  <si>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</si>
  <si>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</si>
  <si>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</si>
  <si>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</si>
  <si>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</si>
  <si>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</si>
  <si>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</si>
  <si>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</si>
  <si>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</si>
  <si>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</si>
  <si>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</si>
  <si>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</si>
  <si>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</si>
  <si>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</si>
  <si>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</si>
  <si>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</si>
  <si>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</si>
  <si>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</si>
  <si>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</si>
  <si>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</si>
  <si>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</si>
  <si>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</si>
  <si>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</si>
  <si>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</si>
  <si>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</si>
  <si>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</si>
  <si>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</si>
  <si>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</si>
  <si>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</si>
  <si>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</si>
  <si>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</si>
  <si>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</si>
  <si>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</si>
  <si>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</si>
  <si>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</si>
  <si>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</si>
  <si>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</si>
  <si>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</si>
  <si>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</si>
  <si>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</si>
  <si>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</si>
  <si>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</si>
  <si>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</si>
  <si>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</si>
  <si>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</si>
  <si>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</si>
  <si>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</si>
  <si>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</si>
  <si>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</si>
  <si>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</si>
  <si>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</si>
  <si>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</si>
  <si>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</si>
  <si>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</si>
  <si>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</si>
  <si>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</si>
  <si>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</si>
  <si>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</si>
  <si>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</si>
  <si>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</si>
  <si>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</si>
  <si>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</si>
  <si>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</si>
  <si>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</si>
  <si>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</si>
  <si>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</si>
  <si>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</si>
  <si>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</si>
  <si>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</si>
  <si>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</si>
  <si>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</si>
  <si>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</si>
  <si>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</si>
  <si>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</si>
  <si>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</si>
  <si>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</si>
  <si>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</si>
  <si>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</si>
  <si>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</si>
  <si>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</si>
  <si>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</si>
  <si>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</si>
  <si>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</si>
  <si>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</si>
  <si>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</si>
  <si>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</si>
  <si>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</si>
  <si>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</si>
  <si>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</si>
  <si>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</si>
  <si>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</si>
  <si>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</si>
  <si>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</si>
  <si>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</si>
  <si>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</si>
  <si>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</si>
  <si>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</si>
  <si>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</si>
  <si>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</si>
  <si>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</si>
  <si>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</si>
  <si>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</si>
  <si>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</si>
  <si>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</si>
  <si>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</si>
  <si>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</si>
  <si>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</si>
  <si>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</si>
  <si>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</si>
  <si>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</si>
  <si>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</si>
  <si>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</si>
  <si>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</si>
  <si>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</si>
  <si>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</si>
  <si>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</si>
  <si>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</si>
  <si>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</si>
  <si>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</si>
  <si>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</si>
  <si>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</si>
  <si>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</si>
  <si>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</si>
  <si>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</si>
  <si>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</si>
  <si>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</si>
  <si>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</si>
  <si>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</si>
  <si>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</si>
  <si>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</si>
  <si>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</si>
  <si>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</si>
  <si>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</si>
  <si>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</si>
  <si>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</si>
  <si>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</si>
  <si>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</si>
  <si>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</si>
  <si>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</si>
  <si>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</si>
  <si>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</si>
  <si>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</si>
  <si>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</si>
  <si>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</si>
  <si>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</si>
  <si>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</si>
  <si>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</si>
  <si>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</si>
  <si>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</si>
  <si>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</si>
  <si>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</si>
  <si>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</si>
  <si>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</si>
  <si>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</si>
  <si>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</si>
  <si>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</si>
  <si>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</si>
  <si>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</si>
  <si>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</si>
  <si>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</si>
  <si>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</si>
  <si>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</si>
  <si>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</si>
  <si>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</si>
  <si>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</si>
  <si>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</si>
  <si>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</si>
  <si>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</si>
  <si>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</si>
  <si>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</si>
  <si>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</si>
  <si>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</si>
  <si>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</si>
  <si>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</si>
  <si>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</si>
  <si>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</si>
  <si>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</si>
  <si>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</si>
  <si>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</si>
  <si>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</si>
  <si>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</si>
  <si>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</si>
  <si>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</si>
  <si>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</si>
  <si>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</si>
  <si>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</si>
  <si>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</si>
  <si>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</si>
  <si>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</si>
  <si>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</si>
  <si>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</si>
  <si>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</si>
  <si>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</si>
  <si>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</si>
  <si>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</si>
  <si>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</si>
  <si>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</si>
  <si>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</si>
  <si>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</si>
  <si>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</si>
  <si>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</si>
  <si>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</si>
  <si>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</si>
  <si>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</si>
  <si>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</si>
  <si>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</si>
  <si>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</si>
  <si>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</si>
  <si>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</si>
  <si>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</si>
  <si>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</si>
  <si>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</si>
  <si>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</si>
  <si>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</si>
  <si>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</si>
  <si>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</si>
  <si>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</si>
  <si>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</si>
  <si>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</si>
  <si>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</si>
  <si>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</si>
  <si>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</si>
  <si>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</si>
  <si>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</si>
  <si>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</si>
  <si>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</si>
  <si>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</si>
  <si>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</si>
  <si>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</si>
  <si>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</si>
  <si>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</si>
  <si>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</si>
  <si>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</si>
  <si>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</si>
  <si>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</si>
  <si>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</si>
  <si>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</si>
  <si>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</si>
  <si>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</si>
  <si>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</si>
  <si>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</si>
  <si>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</si>
  <si>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</si>
  <si>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</si>
  <si>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</si>
  <si>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</si>
  <si>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</si>
  <si>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</si>
  <si>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</si>
  <si>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</si>
  <si>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</si>
  <si>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</si>
  <si>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</si>
  <si>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</si>
  <si>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</si>
  <si>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</si>
  <si>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</si>
  <si>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</si>
  <si>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</si>
  <si>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</si>
  <si>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</si>
  <si>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</si>
  <si>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</si>
  <si>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</si>
  <si>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</si>
  <si>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</si>
  <si>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</si>
  <si>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</si>
  <si>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</si>
  <si>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</si>
  <si>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</si>
  <si>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</si>
  <si>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</si>
  <si>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</si>
  <si>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</si>
  <si>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</si>
  <si>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</si>
  <si>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</si>
  <si>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</si>
  <si>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</si>
  <si>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</si>
  <si>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</si>
  <si>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</si>
  <si>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</si>
  <si>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</si>
  <si>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</si>
  <si>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</si>
  <si>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</si>
  <si>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</si>
  <si>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</si>
  <si>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</si>
  <si>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</si>
  <si>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</si>
  <si>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</si>
  <si>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</si>
  <si>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</si>
  <si>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</si>
  <si>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</si>
  <si>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</si>
  <si>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</si>
  <si>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</si>
  <si>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</si>
  <si>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</si>
  <si>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</si>
  <si>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</si>
  <si>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</si>
  <si>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</si>
  <si>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</si>
  <si>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</si>
  <si>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</si>
  <si>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</si>
  <si>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</si>
  <si>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</si>
  <si>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</si>
  <si>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</si>
  <si>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</si>
  <si>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</si>
  <si>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</si>
  <si>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</si>
  <si>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</si>
  <si>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</si>
  <si>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</si>
  <si>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</si>
  <si>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</si>
  <si>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</si>
  <si>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</si>
  <si>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</si>
  <si>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</si>
  <si>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</si>
  <si>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</si>
  <si>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</si>
  <si>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</si>
  <si>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</si>
  <si>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</si>
  <si>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</si>
  <si>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</si>
  <si>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</si>
  <si>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</si>
  <si>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</si>
  <si>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</si>
  <si>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</si>
  <si>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</si>
  <si>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</si>
  <si>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</si>
  <si>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</si>
  <si>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</si>
  <si>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</si>
  <si>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</si>
  <si>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</si>
  <si>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</si>
  <si>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</si>
  <si>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</si>
  <si>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</si>
  <si>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</si>
  <si>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</si>
  <si>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</si>
  <si>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</si>
  <si>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</si>
  <si>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</si>
  <si>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</si>
  <si>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</si>
  <si>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</si>
  <si>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</si>
  <si>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</si>
  <si>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</si>
  <si>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</si>
  <si>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</si>
  <si>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</si>
  <si>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</si>
  <si>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</si>
  <si>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</si>
  <si>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</si>
  <si>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</si>
  <si>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</si>
  <si>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</si>
  <si>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</si>
  <si>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</si>
  <si>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</si>
  <si>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</si>
  <si>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</si>
  <si>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</si>
  <si>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</si>
  <si>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</si>
  <si>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</si>
  <si>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</si>
  <si>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</si>
  <si>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</si>
  <si>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</si>
  <si>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</si>
  <si>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</si>
  <si>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</si>
  <si>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</si>
  <si>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</si>
  <si>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</si>
  <si>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</si>
  <si>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</si>
  <si>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</si>
  <si>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</si>
  <si>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</si>
  <si>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</si>
  <si>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</si>
  <si>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</si>
  <si>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</si>
  <si>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</si>
  <si>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</si>
  <si>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</si>
  <si>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</si>
  <si>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</si>
  <si>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</si>
  <si>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</si>
  <si>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</si>
  <si>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</si>
  <si>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</si>
  <si>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</si>
  <si>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</si>
  <si>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</si>
  <si>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</si>
  <si>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</si>
  <si>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</si>
  <si>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</si>
  <si>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</si>
  <si>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</si>
  <si>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</si>
  <si>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</si>
  <si>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</si>
  <si>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</si>
  <si>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</si>
  <si>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</si>
  <si>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</si>
  <si>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</si>
  <si>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</si>
  <si>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</si>
  <si>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</si>
  <si>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</si>
  <si>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</si>
  <si>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</si>
  <si>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</si>
  <si>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</si>
  <si>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</si>
  <si>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</si>
  <si>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</si>
  <si>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</si>
  <si>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</si>
  <si>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</si>
  <si>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</si>
  <si>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</si>
  <si>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</si>
  <si>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</si>
  <si>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</si>
  <si>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</si>
  <si>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</si>
  <si>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</si>
  <si>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</si>
  <si>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</si>
  <si>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</si>
  <si>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</si>
  <si>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</si>
  <si>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</si>
  <si>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</si>
  <si>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</si>
  <si>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</si>
  <si>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</si>
  <si>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</si>
  <si>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</si>
  <si>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</si>
  <si>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</si>
  <si>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</si>
  <si>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</si>
  <si>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</si>
  <si>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</si>
  <si>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</si>
  <si>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</si>
  <si>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</si>
  <si>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</si>
  <si>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</si>
  <si>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</si>
  <si>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</si>
  <si>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</si>
  <si>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</si>
  <si>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</si>
  <si>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</si>
  <si>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</si>
  <si>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</si>
  <si>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</si>
  <si>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</si>
  <si>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</si>
  <si>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</si>
  <si>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</si>
  <si>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</si>
  <si>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</si>
  <si>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</si>
  <si>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</si>
  <si>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</si>
  <si>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</si>
  <si>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</si>
  <si>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</si>
  <si>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</si>
  <si>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</si>
  <si>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</si>
  <si>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</si>
  <si>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</si>
  <si>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</si>
  <si>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</si>
  <si>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</si>
  <si>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</si>
  <si>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</si>
  <si>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</si>
  <si>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</si>
  <si>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</si>
  <si>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</si>
  <si>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</si>
  <si>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</si>
  <si>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</si>
  <si>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</si>
  <si>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</si>
  <si>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</si>
  <si>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</si>
  <si>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</si>
  <si>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</si>
  <si>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</si>
  <si>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</si>
  <si>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</si>
  <si>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</si>
  <si>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</si>
  <si>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</si>
  <si>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</si>
  <si>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</si>
  <si>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</si>
  <si>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</si>
  <si>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</si>
  <si>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</si>
  <si>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</si>
  <si>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</si>
  <si>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</si>
  <si>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</si>
  <si>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</si>
  <si>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</si>
  <si>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</si>
  <si>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</si>
  <si>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</si>
  <si>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</si>
  <si>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</si>
  <si>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</si>
  <si>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</si>
  <si>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</si>
  <si>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</si>
  <si>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</si>
  <si>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</si>
  <si>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</si>
  <si>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</si>
  <si>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</si>
  <si>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</si>
  <si>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</si>
  <si>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</si>
  <si>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</si>
  <si>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</si>
  <si>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</si>
  <si>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</si>
  <si>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</si>
  <si>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</si>
  <si>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</si>
  <si>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</si>
  <si>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</si>
  <si>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</si>
  <si>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</si>
  <si>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</si>
  <si>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</si>
  <si>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</si>
  <si>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</si>
  <si>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</si>
  <si>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</si>
  <si>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</si>
  <si>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</si>
  <si>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</si>
  <si>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</si>
  <si>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</si>
  <si>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</si>
  <si>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</si>
  <si>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</si>
  <si>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</si>
  <si>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</si>
  <si>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</si>
  <si>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</si>
  <si>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</si>
  <si>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</si>
  <si>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</si>
  <si>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</si>
  <si>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</si>
  <si>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</si>
  <si>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</si>
  <si>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</si>
  <si>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</si>
  <si>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</si>
  <si>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</si>
  <si>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</si>
  <si>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</si>
  <si>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</si>
  <si>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</si>
  <si>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</si>
  <si>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</si>
  <si>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</si>
  <si>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</si>
  <si>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</si>
  <si>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</si>
  <si>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</si>
  <si>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</si>
  <si>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</si>
  <si>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</si>
  <si>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</si>
  <si>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</si>
  <si>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</si>
  <si>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</si>
  <si>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</si>
  <si>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</si>
  <si>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</si>
  <si>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</si>
  <si>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</si>
  <si>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</si>
  <si>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</si>
  <si>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</si>
  <si>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</si>
  <si>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</si>
  <si>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</si>
  <si>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</si>
  <si>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</si>
  <si>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</si>
  <si>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</si>
  <si>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</si>
  <si>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</si>
  <si>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</si>
  <si>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</si>
  <si>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</si>
  <si>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</si>
  <si>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</si>
  <si>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</si>
  <si>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</si>
  <si>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</si>
  <si>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</si>
  <si>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</si>
  <si>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</si>
  <si>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</si>
  <si>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</si>
  <si>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</si>
  <si>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</si>
  <si>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</si>
  <si>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</si>
  <si>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</si>
  <si>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</si>
  <si>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</si>
  <si>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</si>
  <si>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</si>
  <si>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</si>
  <si>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</si>
  <si>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</si>
  <si>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</si>
  <si>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</si>
  <si>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</si>
  <si>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</si>
  <si>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</si>
  <si>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</si>
  <si>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</si>
  <si>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</si>
  <si>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</si>
  <si>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</si>
  <si>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</si>
  <si>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</si>
  <si>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</si>
  <si>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</si>
  <si>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</si>
  <si>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</si>
  <si>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</si>
  <si>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</si>
  <si>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</si>
  <si>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</si>
  <si>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</si>
  <si>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</si>
  <si>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</si>
  <si>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</si>
  <si>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</si>
  <si>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</si>
  <si>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</si>
  <si>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</si>
  <si>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</si>
  <si>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</si>
  <si>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</si>
  <si>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</si>
  <si>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</si>
  <si>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</si>
  <si>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</si>
  <si>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</si>
  <si>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</si>
  <si>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</si>
  <si>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</si>
  <si>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</si>
  <si>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</si>
  <si>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</si>
  <si>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</si>
  <si>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</si>
  <si>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</si>
  <si>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</si>
  <si>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</si>
  <si>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</si>
  <si>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</si>
  <si>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</si>
  <si>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</si>
  <si>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</si>
  <si>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</si>
  <si>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</si>
  <si>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</si>
  <si>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</si>
  <si>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</si>
  <si>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</si>
  <si>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</si>
  <si>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</si>
  <si>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</si>
  <si>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</si>
  <si>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</si>
  <si>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</si>
  <si>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</si>
  <si>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</si>
  <si>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</si>
  <si>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</si>
  <si>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</si>
  <si>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</si>
  <si>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</si>
  <si>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</si>
  <si>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</si>
  <si>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</si>
  <si>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</si>
  <si>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</si>
  <si>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</si>
  <si>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</si>
  <si>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</si>
  <si>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</si>
  <si>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</si>
  <si>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</si>
  <si>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</si>
  <si>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</si>
  <si>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</si>
  <si>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</si>
  <si>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</si>
  <si>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</si>
  <si>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</si>
  <si>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</si>
  <si>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</si>
  <si>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</si>
  <si>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</si>
  <si>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</si>
  <si>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</si>
  <si>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</si>
  <si>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</si>
  <si>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</si>
  <si>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</si>
  <si>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</si>
  <si>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</si>
  <si>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</si>
  <si>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</si>
  <si>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</si>
  <si>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</si>
  <si>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</si>
  <si>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</si>
  <si>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</si>
  <si>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</si>
  <si>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</si>
  <si>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</si>
  <si>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</si>
  <si>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</si>
  <si>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</si>
  <si>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</si>
  <si>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</si>
  <si>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</si>
  <si>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</si>
  <si>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</si>
  <si>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</si>
  <si>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</si>
  <si>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</si>
  <si>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</si>
  <si>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</si>
  <si>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</si>
  <si>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</si>
  <si>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</si>
  <si>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</si>
  <si>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</si>
  <si>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</si>
  <si>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</si>
  <si>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</si>
  <si>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</si>
  <si>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</si>
  <si>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</si>
  <si>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</si>
  <si>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</si>
  <si>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</si>
  <si>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</si>
  <si>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</si>
  <si>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</si>
  <si>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</si>
  <si>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</si>
  <si>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</si>
  <si>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</si>
  <si>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</si>
  <si>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</si>
  <si>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</si>
  <si>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</si>
  <si>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</si>
  <si>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</si>
  <si>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</si>
  <si>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</si>
  <si>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</si>
  <si>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</si>
  <si>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</si>
  <si>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</si>
  <si>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</si>
  <si>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</si>
  <si>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</si>
  <si>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</si>
  <si>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</si>
  <si>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</si>
  <si>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</si>
  <si>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</si>
  <si>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</si>
  <si>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</si>
  <si>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</si>
  <si>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</si>
  <si>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</si>
  <si>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</si>
  <si>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</si>
  <si>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</si>
  <si>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</si>
  <si>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</si>
  <si>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</si>
  <si>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</si>
  <si>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</si>
  <si>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</si>
  <si>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</si>
  <si>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</si>
  <si>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</si>
  <si>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</si>
  <si>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</si>
  <si>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</si>
  <si>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</si>
  <si>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</si>
  <si>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</si>
  <si>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</si>
  <si>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</si>
  <si>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</si>
  <si>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</si>
  <si>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</si>
  <si>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</si>
  <si>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</si>
  <si>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</si>
  <si>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</si>
  <si>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</si>
  <si>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</si>
  <si>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</si>
  <si>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</si>
  <si>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</si>
  <si>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</si>
  <si>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</si>
  <si>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</si>
  <si>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</si>
  <si>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</si>
  <si>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</si>
  <si>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</si>
  <si>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</si>
  <si>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</si>
  <si>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</si>
  <si>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</si>
  <si>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</si>
  <si>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</si>
  <si>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</si>
  <si>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</si>
  <si>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</si>
  <si>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</si>
  <si>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</si>
  <si>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</si>
  <si>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</si>
  <si>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</si>
  <si>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</si>
  <si>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</si>
  <si>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</si>
  <si>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</si>
  <si>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</si>
  <si>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</si>
  <si>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</si>
  <si>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</si>
  <si>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</si>
  <si>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</si>
  <si>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</si>
  <si>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</si>
  <si>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</si>
  <si>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</si>
  <si>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</si>
  <si>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</si>
  <si>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</si>
  <si>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</si>
  <si>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</si>
  <si>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</si>
  <si>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</si>
  <si>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</si>
  <si>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</si>
  <si>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</si>
  <si>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</si>
  <si>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</si>
  <si>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</si>
  <si>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</si>
  <si>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</si>
  <si>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</si>
  <si>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</si>
  <si>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</si>
  <si>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</si>
  <si>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</si>
  <si>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</si>
  <si>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</si>
  <si>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</si>
  <si>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</si>
  <si>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</si>
  <si>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</si>
  <si>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</si>
  <si>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</si>
  <si>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</si>
  <si>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</si>
  <si>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</si>
  <si>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</si>
  <si>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</si>
  <si>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</si>
  <si>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</si>
  <si>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</si>
  <si>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</si>
  <si>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</si>
  <si>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</si>
  <si>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</si>
  <si>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</si>
  <si>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</si>
  <si>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</si>
  <si>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</si>
  <si>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</si>
  <si>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</si>
  <si>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</si>
  <si>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</si>
  <si>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</si>
  <si>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</si>
  <si>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</si>
  <si>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</si>
  <si>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</si>
  <si>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</si>
  <si>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</si>
  <si>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</si>
  <si>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</si>
  <si>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</si>
  <si>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</si>
  <si>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</si>
  <si>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</si>
  <si>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</si>
  <si>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</si>
  <si>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</si>
  <si>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</si>
  <si>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</si>
  <si>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</si>
  <si>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</si>
  <si>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</si>
  <si>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</si>
  <si>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</si>
  <si>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</si>
  <si>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</si>
  <si>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</si>
  <si>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</si>
  <si>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</si>
  <si>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</si>
  <si>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</si>
  <si>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</si>
  <si>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</si>
  <si>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</si>
  <si>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</si>
  <si>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</si>
  <si>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</si>
  <si>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</si>
  <si>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</si>
  <si>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</si>
  <si>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</si>
  <si>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</si>
  <si>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</si>
  <si>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</si>
  <si>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</si>
  <si>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</si>
  <si>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</si>
  <si>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</si>
  <si>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</si>
  <si>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</si>
  <si>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</si>
  <si>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</si>
  <si>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</si>
  <si>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</si>
  <si>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</si>
  <si>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</si>
  <si>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</si>
  <si>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</si>
  <si>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</si>
  <si>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</si>
  <si>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</si>
  <si>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</si>
  <si>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</si>
  <si>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</si>
  <si>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</si>
  <si>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</si>
  <si>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</si>
  <si>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</si>
  <si>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</si>
  <si>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</si>
  <si>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</si>
  <si>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</si>
  <si>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</si>
  <si>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</si>
  <si>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</si>
  <si>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</si>
  <si>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</si>
  <si>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</si>
  <si>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</si>
  <si>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</si>
  <si>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</si>
  <si>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</si>
  <si>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</si>
  <si>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</si>
  <si>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</si>
  <si>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</si>
  <si>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</si>
  <si>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</si>
  <si>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</si>
  <si>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</si>
  <si>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</si>
  <si>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</si>
  <si>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</si>
  <si>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</si>
  <si>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</si>
  <si>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</si>
  <si>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</si>
  <si>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</si>
  <si>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</si>
  <si>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</si>
  <si>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</si>
  <si>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</si>
  <si>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</si>
  <si>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</si>
  <si>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</si>
  <si>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</si>
  <si>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</si>
  <si>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</si>
  <si>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</si>
  <si>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</si>
  <si>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</si>
  <si>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</si>
  <si>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</si>
  <si>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</si>
  <si>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</si>
  <si>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</si>
  <si>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</si>
  <si>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</si>
  <si>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</si>
  <si>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</si>
  <si>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</si>
  <si>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</si>
  <si>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</si>
  <si>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</si>
  <si>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</si>
  <si>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</si>
  <si>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</si>
  <si>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</si>
  <si>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</si>
  <si>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</si>
  <si>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</si>
  <si>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</si>
  <si>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</si>
  <si>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</si>
  <si>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</si>
  <si>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</si>
  <si>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</si>
  <si>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</si>
  <si>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</si>
  <si>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</si>
  <si>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</si>
  <si>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</si>
  <si>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</si>
  <si>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</si>
  <si>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</si>
  <si>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</si>
  <si>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</si>
  <si>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</si>
  <si>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</si>
  <si>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</si>
  <si>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</si>
  <si>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</si>
  <si>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</si>
  <si>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</si>
  <si>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</si>
  <si>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</si>
  <si>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</si>
  <si>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</si>
  <si>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</si>
  <si>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</si>
  <si>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</si>
  <si>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</si>
  <si>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</si>
  <si>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</si>
  <si>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</si>
  <si>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</si>
  <si>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</si>
  <si>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</si>
  <si>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</si>
  <si>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</si>
  <si>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</si>
  <si>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</si>
  <si>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</si>
  <si>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</si>
  <si>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</si>
  <si>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</si>
  <si>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</si>
  <si>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</si>
  <si>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</si>
  <si>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</si>
  <si>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</si>
  <si>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</si>
  <si>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</si>
  <si>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</si>
  <si>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</si>
  <si>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</si>
  <si>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</si>
  <si>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</si>
  <si>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</si>
  <si>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</si>
  <si>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</si>
  <si>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</si>
  <si>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</si>
  <si>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</si>
  <si>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</si>
  <si>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</si>
  <si>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</si>
  <si>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</si>
  <si>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</si>
  <si>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</si>
  <si>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</si>
  <si>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</si>
  <si>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</si>
  <si>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</si>
  <si>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</si>
  <si>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</si>
  <si>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</si>
  <si>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</si>
  <si>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</si>
  <si>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</si>
  <si>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</si>
  <si>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</si>
  <si>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</si>
  <si>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</si>
  <si>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</si>
  <si>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</si>
  <si>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</si>
  <si>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</si>
  <si>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</si>
  <si>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</si>
  <si>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</si>
  <si>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</si>
  <si>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</si>
  <si>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</si>
  <si>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</si>
  <si>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</si>
  <si>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</si>
  <si>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</si>
  <si>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</si>
  <si>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</si>
  <si>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</si>
  <si>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</si>
  <si>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</si>
  <si>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</si>
  <si>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</si>
  <si>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</si>
  <si>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</si>
  <si>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</si>
  <si>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</si>
  <si>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</si>
  <si>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</si>
  <si>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</si>
  <si>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</si>
  <si>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</si>
  <si>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</si>
  <si>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</si>
  <si>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</si>
  <si>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</si>
  <si>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</si>
  <si>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</si>
  <si>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</si>
  <si>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</si>
  <si>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</si>
  <si>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</si>
  <si>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</si>
  <si>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</si>
  <si>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</si>
  <si>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</si>
  <si>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</si>
  <si>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</si>
  <si>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</si>
  <si>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</si>
  <si>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</si>
  <si>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</si>
  <si>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</si>
  <si>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</si>
  <si>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</si>
  <si>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</si>
  <si>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</si>
  <si>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</si>
  <si>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</si>
  <si>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</si>
  <si>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</si>
  <si>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</si>
  <si>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</si>
  <si>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</si>
  <si>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</si>
  <si>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</si>
  <si>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</si>
  <si>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</si>
  <si>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</si>
  <si>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</si>
  <si>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</si>
  <si>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</si>
  <si>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</si>
  <si>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</si>
  <si>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</si>
  <si>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</si>
  <si>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</si>
  <si>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</si>
  <si>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</si>
  <si>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</si>
  <si>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</si>
  <si>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</si>
  <si>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</si>
  <si>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</si>
  <si>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</si>
  <si>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</si>
  <si>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</si>
  <si>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</si>
  <si>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</si>
  <si>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</si>
  <si>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</si>
  <si>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</si>
  <si>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</si>
  <si>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</si>
  <si>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</si>
  <si>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</si>
  <si>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</si>
  <si>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</si>
  <si>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</si>
  <si>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</si>
  <si>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</si>
  <si>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</si>
  <si>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</si>
  <si>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</si>
  <si>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</si>
  <si>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</si>
  <si>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</si>
  <si>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</si>
  <si>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</si>
  <si>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</si>
  <si>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</si>
  <si>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</si>
  <si>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</si>
  <si>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</si>
  <si>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</si>
  <si>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</si>
  <si>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</si>
  <si>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</si>
  <si>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</si>
  <si>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</si>
  <si>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</si>
  <si>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</si>
  <si>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</si>
  <si>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</si>
  <si>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</si>
  <si>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</si>
  <si>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</si>
  <si>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</si>
  <si>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</si>
  <si>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</si>
  <si>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</si>
  <si>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</si>
  <si>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</si>
  <si>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</si>
  <si>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</si>
  <si>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</si>
  <si>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</si>
  <si>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</si>
  <si>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</si>
  <si>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</si>
  <si>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</si>
  <si>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</si>
  <si>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</si>
  <si>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</si>
  <si>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</si>
  <si>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</si>
  <si>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</si>
  <si>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</si>
  <si>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</si>
  <si>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</si>
  <si>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</si>
  <si>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</si>
  <si>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</si>
  <si>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</si>
  <si>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</si>
  <si>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</si>
  <si>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</si>
  <si>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</si>
  <si>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</si>
  <si>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</si>
  <si>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</si>
  <si>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</si>
  <si>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</si>
  <si>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</si>
  <si>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</si>
  <si>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</si>
  <si>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</si>
  <si>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</si>
  <si>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</si>
  <si>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</si>
  <si>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</si>
  <si>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</si>
  <si>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</si>
  <si>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</si>
  <si>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</si>
  <si>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</si>
  <si>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</si>
  <si>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</si>
  <si>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</si>
  <si>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</si>
  <si>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</si>
  <si>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</si>
  <si>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</si>
  <si>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</si>
  <si>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</si>
  <si>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</si>
  <si>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</si>
  <si>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</si>
  <si>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</si>
  <si>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</si>
  <si>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</si>
  <si>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</si>
  <si>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</si>
  <si>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</si>
  <si>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</si>
  <si>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</si>
  <si>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</si>
  <si>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</si>
  <si>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</si>
  <si>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</si>
  <si>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</si>
  <si>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</si>
  <si>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</si>
  <si>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</si>
  <si>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</si>
  <si>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</si>
  <si>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</si>
  <si>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</si>
  <si>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</si>
  <si>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</si>
  <si>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</si>
  <si>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</si>
  <si>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</si>
  <si>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</si>
  <si>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</si>
  <si>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</si>
  <si>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</si>
  <si>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</si>
  <si>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</si>
  <si>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</si>
  <si>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</si>
  <si>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</si>
  <si>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</si>
  <si>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</si>
  <si>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</si>
  <si>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</si>
  <si>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</si>
  <si>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</si>
  <si>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</si>
  <si>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</si>
  <si>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</si>
  <si>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</si>
  <si>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</si>
  <si>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</si>
  <si>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</si>
  <si>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</si>
  <si>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</si>
  <si>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</si>
  <si>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</si>
  <si>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</si>
  <si>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</si>
  <si>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</si>
  <si>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</si>
  <si>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</si>
  <si>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</si>
  <si>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</si>
  <si>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</si>
  <si>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</si>
  <si>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</si>
  <si>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</si>
  <si>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</si>
  <si>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</si>
  <si>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</si>
  <si>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</si>
  <si>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</si>
  <si>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</si>
  <si>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</si>
  <si>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</si>
  <si>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</si>
  <si>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</si>
  <si>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</si>
  <si>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</si>
  <si>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</si>
  <si>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</si>
  <si>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</si>
  <si>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</si>
  <si>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</si>
  <si>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</si>
  <si>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</si>
  <si>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</si>
  <si>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</si>
  <si>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</si>
  <si>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</si>
  <si>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</si>
  <si>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</si>
  <si>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</si>
  <si>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</si>
  <si>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</si>
  <si>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</si>
  <si>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</si>
  <si>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</si>
  <si>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</si>
  <si>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</si>
  <si>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</si>
  <si>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</si>
  <si>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</si>
  <si>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</si>
  <si>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</si>
  <si>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</si>
  <si>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</si>
  <si>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</si>
  <si>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</si>
  <si>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</si>
  <si>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</si>
  <si>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</si>
  <si>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</si>
  <si>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</si>
  <si>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</si>
  <si>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</si>
  <si>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</si>
  <si>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</si>
  <si>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</si>
  <si>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</si>
  <si>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</si>
  <si>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</si>
  <si>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</si>
  <si>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</si>
  <si>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</si>
  <si>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</si>
  <si>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</si>
  <si>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</si>
  <si>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</si>
  <si>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</si>
  <si>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</si>
  <si>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</si>
  <si>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</si>
  <si>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</si>
  <si>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</si>
  <si>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</si>
  <si>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</si>
  <si>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</si>
  <si>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</si>
  <si>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</si>
  <si>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</si>
  <si>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</si>
  <si>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</si>
  <si>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</si>
  <si>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</si>
  <si>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</si>
  <si>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</si>
  <si>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</si>
  <si>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</si>
  <si>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</si>
  <si>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</si>
  <si>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</si>
  <si>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</si>
  <si>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</si>
  <si>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</si>
  <si>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</si>
  <si>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</si>
  <si>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</si>
  <si>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</si>
  <si>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</si>
  <si>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</si>
  <si>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</si>
  <si>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</si>
  <si>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</si>
  <si>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</si>
  <si>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</si>
  <si>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</si>
  <si>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</si>
  <si>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</si>
  <si>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</si>
  <si>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</si>
  <si>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</si>
  <si>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</si>
  <si>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</si>
  <si>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</si>
  <si>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</si>
  <si>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</si>
  <si>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</si>
  <si>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</si>
  <si>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</si>
  <si>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</si>
  <si>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</si>
  <si>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</si>
  <si>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</si>
  <si>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</si>
  <si>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</si>
  <si>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</si>
  <si>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</si>
  <si>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</si>
  <si>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</si>
  <si>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</si>
  <si>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</si>
  <si>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</si>
  <si>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</si>
  <si>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</si>
  <si>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</si>
  <si>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</si>
  <si>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</si>
  <si>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</si>
  <si>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</si>
  <si>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</si>
  <si>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</si>
  <si>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</si>
  <si>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</si>
  <si>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</si>
  <si>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</si>
  <si>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</si>
  <si>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</si>
  <si>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</si>
  <si>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</si>
  <si>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</si>
  <si>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</si>
  <si>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</si>
  <si>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</si>
  <si>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</si>
  <si>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</si>
  <si>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</si>
  <si>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</si>
  <si>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</si>
  <si>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</si>
  <si>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</si>
  <si>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</si>
  <si>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</si>
  <si>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</si>
  <si>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</si>
  <si>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</si>
  <si>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</si>
  <si>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</si>
  <si>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</si>
  <si>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</si>
  <si>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</si>
  <si>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</si>
  <si>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</si>
  <si>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</si>
  <si>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</si>
  <si>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</si>
  <si>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</si>
  <si>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</si>
  <si>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</si>
  <si>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</si>
  <si>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</si>
  <si>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</si>
  <si>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</si>
  <si>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</si>
  <si>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</si>
  <si>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</si>
  <si>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</si>
  <si>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</si>
  <si>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</si>
  <si>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</si>
  <si>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</si>
  <si>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</si>
  <si>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</si>
  <si>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</si>
  <si>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</si>
  <si>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</si>
  <si>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</si>
  <si>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</si>
  <si>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</si>
  <si>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</si>
  <si>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</si>
  <si>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</si>
  <si>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</si>
  <si>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</si>
  <si>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</si>
  <si>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</si>
  <si>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</si>
  <si>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</si>
  <si>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</si>
  <si>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</si>
  <si>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</si>
  <si>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</si>
  <si>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</si>
  <si>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</si>
  <si>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</si>
  <si>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</si>
  <si>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</si>
  <si>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</si>
  <si>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</si>
  <si>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</si>
  <si>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</si>
  <si>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</si>
  <si>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</si>
  <si>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</si>
  <si>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</si>
  <si>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</si>
  <si>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</si>
  <si>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</si>
  <si>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</si>
  <si>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</si>
  <si>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</si>
  <si>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</si>
  <si>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</si>
  <si>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</si>
  <si>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</si>
  <si>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</si>
  <si>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</si>
  <si>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</si>
  <si>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</si>
  <si>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</si>
  <si>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</si>
  <si>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</si>
  <si>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</si>
  <si>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</si>
  <si>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</si>
  <si>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</si>
  <si>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</si>
  <si>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</si>
  <si>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</si>
  <si>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</si>
  <si>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</si>
  <si>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</si>
  <si>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</si>
  <si>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</si>
  <si>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</si>
  <si>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</si>
  <si>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</si>
  <si>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</si>
  <si>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</si>
  <si>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</si>
  <si>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</si>
  <si>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</si>
  <si>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</si>
  <si>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</si>
  <si>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</si>
  <si>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</si>
  <si>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</si>
  <si>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</si>
  <si>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</si>
  <si>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</si>
  <si>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</si>
  <si>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</si>
  <si>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</si>
  <si>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</si>
  <si>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</si>
  <si>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</si>
  <si>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</si>
  <si>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</si>
  <si>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</si>
  <si>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</si>
  <si>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</si>
  <si>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</si>
  <si>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</si>
  <si>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</si>
  <si>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</si>
  <si>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</si>
  <si>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</si>
  <si>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</si>
  <si>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</si>
  <si>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</si>
  <si>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</si>
  <si>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</si>
  <si>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</si>
  <si>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</si>
  <si>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</si>
  <si>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</si>
  <si>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</si>
  <si>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</si>
  <si>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</si>
  <si>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</si>
  <si>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</si>
  <si>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</si>
  <si>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</si>
  <si>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</si>
  <si>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</si>
  <si>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</si>
  <si>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</si>
  <si>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</si>
  <si>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</si>
  <si>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</si>
  <si>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</si>
  <si>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</si>
  <si>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</si>
  <si>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</si>
  <si>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</si>
  <si>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</si>
  <si>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</si>
  <si>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</si>
  <si>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</si>
  <si>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</si>
  <si>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</si>
  <si>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</si>
  <si>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</si>
  <si>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</si>
  <si>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</si>
  <si>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</si>
  <si>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</si>
  <si>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</si>
  <si>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</si>
  <si>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</si>
  <si>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</si>
  <si>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</si>
  <si>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</si>
  <si>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</si>
  <si>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</si>
  <si>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</si>
  <si>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</si>
  <si>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</si>
  <si>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</si>
  <si>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</si>
  <si>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</si>
  <si>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</si>
  <si>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</si>
  <si>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</si>
  <si>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</si>
  <si>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</si>
  <si>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</si>
  <si>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</si>
  <si>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</si>
  <si>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</si>
  <si>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</si>
  <si>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</si>
  <si>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</si>
  <si>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</si>
  <si>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</si>
  <si>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</si>
  <si>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</si>
  <si>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</si>
  <si>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</si>
  <si>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</si>
  <si>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</si>
  <si>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</si>
  <si>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</si>
  <si>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</si>
  <si>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</si>
  <si>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</si>
  <si>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</si>
  <si>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</si>
  <si>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</si>
  <si>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</si>
  <si>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</si>
  <si>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</si>
  <si>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</si>
  <si>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</si>
  <si>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</si>
  <si>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</si>
  <si>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</si>
  <si>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</si>
  <si>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</si>
  <si>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</si>
  <si>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</si>
  <si>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</si>
  <si>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</si>
  <si>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</si>
  <si>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</si>
  <si>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</si>
  <si>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</si>
  <si>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</si>
  <si>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</si>
  <si>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</si>
  <si>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</si>
  <si>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</si>
  <si>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</si>
  <si>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</si>
  <si>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</si>
  <si>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</si>
  <si>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</si>
  <si>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</si>
  <si>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</si>
  <si>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</si>
  <si>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</si>
  <si>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</si>
  <si>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</si>
  <si>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</si>
  <si>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</si>
  <si>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</si>
  <si>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</si>
  <si>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</si>
  <si>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</si>
  <si>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</si>
  <si>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</si>
  <si>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</si>
  <si>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</si>
  <si>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</si>
  <si>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</si>
  <si>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</si>
  <si>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</si>
  <si>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</si>
  <si>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</si>
  <si>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</si>
  <si>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</si>
  <si>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</si>
  <si>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</si>
  <si>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</si>
  <si>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</si>
  <si>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</si>
  <si>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</si>
  <si>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</si>
  <si>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</si>
  <si>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</si>
  <si>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</si>
  <si>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</si>
  <si>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</si>
  <si>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</si>
  <si>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</si>
  <si>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</si>
  <si>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</si>
  <si>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</si>
  <si>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</si>
  <si>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</si>
  <si>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</si>
  <si>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</si>
  <si>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</si>
  <si>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</si>
  <si>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</si>
  <si>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</si>
  <si>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</si>
  <si>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</si>
  <si>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</si>
  <si>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</si>
  <si>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</si>
  <si>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</si>
  <si>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</si>
  <si>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</si>
  <si>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</si>
  <si>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</si>
  <si>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</si>
  <si>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</si>
  <si>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</si>
  <si>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</si>
  <si>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</si>
  <si>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</si>
  <si>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</si>
  <si>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</si>
  <si>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</si>
  <si>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</si>
  <si>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</si>
  <si>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</si>
  <si>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</si>
  <si>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</si>
  <si>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</si>
  <si>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</si>
  <si>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</si>
  <si>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</si>
  <si>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</si>
  <si>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</si>
  <si>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</si>
  <si>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</si>
  <si>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</si>
  <si>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</si>
  <si>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</si>
  <si>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</si>
  <si>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</si>
  <si>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</si>
  <si>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</si>
  <si>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</si>
  <si>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</si>
  <si>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</si>
  <si>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</si>
  <si>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</si>
  <si>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</si>
  <si>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</si>
  <si>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</si>
  <si>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</si>
  <si>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</si>
  <si>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</si>
  <si>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</si>
  <si>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</si>
  <si>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</si>
  <si>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</si>
  <si>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</si>
  <si>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</si>
  <si>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</si>
  <si>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</si>
  <si>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</si>
  <si>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</si>
  <si>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</si>
  <si>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</si>
  <si>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</si>
  <si>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</si>
  <si>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</si>
  <si>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</si>
  <si>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</si>
  <si>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</si>
  <si>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</si>
  <si>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</si>
  <si>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</si>
  <si>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</si>
  <si>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</si>
  <si>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</si>
  <si>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</si>
  <si>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</si>
  <si>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</si>
  <si>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</si>
  <si>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</si>
  <si>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</si>
  <si>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</si>
  <si>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</si>
  <si>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</si>
  <si>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</si>
  <si>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</si>
  <si>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</si>
  <si>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</si>
  <si>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</si>
  <si>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</si>
  <si>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</si>
  <si>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</si>
  <si>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</si>
  <si>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</si>
  <si>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</si>
  <si>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</si>
  <si>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</si>
  <si>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</si>
  <si>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</si>
  <si>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</si>
  <si>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</si>
  <si>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</si>
  <si>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</si>
  <si>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</si>
  <si>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</si>
  <si>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</si>
  <si>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</si>
  <si>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</si>
  <si>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</si>
  <si>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</si>
  <si>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</si>
  <si>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</si>
  <si>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</si>
  <si>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</si>
  <si>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</si>
  <si>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</si>
  <si>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</si>
  <si>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</si>
  <si>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</si>
  <si>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</si>
  <si>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</si>
  <si>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</si>
  <si>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</si>
  <si>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</si>
  <si>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</si>
  <si>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</si>
  <si>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</si>
  <si>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</si>
  <si>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</si>
  <si>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</si>
  <si>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</si>
  <si>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</si>
  <si>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</si>
  <si>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</si>
  <si>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</si>
  <si>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</si>
  <si>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</si>
  <si>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</si>
  <si>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</si>
  <si>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</si>
  <si>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</si>
  <si>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</si>
  <si>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</si>
  <si>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</si>
  <si>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</si>
  <si>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</si>
  <si>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</si>
  <si>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</si>
  <si>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</si>
  <si>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</si>
  <si>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</si>
  <si>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</si>
  <si>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</si>
  <si>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</si>
  <si>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</si>
  <si>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</si>
  <si>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</si>
  <si>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</si>
  <si>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</si>
  <si>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</si>
  <si>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</si>
  <si>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</si>
  <si>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</si>
  <si>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</si>
  <si>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</si>
  <si>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</si>
  <si>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</si>
  <si>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</si>
  <si>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</si>
  <si>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</si>
  <si>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</si>
  <si>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</si>
  <si>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</si>
  <si>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</si>
  <si>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</si>
  <si>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</si>
  <si>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</si>
  <si>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</si>
  <si>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</si>
  <si>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</si>
  <si>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</si>
  <si>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</si>
  <si>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</si>
  <si>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</si>
  <si>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</si>
  <si>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</si>
  <si>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</si>
  <si>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</si>
  <si>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</si>
  <si>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</si>
  <si>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</si>
  <si>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</si>
  <si>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</si>
  <si>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</si>
  <si>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</si>
  <si>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</si>
  <si>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</si>
  <si>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</si>
  <si>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</si>
  <si>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</si>
  <si>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</si>
  <si>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</si>
  <si>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</si>
  <si>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</si>
  <si>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</si>
  <si>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</si>
  <si>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</si>
  <si>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</si>
  <si>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</si>
  <si>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</si>
  <si>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</si>
  <si>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</si>
  <si>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</si>
  <si>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</si>
  <si>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</si>
  <si>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</si>
  <si>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</si>
  <si>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</si>
  <si>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</si>
  <si>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</si>
  <si>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</si>
  <si>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</si>
  <si>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</si>
  <si>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</si>
  <si>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</si>
  <si>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</si>
  <si>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</si>
  <si>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</si>
  <si>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</si>
  <si>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</si>
  <si>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</si>
  <si>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</si>
  <si>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</si>
  <si>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</si>
  <si>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</si>
  <si>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</si>
  <si>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</si>
  <si>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</si>
  <si>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</si>
  <si>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</si>
  <si>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</si>
  <si>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</si>
  <si>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</si>
  <si>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</si>
  <si>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</si>
  <si>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</si>
  <si>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</si>
  <si>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</si>
  <si>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</si>
  <si>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</si>
  <si>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</si>
  <si>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</si>
  <si>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</si>
  <si>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</si>
  <si>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</si>
  <si>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</si>
  <si>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</si>
  <si>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</si>
  <si>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</si>
  <si>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</si>
  <si>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</si>
  <si>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</si>
  <si>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</si>
  <si>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</si>
  <si>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</si>
  <si>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</si>
  <si>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</si>
  <si>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</si>
  <si>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</si>
  <si>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</si>
  <si>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</si>
  <si>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</si>
  <si>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</si>
  <si>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</si>
  <si>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</si>
  <si>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</si>
  <si>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</si>
  <si>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</si>
  <si>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</si>
  <si>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</si>
  <si>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</si>
  <si>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</si>
  <si>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</si>
  <si>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</si>
  <si>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</si>
  <si>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</si>
  <si>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</si>
  <si>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</si>
  <si>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</si>
  <si>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</si>
  <si>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</si>
  <si>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</si>
  <si>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</si>
  <si>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</si>
  <si>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</si>
  <si>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</si>
  <si>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</si>
  <si>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</si>
  <si>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</si>
  <si>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</si>
  <si>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</si>
  <si>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</si>
  <si>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</si>
  <si>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</si>
  <si>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</si>
  <si>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</si>
  <si>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</si>
  <si>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</si>
  <si>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</si>
  <si>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</si>
  <si>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</si>
  <si>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</si>
  <si>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</si>
  <si>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</si>
  <si>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</si>
  <si>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</si>
  <si>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</si>
  <si>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</si>
  <si>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</si>
  <si>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</si>
  <si>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</si>
  <si>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</si>
  <si>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</si>
  <si>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</si>
  <si>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</si>
  <si>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</si>
  <si>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</si>
  <si>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</si>
  <si>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</si>
  <si>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</si>
  <si>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</si>
  <si>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</si>
  <si>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</si>
  <si>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</si>
  <si>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</si>
  <si>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</si>
  <si>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</si>
  <si>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</si>
  <si>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</si>
  <si>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</si>
  <si>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</si>
  <si>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</si>
  <si>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</si>
  <si>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</si>
  <si>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</si>
  <si>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</si>
  <si>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</si>
  <si>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</si>
  <si>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</si>
  <si>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</si>
  <si>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</si>
  <si>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</si>
  <si>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</si>
  <si>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</si>
  <si>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</si>
  <si>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</si>
  <si>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</si>
  <si>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</si>
  <si>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</si>
  <si>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</si>
  <si>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</si>
  <si>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</si>
  <si>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</si>
  <si>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</si>
  <si>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</si>
  <si>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</si>
  <si>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</si>
  <si>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</si>
  <si>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</si>
  <si>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</si>
  <si>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</si>
  <si>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</si>
  <si>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</si>
  <si>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</si>
  <si>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</si>
  <si>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</si>
  <si>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</si>
  <si>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</si>
  <si>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</si>
  <si>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</si>
  <si>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</si>
  <si>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</si>
  <si>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</si>
  <si>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</si>
  <si>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</si>
  <si>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</si>
  <si>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</si>
  <si>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</si>
  <si>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</si>
  <si>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</si>
  <si>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</si>
  <si>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</si>
  <si>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</si>
  <si>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</si>
  <si>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</si>
  <si>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</si>
  <si>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</si>
  <si>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</si>
  <si>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</si>
  <si>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</si>
  <si>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</si>
  <si>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</si>
  <si>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</si>
  <si>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</si>
  <si>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</si>
  <si>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</si>
  <si>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</si>
  <si>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</si>
  <si>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</si>
  <si>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</si>
  <si>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</si>
  <si>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</si>
  <si>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</si>
  <si>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</si>
  <si>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</si>
  <si>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</si>
  <si>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</si>
  <si>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</si>
  <si>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</si>
  <si>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</si>
  <si>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</si>
  <si>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</si>
  <si>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</si>
  <si>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</si>
  <si>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</si>
  <si>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</si>
  <si>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</si>
  <si>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</si>
  <si>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</si>
  <si>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</si>
  <si>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</si>
  <si>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</si>
  <si>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</si>
  <si>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</si>
  <si>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</si>
  <si>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</si>
  <si>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</si>
  <si>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</si>
  <si>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</si>
  <si>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</si>
  <si>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</si>
  <si>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</si>
  <si>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</si>
  <si>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</si>
  <si>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</si>
  <si>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</si>
  <si>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</si>
  <si>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</si>
  <si>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</si>
  <si>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</si>
  <si>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</si>
  <si>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</si>
  <si>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</si>
  <si>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</si>
  <si>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</si>
  <si>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</si>
  <si>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</si>
  <si>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</si>
  <si>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</si>
  <si>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</si>
  <si>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</si>
  <si>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</si>
  <si>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</si>
  <si>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</si>
  <si>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</si>
  <si>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</si>
  <si>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</si>
  <si>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</si>
  <si>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</si>
  <si>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</si>
  <si>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</si>
  <si>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</si>
  <si>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</si>
  <si>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</si>
  <si>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</si>
  <si>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</si>
  <si>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</si>
  <si>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</si>
  <si>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</si>
  <si>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</si>
  <si>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</si>
  <si>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</si>
  <si>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</si>
  <si>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</si>
  <si>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</si>
  <si>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</si>
  <si>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</si>
  <si>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</si>
  <si>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</si>
  <si>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</si>
  <si>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</si>
  <si>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</si>
  <si>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</si>
  <si>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</si>
  <si>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</si>
  <si>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</si>
  <si>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</si>
  <si>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</si>
  <si>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</si>
  <si>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</si>
  <si>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</si>
  <si>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</si>
  <si>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</si>
  <si>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</si>
  <si>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</si>
  <si>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</si>
  <si>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</si>
  <si>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</si>
  <si>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</si>
  <si>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</si>
  <si>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</si>
  <si>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</si>
  <si>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</si>
  <si>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</si>
  <si>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</si>
  <si>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</si>
  <si>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</si>
  <si>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</si>
  <si>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</si>
  <si>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</si>
  <si>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</si>
  <si>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</si>
  <si>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</si>
  <si>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</si>
  <si>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</si>
  <si>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</si>
  <si>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</si>
  <si>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</si>
  <si>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</si>
  <si>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</si>
  <si>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</si>
  <si>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</si>
  <si>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</si>
  <si>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</si>
  <si>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</si>
  <si>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</si>
  <si>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</si>
  <si>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</si>
  <si>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</si>
  <si>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</si>
  <si>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</si>
  <si>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</si>
  <si>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</si>
  <si>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</si>
  <si>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</si>
  <si>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</si>
  <si>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</si>
  <si>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</si>
  <si>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</si>
  <si>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</si>
  <si>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</si>
  <si>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</si>
  <si>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</si>
  <si>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</si>
  <si>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</si>
  <si>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</si>
  <si>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</si>
  <si>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</si>
  <si>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</si>
  <si>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</si>
  <si>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</si>
  <si>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</si>
  <si>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</si>
  <si>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</si>
  <si>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</si>
  <si>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</si>
  <si>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</si>
  <si>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</si>
  <si>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</si>
  <si>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</si>
  <si>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</si>
  <si>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</si>
  <si>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</si>
  <si>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</si>
  <si>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</si>
  <si>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</si>
  <si>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</si>
  <si>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</si>
  <si>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</si>
  <si>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</si>
  <si>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</si>
  <si>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</si>
  <si>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</si>
  <si>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</si>
  <si>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</si>
  <si>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</si>
  <si>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</si>
  <si>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</si>
  <si>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</si>
  <si>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</si>
  <si>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</si>
  <si>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</si>
  <si>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</si>
  <si>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</si>
  <si>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</si>
  <si>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</si>
  <si>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</si>
  <si>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</si>
  <si>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</si>
  <si>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</si>
  <si>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</si>
  <si>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</si>
  <si>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</si>
  <si>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</si>
  <si>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</si>
  <si>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</si>
  <si>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</si>
  <si>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</si>
  <si>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</si>
  <si>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</si>
  <si>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</si>
  <si>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</si>
  <si>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</si>
  <si>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</si>
  <si>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</si>
  <si>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</si>
  <si>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</si>
  <si>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</si>
  <si>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</si>
  <si>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</si>
  <si>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</si>
  <si>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</si>
  <si>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</si>
  <si>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</si>
  <si>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</si>
  <si>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</si>
  <si>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</si>
  <si>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</si>
  <si>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</si>
  <si>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</si>
  <si>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</si>
  <si>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</si>
  <si>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</si>
  <si>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</si>
  <si>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</si>
  <si>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</si>
  <si>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</si>
  <si>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</si>
  <si>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</si>
  <si>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</si>
  <si>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</si>
  <si>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</si>
  <si>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</si>
  <si>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</si>
  <si>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</si>
  <si>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</si>
  <si>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</si>
  <si>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</si>
  <si>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</si>
  <si>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</si>
  <si>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</si>
  <si>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</si>
  <si>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</si>
  <si>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</si>
  <si>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</si>
  <si>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</si>
  <si>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</si>
  <si>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</si>
  <si>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</si>
  <si>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</si>
  <si>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</si>
  <si>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</si>
  <si>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</si>
  <si>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</si>
  <si>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</si>
  <si>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</si>
  <si>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</si>
  <si>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</si>
  <si>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</si>
  <si>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</si>
  <si>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</si>
  <si>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</si>
  <si>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</si>
  <si>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</si>
  <si>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</si>
  <si>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</si>
  <si>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</si>
  <si>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</si>
  <si>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</si>
  <si>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</si>
  <si>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</si>
  <si>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</si>
  <si>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</si>
  <si>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</si>
  <si>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</si>
  <si>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</si>
  <si>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</si>
  <si>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</si>
  <si>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</si>
  <si>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</si>
  <si>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</si>
  <si>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</si>
  <si>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</si>
  <si>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</si>
  <si>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</si>
  <si>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</si>
  <si>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</si>
  <si>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</si>
  <si>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</si>
  <si>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</si>
  <si>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</si>
  <si>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</si>
  <si>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</si>
  <si>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</si>
  <si>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</si>
  <si>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</si>
  <si>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</si>
  <si>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</si>
  <si>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</si>
  <si>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</si>
  <si>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</si>
  <si>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</si>
  <si>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</si>
  <si>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</si>
  <si>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</si>
  <si>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</si>
  <si>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</si>
  <si>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</si>
  <si>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</si>
  <si>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</si>
  <si>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</si>
  <si>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</si>
  <si>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</si>
  <si>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</si>
  <si>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</si>
  <si>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</si>
  <si>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</si>
  <si>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</si>
  <si>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</si>
  <si>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</si>
  <si>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</si>
  <si>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</si>
  <si>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</si>
  <si>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</si>
  <si>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</si>
  <si>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</si>
  <si>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</si>
  <si>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</si>
  <si>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</si>
  <si>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</si>
  <si>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</si>
  <si>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</si>
  <si>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</si>
  <si>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</si>
  <si>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</si>
  <si>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</si>
  <si>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</si>
  <si>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</si>
  <si>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</si>
  <si>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</si>
  <si>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</si>
  <si>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</si>
  <si>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</si>
  <si>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</si>
  <si>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</si>
  <si>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</si>
  <si>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</si>
  <si>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</si>
  <si>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</si>
  <si>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</si>
  <si>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</si>
  <si>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</si>
  <si>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</si>
  <si>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</si>
  <si>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</si>
  <si>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</si>
  <si>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</si>
  <si>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</si>
  <si>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</si>
  <si>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</si>
  <si>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</si>
  <si>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</si>
  <si>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</si>
  <si>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</si>
  <si>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</si>
  <si>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</si>
  <si>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</si>
  <si>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</si>
  <si>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</si>
  <si>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</si>
  <si>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</si>
  <si>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</si>
  <si>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</si>
  <si>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</si>
  <si>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</si>
  <si>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</si>
  <si>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</si>
  <si>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</si>
  <si>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</si>
  <si>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</si>
  <si>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</si>
  <si>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</si>
  <si>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</si>
  <si>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</si>
  <si>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</si>
  <si>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</si>
  <si>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</si>
  <si>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</si>
  <si>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</si>
  <si>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</si>
  <si>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</si>
  <si>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</si>
  <si>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</si>
  <si>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</si>
  <si>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</si>
  <si>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</si>
  <si>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</si>
  <si>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</si>
  <si>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</si>
  <si>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</si>
  <si>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</si>
  <si>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</si>
  <si>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</si>
  <si>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</si>
  <si>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</si>
  <si>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</si>
  <si>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</si>
  <si>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</si>
  <si>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</si>
  <si>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</si>
  <si>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</si>
  <si>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</si>
  <si>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</si>
  <si>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</si>
  <si>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</si>
  <si>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</si>
  <si>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</si>
  <si>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</si>
  <si>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</si>
  <si>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</si>
  <si>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</si>
  <si>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</si>
  <si>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</si>
  <si>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</si>
  <si>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</si>
  <si>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</si>
  <si>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</si>
  <si>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</si>
  <si>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</si>
  <si>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</si>
  <si>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</si>
  <si>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</si>
  <si>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</si>
  <si>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</si>
  <si>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</si>
  <si>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</si>
  <si>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</si>
  <si>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</si>
  <si>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</si>
  <si>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</si>
  <si>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</si>
  <si>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</si>
  <si>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</si>
  <si>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</si>
  <si>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</si>
  <si>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</si>
  <si>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</si>
  <si>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</si>
  <si>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</si>
  <si>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</si>
  <si>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</si>
  <si>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</si>
  <si>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</si>
  <si>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</si>
  <si>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</si>
  <si>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</si>
  <si>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</si>
  <si>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</si>
  <si>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</si>
  <si>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</si>
  <si>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</si>
  <si>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</si>
  <si>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</si>
  <si>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</si>
  <si>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</si>
  <si>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</si>
  <si>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</si>
  <si>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</si>
  <si>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</si>
  <si>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</si>
  <si>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</si>
  <si>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</si>
  <si>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</si>
  <si>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</si>
  <si>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</si>
  <si>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</si>
  <si>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</si>
  <si>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</si>
  <si>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</si>
  <si>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</si>
  <si>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</si>
  <si>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</si>
  <si>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</si>
  <si>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</si>
  <si>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</si>
  <si>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</si>
  <si>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</si>
  <si>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</si>
  <si>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</si>
  <si>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</si>
  <si>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</si>
  <si>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</si>
  <si>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</si>
  <si>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</si>
  <si>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</si>
  <si>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</si>
  <si>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</si>
  <si>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</si>
  <si>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</si>
  <si>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</si>
  <si>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</si>
  <si>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</si>
  <si>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</si>
  <si>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</si>
  <si>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</si>
  <si>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</si>
  <si>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</si>
  <si>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</si>
  <si>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</si>
  <si>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</si>
  <si>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</si>
  <si>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</si>
  <si>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</si>
  <si>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</si>
  <si>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</si>
  <si>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</si>
  <si>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</si>
  <si>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</si>
  <si>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</si>
  <si>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</si>
  <si>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</si>
  <si>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</si>
  <si>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</si>
  <si>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</si>
  <si>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</si>
  <si>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</si>
  <si>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</si>
  <si>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</si>
  <si>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</si>
  <si>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</si>
  <si>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</si>
  <si>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</si>
  <si>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</si>
  <si>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</si>
  <si>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</si>
  <si>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</si>
  <si>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</si>
  <si>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</si>
  <si>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</si>
  <si>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</si>
  <si>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</si>
  <si>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</si>
  <si>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</si>
  <si>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</si>
  <si>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</si>
  <si>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</si>
  <si>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</si>
  <si>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</si>
  <si>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</si>
  <si>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</si>
  <si>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</si>
  <si>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</si>
  <si>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</si>
  <si>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</si>
  <si>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</si>
  <si>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</si>
  <si>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</si>
  <si>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</si>
  <si>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</si>
  <si>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</si>
  <si>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</si>
  <si>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</si>
  <si>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</si>
  <si>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</si>
  <si>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</si>
  <si>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</si>
  <si>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</si>
  <si>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</si>
  <si>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</si>
  <si>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</si>
  <si>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</si>
  <si>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</si>
  <si>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</si>
  <si>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</si>
  <si>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</si>
  <si>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</si>
  <si>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</si>
  <si>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</si>
  <si>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</si>
  <si>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</si>
  <si>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</si>
  <si>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</si>
  <si>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</si>
  <si>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</si>
  <si>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</si>
  <si>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</si>
  <si>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</si>
  <si>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</si>
  <si>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</si>
  <si>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</si>
  <si>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</si>
  <si>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</si>
  <si>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</si>
  <si>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</si>
  <si>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</si>
  <si>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</si>
  <si>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</si>
  <si>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</si>
  <si>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</si>
  <si>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</si>
  <si>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</si>
  <si>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</si>
  <si>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</si>
  <si>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</si>
  <si>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</si>
  <si>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</si>
  <si>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</si>
  <si>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</si>
  <si>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</si>
  <si>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</si>
  <si>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</si>
  <si>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</si>
  <si>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</si>
  <si>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</si>
  <si>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</si>
  <si>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</si>
  <si>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</si>
  <si>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</si>
  <si>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</si>
  <si>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</si>
  <si>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</si>
  <si>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</si>
  <si>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</si>
  <si>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</si>
  <si>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</si>
  <si>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</si>
  <si>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</si>
  <si>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</si>
  <si>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</si>
  <si>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</si>
  <si>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</si>
  <si>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</si>
  <si>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</si>
  <si>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</si>
  <si>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</si>
  <si>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</si>
  <si>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</si>
  <si>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</si>
  <si>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</si>
  <si>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</si>
  <si>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</si>
  <si>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</si>
  <si>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</si>
  <si>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</si>
  <si>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</si>
  <si>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</si>
  <si>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</si>
  <si>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</si>
  <si>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</si>
  <si>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</si>
  <si>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</si>
  <si>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</si>
  <si>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</si>
  <si>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</si>
  <si>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</si>
  <si>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</si>
  <si>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</si>
  <si>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</si>
  <si>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</si>
  <si>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</si>
  <si>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</si>
  <si>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</si>
  <si>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</si>
  <si>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</si>
  <si>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</si>
  <si>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</si>
  <si>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</si>
  <si>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</si>
  <si>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</si>
  <si>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</si>
  <si>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</si>
  <si>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</si>
  <si>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</si>
  <si>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</si>
  <si>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</si>
  <si>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</si>
  <si>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</si>
  <si>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</si>
  <si>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</si>
  <si>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</si>
  <si>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</si>
  <si>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</si>
  <si>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</si>
  <si>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</si>
  <si>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</si>
  <si>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</si>
  <si>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</si>
  <si>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</si>
  <si>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</si>
  <si>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</si>
  <si>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</si>
  <si>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</si>
  <si>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</si>
  <si>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</si>
  <si>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</si>
  <si>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</si>
  <si>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</si>
  <si>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</si>
  <si>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</si>
  <si>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</si>
  <si>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</si>
  <si>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</si>
  <si>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</si>
  <si>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</si>
  <si>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</si>
  <si>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</si>
  <si>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</si>
  <si>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</si>
  <si>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</si>
  <si>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</si>
  <si>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</si>
  <si>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</si>
  <si>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</si>
  <si>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</si>
  <si>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</si>
  <si>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</si>
  <si>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</si>
  <si>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</si>
  <si>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</si>
  <si>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</si>
  <si>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</si>
  <si>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</si>
  <si>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</si>
  <si>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</si>
  <si>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</si>
  <si>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</si>
  <si>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</si>
  <si>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</si>
  <si>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</si>
  <si>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</si>
  <si>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</si>
  <si>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</si>
  <si>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</si>
  <si>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</si>
  <si>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</si>
  <si>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</si>
  <si>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</si>
  <si>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</si>
  <si>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</si>
  <si>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</si>
  <si>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</si>
  <si>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</si>
  <si>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</si>
  <si>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</si>
  <si>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</si>
  <si>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</si>
  <si>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</si>
  <si>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</si>
  <si>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</si>
  <si>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</si>
  <si>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</si>
  <si>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</si>
  <si>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</si>
  <si>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</si>
  <si>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</si>
  <si>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</si>
  <si>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</si>
  <si>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</si>
  <si>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</si>
  <si>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</si>
  <si>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</si>
  <si>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</si>
  <si>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</si>
  <si>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</si>
  <si>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</si>
  <si>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</si>
  <si>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</si>
  <si>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</si>
  <si>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</si>
  <si>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</si>
  <si>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</si>
  <si>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</si>
  <si>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</si>
  <si>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</si>
  <si>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</si>
  <si>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</si>
  <si>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</si>
  <si>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</si>
  <si>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</si>
  <si>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</si>
  <si>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</si>
  <si>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</si>
  <si>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</si>
  <si>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</si>
  <si>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</si>
  <si>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</si>
  <si>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</si>
  <si>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</si>
  <si>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</si>
  <si>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</si>
  <si>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</si>
  <si>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</si>
  <si>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</si>
  <si>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</si>
  <si>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</si>
  <si>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</si>
  <si>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</si>
  <si>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</si>
  <si>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</si>
  <si>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</si>
  <si>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</si>
  <si>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</si>
  <si>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</si>
  <si>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</si>
  <si>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</si>
  <si>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</si>
  <si>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</si>
  <si>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</si>
  <si>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</si>
  <si>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</si>
  <si>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</si>
  <si>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</si>
  <si>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</si>
  <si>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</si>
  <si>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</si>
  <si>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</si>
  <si>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</si>
  <si>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</si>
  <si>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</si>
  <si>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</si>
  <si>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</si>
  <si>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</si>
  <si>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</si>
  <si>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</si>
  <si>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</si>
  <si>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</si>
  <si>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</si>
  <si>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</si>
  <si>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</si>
  <si>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</si>
  <si>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</si>
  <si>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</si>
  <si>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</si>
  <si>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</si>
  <si>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</si>
  <si>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</si>
  <si>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</si>
  <si>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</si>
  <si>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</si>
  <si>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</si>
  <si>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</si>
  <si>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</si>
  <si>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</si>
  <si>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</si>
  <si>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</si>
  <si>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</si>
  <si>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</si>
  <si>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</si>
  <si>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</si>
  <si>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</si>
  <si>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</si>
  <si>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</si>
  <si>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</si>
  <si>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</si>
  <si>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</si>
  <si>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</si>
  <si>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</si>
  <si>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</si>
  <si>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</si>
  <si>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</si>
  <si>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</si>
  <si>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</si>
  <si>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</si>
  <si>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</si>
  <si>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</si>
  <si>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</si>
  <si>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</si>
  <si>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</si>
  <si>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</si>
  <si>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</si>
  <si>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</si>
  <si>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</si>
  <si>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</si>
  <si>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</si>
  <si>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</si>
  <si>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</si>
  <si>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</si>
  <si>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</si>
  <si>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</si>
  <si>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</si>
  <si>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</si>
  <si>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</si>
  <si>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</si>
  <si>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</si>
  <si>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</si>
  <si>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</si>
  <si>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</si>
  <si>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</si>
  <si>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</si>
  <si>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</si>
  <si>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</si>
  <si>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</si>
  <si>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</si>
  <si>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</si>
  <si>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</si>
  <si>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</si>
  <si>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</si>
  <si>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</si>
  <si>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</si>
  <si>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</si>
  <si>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</si>
  <si>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</si>
  <si>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</si>
  <si>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</si>
  <si>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</si>
  <si>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</si>
  <si>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</si>
  <si>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</si>
  <si>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</si>
  <si>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</si>
  <si>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</si>
  <si>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</si>
  <si>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</si>
  <si>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</si>
  <si>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</si>
  <si>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</si>
  <si>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</si>
  <si>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</si>
  <si>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</si>
  <si>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</si>
  <si>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</si>
  <si>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</si>
  <si>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</si>
  <si>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</si>
  <si>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</si>
  <si>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</si>
  <si>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</si>
  <si>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</si>
  <si>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</si>
  <si>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</si>
  <si>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</si>
  <si>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</si>
  <si>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</si>
  <si>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</si>
  <si>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</si>
  <si>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</si>
  <si>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</si>
  <si>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</si>
  <si>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</si>
  <si>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</si>
  <si>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</si>
  <si>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</si>
  <si>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</si>
  <si>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</si>
  <si>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</si>
  <si>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</si>
  <si>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</si>
  <si>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</si>
  <si>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</si>
  <si>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</si>
  <si>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</si>
  <si>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</si>
  <si>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</si>
  <si>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</si>
  <si>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</si>
  <si>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</si>
  <si>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</si>
  <si>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</si>
  <si>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</si>
  <si>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</si>
  <si>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</si>
  <si>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</si>
  <si>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</si>
  <si>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</si>
  <si>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</si>
  <si>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</si>
  <si>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</si>
  <si>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</si>
  <si>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</si>
  <si>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</si>
  <si>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</si>
  <si>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</si>
  <si>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</si>
  <si>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</si>
  <si>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</si>
  <si>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</si>
  <si>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</si>
  <si>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</si>
  <si>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</si>
  <si>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</si>
  <si>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</si>
  <si>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</si>
  <si>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</si>
  <si>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</si>
  <si>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</si>
  <si>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</si>
  <si>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</si>
  <si>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</si>
  <si>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</si>
  <si>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</si>
  <si>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</si>
  <si>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</si>
  <si>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</si>
  <si>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</si>
  <si>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</si>
  <si>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</si>
  <si>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</si>
  <si>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</si>
  <si>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</si>
  <si>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</si>
  <si>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</si>
  <si>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</si>
  <si>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</si>
  <si>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</si>
  <si>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</si>
  <si>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</si>
  <si>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</si>
  <si>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</si>
  <si>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</si>
  <si>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</si>
  <si>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</si>
  <si>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</si>
  <si>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</si>
  <si>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</si>
  <si>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</si>
  <si>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</si>
  <si>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</si>
  <si>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</si>
  <si>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</si>
  <si>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</si>
  <si>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</si>
  <si>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</si>
  <si>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</si>
  <si>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</si>
  <si>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</si>
  <si>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</si>
  <si>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</si>
  <si>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</si>
  <si>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</si>
  <si>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</si>
  <si>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</si>
  <si>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</si>
  <si>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</si>
  <si>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</si>
  <si>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</si>
  <si>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</si>
  <si>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</si>
  <si>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</si>
  <si>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</si>
  <si>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</si>
  <si>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</si>
  <si>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</si>
  <si>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</si>
  <si>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</si>
  <si>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</si>
  <si>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</si>
  <si>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</si>
  <si>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</si>
  <si>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</si>
  <si>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</si>
  <si>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</si>
  <si>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</si>
  <si>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</si>
  <si>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</si>
  <si>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</si>
  <si>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</si>
  <si>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</si>
  <si>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</si>
  <si>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</si>
  <si>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</si>
  <si>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</si>
  <si>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</si>
  <si>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</si>
  <si>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</si>
  <si>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</si>
  <si>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</si>
  <si>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</si>
  <si>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</si>
  <si>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</si>
  <si>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</si>
  <si>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</si>
  <si>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</si>
  <si>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</si>
  <si>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</si>
  <si>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</si>
  <si>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</si>
  <si>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</si>
  <si>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</si>
  <si>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</si>
  <si>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</si>
  <si>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</si>
  <si>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</si>
  <si>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</si>
  <si>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</si>
  <si>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</si>
  <si>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</si>
  <si>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</si>
  <si>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</si>
  <si>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</si>
  <si>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</si>
  <si>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</si>
  <si>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</si>
  <si>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</si>
  <si>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</si>
  <si>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</si>
  <si>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</si>
  <si>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</si>
  <si>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</si>
  <si>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</si>
  <si>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</si>
  <si>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</si>
  <si>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</si>
  <si>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</si>
  <si>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</si>
  <si>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</si>
  <si>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</si>
  <si>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</si>
  <si>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</si>
  <si>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</si>
  <si>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</si>
  <si>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</si>
  <si>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</si>
  <si>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</si>
  <si>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</si>
  <si>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</si>
  <si>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</si>
  <si>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</si>
  <si>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</si>
  <si>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</si>
  <si>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</si>
  <si>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</si>
  <si>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</si>
  <si>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</si>
  <si>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</si>
  <si>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</si>
  <si>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</si>
  <si>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</si>
  <si>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</si>
  <si>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</si>
  <si>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</si>
  <si>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</si>
  <si>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</si>
  <si>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</si>
  <si>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</si>
  <si>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</si>
  <si>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</si>
  <si>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</si>
  <si>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</si>
  <si>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</si>
  <si>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</si>
  <si>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</si>
  <si>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</si>
  <si>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</si>
  <si>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</si>
  <si>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</si>
  <si>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</si>
  <si>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</si>
  <si>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</si>
  <si>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</si>
  <si>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</si>
  <si>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</si>
  <si>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</si>
  <si>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</si>
  <si>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</si>
  <si>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</si>
  <si>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</si>
  <si>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</si>
  <si>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</si>
  <si>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</si>
  <si>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</si>
  <si>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</si>
  <si>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</si>
  <si>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</si>
  <si>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</si>
  <si>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</si>
  <si>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</si>
  <si>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</si>
  <si>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</si>
  <si>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</si>
  <si>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</si>
  <si>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</si>
  <si>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</si>
  <si>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</si>
  <si>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</si>
  <si>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</si>
  <si>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</si>
  <si>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</si>
  <si>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</si>
  <si>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</si>
  <si>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</si>
  <si>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</si>
  <si>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</si>
  <si>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</si>
  <si>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</si>
  <si>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</si>
  <si>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</si>
  <si>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</si>
  <si>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</si>
  <si>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</si>
  <si>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</si>
  <si>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</si>
  <si>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</si>
  <si>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</si>
  <si>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</si>
  <si>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</si>
  <si>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</si>
  <si>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</si>
  <si>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</si>
  <si>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</si>
  <si>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</si>
  <si>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</si>
  <si>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</si>
  <si>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</si>
  <si>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</si>
  <si>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</si>
  <si>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</si>
  <si>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</si>
  <si>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</si>
  <si>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</si>
  <si>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</si>
  <si>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</si>
  <si>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</si>
  <si>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</si>
  <si>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</si>
  <si>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</si>
  <si>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</si>
  <si>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</si>
  <si>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</si>
  <si>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</si>
  <si>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</si>
  <si>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</si>
  <si>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</si>
  <si>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</si>
  <si>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</si>
  <si>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</si>
  <si>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</si>
  <si>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</si>
  <si>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</si>
  <si>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</si>
  <si>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</si>
  <si>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</si>
  <si>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</si>
  <si>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</si>
  <si>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</si>
  <si>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</si>
  <si>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</si>
  <si>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</si>
  <si>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</si>
  <si>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</si>
  <si>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</si>
  <si>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</si>
  <si>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</si>
  <si>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</si>
  <si>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</si>
  <si>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</si>
  <si>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</si>
  <si>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</si>
  <si>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</si>
  <si>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</si>
  <si>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</si>
  <si>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</si>
  <si>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</si>
  <si>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</si>
  <si>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</si>
  <si>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</si>
  <si>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</si>
  <si>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</si>
  <si>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</si>
  <si>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</si>
  <si>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</si>
  <si>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</si>
  <si>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</si>
  <si>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</si>
  <si>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</si>
  <si>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</si>
  <si>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</si>
  <si>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</si>
  <si>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</si>
  <si>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</si>
  <si>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</si>
  <si>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</si>
  <si>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</si>
  <si>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</si>
  <si>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</si>
  <si>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</si>
  <si>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</si>
  <si>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</si>
  <si>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</si>
  <si>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</si>
  <si>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</si>
  <si>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</si>
  <si>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</si>
  <si>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</si>
  <si>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</si>
  <si>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</si>
  <si>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</si>
  <si>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</si>
  <si>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</si>
  <si>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</si>
  <si>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</si>
  <si>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</si>
  <si>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</si>
  <si>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</si>
  <si>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</si>
  <si>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</si>
  <si>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</si>
  <si>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</si>
  <si>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</si>
  <si>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</si>
  <si>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</si>
  <si>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</si>
  <si>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</si>
  <si>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</si>
  <si>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</si>
  <si>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</si>
  <si>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</si>
  <si>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</si>
  <si>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</si>
  <si>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</si>
  <si>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</si>
  <si>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</si>
  <si>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</si>
  <si>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</si>
  <si>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</si>
  <si>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</si>
  <si>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</si>
  <si>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</si>
  <si>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</si>
  <si>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</si>
  <si>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</si>
  <si>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</si>
  <si>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</si>
  <si>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</si>
  <si>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</si>
  <si>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</si>
  <si>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</si>
  <si>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</si>
  <si>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</si>
  <si>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</si>
  <si>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</si>
  <si>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</si>
  <si>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</si>
  <si>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</si>
  <si>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</si>
  <si>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</si>
  <si>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</si>
  <si>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</si>
  <si>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</si>
  <si>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</si>
  <si>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</si>
  <si>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</si>
  <si>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</si>
  <si>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</si>
  <si>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</si>
  <si>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</si>
  <si>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</si>
  <si>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</si>
  <si>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</si>
  <si>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</si>
  <si>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</si>
  <si>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</si>
  <si>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</si>
  <si>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</si>
  <si>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</si>
  <si>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</si>
  <si>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</si>
  <si>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</si>
  <si>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</si>
  <si>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</si>
  <si>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</si>
  <si>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</si>
  <si>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</si>
  <si>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</si>
  <si>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</si>
  <si>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</si>
  <si>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</si>
  <si>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</si>
  <si>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</si>
  <si>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</si>
  <si>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</si>
  <si>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</si>
  <si>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</si>
  <si>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</si>
  <si>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</si>
  <si>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</si>
  <si>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</si>
  <si>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</si>
  <si>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</si>
  <si>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</si>
  <si>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</si>
  <si>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</si>
  <si>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</si>
  <si>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</si>
  <si>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</si>
  <si>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</si>
  <si>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</si>
  <si>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</si>
  <si>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</si>
  <si>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</si>
  <si>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</si>
  <si>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</si>
  <si>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</si>
  <si>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</si>
  <si>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</si>
  <si>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</si>
  <si>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</si>
  <si>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</si>
  <si>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</si>
  <si>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</si>
  <si>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</si>
  <si>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</si>
  <si>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</si>
  <si>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</si>
  <si>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</si>
  <si>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</si>
  <si>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</si>
  <si>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</si>
  <si>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</si>
  <si>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</si>
  <si>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</si>
  <si>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</si>
  <si>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</si>
  <si>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</si>
  <si>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</si>
  <si>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</si>
  <si>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</si>
  <si>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</si>
  <si>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</si>
  <si>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</si>
  <si>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</si>
  <si>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</si>
  <si>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</si>
  <si>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</si>
  <si>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</si>
  <si>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</si>
  <si>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</si>
  <si>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</si>
  <si>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</si>
  <si>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</si>
  <si>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</si>
  <si>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</si>
  <si>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</si>
  <si>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</si>
  <si>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</si>
  <si>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</si>
  <si>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</si>
  <si>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</si>
  <si>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</si>
  <si>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</si>
  <si>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</si>
  <si>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</si>
  <si>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</si>
  <si>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</si>
  <si>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</si>
  <si>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</si>
  <si>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</si>
  <si>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</si>
  <si>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</si>
  <si>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</si>
  <si>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</si>
  <si>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</si>
  <si>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</si>
  <si>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</si>
  <si>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</si>
  <si>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</si>
  <si>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</si>
  <si>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</si>
  <si>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</si>
  <si>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</si>
  <si>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</si>
  <si>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</si>
  <si>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</si>
  <si>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</si>
  <si>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</si>
  <si>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</si>
  <si>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</si>
  <si>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</si>
  <si>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</si>
  <si>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</si>
  <si>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</si>
  <si>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</si>
  <si>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</si>
  <si>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</si>
  <si>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</si>
  <si>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</si>
  <si>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</si>
  <si>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</si>
  <si>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</si>
  <si>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</si>
  <si>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</si>
  <si>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</si>
  <si>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</si>
  <si>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</si>
  <si>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</si>
  <si>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</si>
  <si>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</si>
  <si>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</si>
  <si>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</si>
  <si>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</si>
  <si>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</si>
  <si>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</si>
  <si>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</si>
  <si>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</si>
  <si>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</si>
  <si>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</si>
  <si>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</si>
  <si>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</si>
  <si>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</si>
  <si>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</si>
  <si>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</si>
  <si>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</si>
  <si>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</si>
  <si>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</si>
  <si>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</si>
  <si>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</si>
  <si>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</si>
  <si>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</si>
  <si>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</si>
  <si>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</si>
  <si>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</si>
  <si>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</si>
  <si>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</si>
  <si>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</si>
  <si>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</si>
  <si>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</si>
  <si>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</si>
  <si>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</si>
  <si>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</si>
  <si>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</si>
  <si>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</si>
  <si>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</si>
  <si>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</si>
  <si>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</si>
  <si>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</si>
  <si>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</si>
  <si>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</si>
  <si>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</si>
  <si>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</si>
  <si>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</si>
  <si>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</si>
  <si>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</si>
  <si>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</si>
  <si>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</si>
  <si>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</si>
  <si>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</si>
  <si>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</si>
  <si>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</si>
  <si>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</si>
  <si>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</si>
  <si>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</si>
  <si>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</si>
  <si>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</si>
  <si>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</si>
  <si>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</si>
  <si>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</si>
  <si>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</si>
  <si>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</si>
  <si>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</si>
  <si>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</si>
  <si>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</si>
  <si>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</si>
  <si>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</si>
  <si>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</si>
  <si>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</si>
  <si>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</si>
  <si>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</si>
  <si>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</si>
  <si>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</si>
  <si>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</si>
  <si>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</si>
  <si>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</si>
  <si>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</si>
  <si>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</si>
  <si>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</si>
  <si>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</si>
  <si>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</si>
  <si>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</si>
  <si>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</si>
  <si>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</si>
  <si>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</si>
  <si>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</si>
  <si>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</si>
  <si>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</si>
  <si>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</si>
  <si>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</si>
  <si>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</si>
  <si>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</si>
  <si>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</si>
  <si>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</si>
  <si>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</si>
  <si>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</si>
  <si>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</si>
  <si>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</si>
  <si>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</si>
  <si>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</si>
  <si>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</si>
  <si>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</si>
  <si>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</si>
  <si>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</si>
  <si>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</si>
  <si>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</si>
  <si>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</si>
  <si>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</si>
  <si>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</si>
  <si>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</si>
  <si>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</si>
  <si>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</si>
  <si>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</si>
  <si>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</si>
  <si>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</si>
  <si>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</si>
  <si>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</si>
  <si>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</si>
  <si>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</si>
  <si>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</si>
  <si>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</si>
  <si>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</si>
  <si>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</si>
  <si>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</si>
  <si>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</si>
  <si>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</si>
  <si>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</si>
  <si>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</si>
  <si>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</si>
  <si>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</si>
  <si>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</si>
  <si>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</si>
  <si>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</si>
  <si>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</si>
  <si>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</si>
  <si>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</si>
  <si>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</si>
  <si>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</si>
  <si>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</si>
  <si>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</si>
  <si>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</si>
  <si>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</si>
  <si>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</si>
  <si>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</si>
  <si>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</si>
  <si>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</si>
  <si>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</si>
  <si>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</si>
  <si>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</si>
  <si>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</si>
  <si>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</si>
  <si>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</si>
  <si>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</si>
  <si>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</si>
  <si>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</si>
  <si>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</si>
  <si>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</si>
  <si>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</si>
  <si>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</si>
  <si>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</si>
  <si>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</si>
  <si>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</si>
  <si>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</si>
  <si>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</si>
  <si>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</si>
  <si>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</si>
  <si>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</si>
  <si>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</si>
  <si>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</si>
  <si>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</si>
  <si>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</si>
  <si>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</si>
  <si>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</si>
  <si>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</si>
  <si>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</si>
  <si>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</si>
  <si>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</si>
  <si>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</si>
  <si>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</si>
  <si>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</si>
  <si>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</si>
  <si>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</si>
  <si>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</si>
  <si>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</si>
  <si>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</si>
  <si>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</si>
  <si>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</si>
  <si>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</si>
  <si>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</si>
  <si>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</si>
  <si>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</si>
  <si>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</si>
  <si>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</si>
  <si>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</si>
  <si>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</si>
  <si>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</si>
  <si>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</si>
  <si>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</si>
  <si>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</si>
  <si>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</si>
  <si>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</si>
  <si>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</si>
  <si>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</si>
  <si>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</si>
  <si>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</si>
  <si>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</si>
  <si>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</si>
  <si>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</si>
  <si>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</si>
  <si>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</si>
  <si>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</si>
  <si>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</si>
  <si>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</si>
  <si>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</si>
  <si>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</si>
  <si>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</si>
  <si>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</si>
  <si>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</si>
  <si>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</si>
  <si>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</si>
  <si>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</si>
  <si>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</si>
  <si>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</si>
  <si>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</si>
  <si>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</si>
  <si>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</si>
  <si>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</si>
  <si>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</si>
  <si>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</si>
  <si>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</si>
  <si>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</si>
  <si>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</si>
  <si>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</si>
  <si>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</si>
  <si>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</si>
  <si>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</si>
  <si>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</si>
  <si>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</si>
  <si>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</si>
  <si>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</si>
  <si>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</si>
  <si>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</si>
  <si>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</si>
  <si>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</si>
  <si>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</si>
  <si>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</si>
  <si>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</si>
  <si>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</si>
  <si>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</si>
  <si>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</si>
  <si>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</si>
  <si>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</si>
  <si>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</si>
  <si>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</si>
  <si>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</si>
  <si>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</si>
  <si>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</si>
  <si>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</si>
  <si>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</si>
  <si>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</si>
  <si>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</si>
  <si>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</si>
  <si>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</si>
  <si>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</si>
  <si>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</si>
  <si>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</si>
  <si>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</si>
  <si>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</si>
  <si>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</si>
  <si>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</si>
  <si>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</si>
  <si>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</si>
  <si>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</si>
  <si>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</si>
  <si>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</si>
  <si>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</si>
  <si>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</si>
  <si>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</si>
  <si>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</si>
  <si>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</si>
  <si>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</si>
  <si>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</si>
  <si>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</si>
  <si>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</si>
  <si>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</si>
  <si>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</si>
  <si>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</si>
  <si>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</si>
  <si>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</si>
  <si>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</si>
  <si>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</si>
  <si>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</si>
  <si>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</si>
  <si>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</si>
  <si>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</si>
  <si>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</si>
  <si>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</si>
  <si>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</si>
  <si>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</si>
  <si>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</si>
  <si>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</si>
  <si>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</si>
  <si>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</si>
  <si>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</si>
  <si>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</si>
  <si>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</si>
  <si>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</si>
  <si>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</si>
  <si>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</si>
  <si>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</si>
  <si>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</si>
  <si>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</si>
  <si>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</si>
  <si>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</si>
  <si>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</si>
  <si>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</si>
  <si>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</si>
  <si>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</si>
  <si>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</si>
  <si>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</si>
  <si>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</si>
  <si>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</si>
  <si>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</si>
  <si>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</si>
  <si>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</si>
  <si>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</si>
  <si>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</si>
  <si>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</si>
  <si>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</si>
  <si>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</si>
  <si>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</si>
  <si>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</si>
  <si>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</si>
  <si>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</si>
  <si>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</si>
  <si>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</si>
  <si>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</si>
  <si>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</si>
  <si>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</si>
  <si>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</si>
  <si>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</si>
  <si>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</si>
  <si>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</si>
  <si>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</si>
  <si>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</si>
  <si>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</si>
  <si>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</si>
  <si>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</si>
  <si>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</si>
  <si>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</si>
  <si>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</si>
  <si>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</si>
  <si>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</si>
  <si>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</si>
  <si>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</si>
  <si>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</si>
  <si>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</si>
  <si>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</si>
  <si>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</si>
  <si>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</si>
  <si>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</si>
  <si>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</si>
  <si>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</si>
  <si>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</si>
  <si>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</si>
  <si>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</si>
  <si>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</si>
  <si>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</si>
  <si>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</si>
  <si>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</si>
  <si>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</si>
  <si>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</si>
  <si>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</si>
  <si>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</si>
  <si>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</si>
  <si>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</si>
  <si>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</si>
  <si>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</si>
  <si>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</si>
  <si>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</si>
  <si>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</si>
  <si>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</si>
  <si>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</si>
  <si>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</si>
  <si>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</si>
  <si>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</si>
  <si>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</si>
  <si>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</si>
  <si>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</si>
  <si>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</si>
  <si>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</si>
  <si>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</si>
  <si>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</si>
  <si>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</si>
  <si>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</si>
  <si>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</si>
  <si>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</si>
  <si>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</si>
  <si>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</si>
  <si>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</si>
  <si>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</si>
  <si>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</si>
  <si>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</si>
  <si>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</si>
  <si>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</si>
  <si>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</si>
  <si>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</si>
  <si>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</si>
  <si>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</si>
  <si>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</si>
  <si>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</si>
  <si>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</si>
  <si>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</si>
  <si>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</si>
  <si>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</si>
  <si>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</si>
  <si>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</si>
  <si>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</si>
  <si>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</si>
  <si>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</si>
  <si>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</si>
  <si>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</si>
  <si>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</si>
  <si>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</si>
  <si>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</si>
  <si>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</si>
  <si>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</si>
  <si>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</si>
  <si>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</si>
  <si>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</si>
  <si>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</si>
  <si>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</si>
  <si>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</si>
  <si>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</si>
  <si>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</si>
  <si>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</si>
  <si>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</si>
  <si>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</si>
  <si>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</si>
  <si>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</si>
  <si>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</si>
  <si>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</si>
  <si>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</si>
  <si>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</si>
  <si>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</si>
  <si>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</si>
  <si>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</si>
  <si>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</si>
  <si>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</si>
  <si>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</si>
  <si>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</si>
  <si>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</si>
  <si>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</si>
  <si>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</si>
  <si>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</si>
  <si>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</si>
  <si>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</si>
  <si>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</si>
  <si>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</si>
  <si>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</si>
  <si>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</si>
  <si>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</si>
  <si>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</si>
  <si>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</si>
  <si>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</si>
  <si>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</si>
  <si>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</si>
  <si>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</si>
  <si>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</si>
  <si>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</si>
  <si>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</si>
  <si>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</si>
  <si>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</si>
  <si>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</si>
  <si>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</si>
  <si>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</si>
  <si>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</si>
  <si>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</si>
  <si>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</si>
  <si>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</si>
  <si>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</si>
  <si>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</si>
  <si>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</si>
  <si>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</si>
  <si>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</si>
  <si>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</si>
  <si>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</si>
  <si>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</si>
  <si>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</si>
  <si>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</si>
  <si>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</si>
  <si>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</si>
  <si>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</si>
  <si>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</si>
  <si>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</si>
  <si>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</si>
  <si>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</si>
  <si>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</si>
  <si>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</si>
  <si>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</si>
  <si>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</si>
  <si>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</si>
  <si>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</si>
  <si>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</si>
  <si>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</si>
  <si>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</si>
  <si>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</si>
  <si>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</si>
  <si>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</si>
  <si>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</si>
  <si>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</si>
  <si>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</si>
  <si>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</si>
  <si>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</si>
  <si>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</si>
  <si>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</si>
  <si>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</si>
  <si>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</si>
  <si>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</si>
  <si>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</si>
  <si>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</si>
  <si>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</si>
  <si>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</si>
  <si>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</si>
  <si>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</si>
  <si>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</si>
  <si>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</si>
  <si>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</si>
  <si>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</si>
  <si>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</si>
  <si>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</si>
  <si>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</si>
  <si>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</si>
  <si>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</si>
  <si>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</si>
  <si>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</si>
  <si>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</si>
  <si>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</si>
  <si>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</si>
  <si>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</si>
  <si>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</si>
  <si>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</si>
  <si>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</si>
  <si>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</si>
  <si>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</si>
  <si>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</si>
  <si>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</si>
  <si>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</si>
  <si>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</si>
  <si>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</si>
  <si>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</si>
  <si>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</si>
  <si>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</si>
  <si>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</si>
  <si>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</si>
  <si>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</si>
  <si>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</si>
  <si>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</si>
  <si>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</si>
  <si>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</si>
  <si>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</si>
  <si>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</si>
  <si>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</si>
  <si>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</si>
  <si>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</si>
  <si>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</si>
  <si>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</si>
  <si>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</si>
  <si>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</si>
  <si>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</si>
  <si>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</si>
  <si>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</si>
  <si>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</si>
  <si>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</si>
  <si>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</si>
  <si>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</si>
  <si>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</si>
  <si>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</si>
  <si>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</si>
  <si>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</si>
  <si>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</si>
  <si>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</si>
  <si>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</si>
  <si>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</si>
  <si>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</si>
  <si>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</si>
  <si>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</si>
  <si>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</si>
  <si>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</si>
  <si>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</si>
  <si>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</si>
  <si>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</si>
  <si>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</si>
  <si>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</si>
  <si>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</si>
  <si>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</si>
  <si>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</si>
  <si>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</si>
  <si>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</si>
  <si>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</si>
  <si>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</si>
  <si>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</si>
  <si>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</si>
  <si>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</si>
  <si>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</si>
  <si>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</si>
  <si>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</si>
  <si>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</si>
  <si>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</si>
  <si>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</si>
  <si>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</si>
  <si>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</si>
  <si>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</si>
  <si>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</si>
  <si>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</si>
  <si>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</si>
  <si>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</si>
  <si>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</si>
  <si>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</si>
  <si>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</si>
  <si>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</si>
  <si>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</si>
  <si>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</si>
  <si>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</si>
  <si>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</si>
  <si>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</si>
  <si>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</si>
  <si>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</si>
  <si>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</si>
  <si>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</si>
  <si>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</si>
  <si>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</si>
  <si>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</si>
  <si>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</si>
  <si>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</si>
  <si>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</si>
  <si>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</si>
  <si>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</si>
  <si>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</si>
  <si>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</si>
  <si>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</si>
  <si>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</si>
  <si>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</si>
  <si>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</si>
  <si>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</si>
  <si>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</si>
  <si>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</si>
  <si>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</si>
  <si>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</si>
  <si>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</si>
  <si>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</si>
  <si>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</si>
  <si>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</si>
  <si>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</si>
  <si>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</si>
  <si>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</si>
  <si>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</si>
  <si>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</si>
  <si>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</si>
  <si>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</si>
  <si>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</si>
  <si>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</si>
  <si>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</si>
  <si>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</si>
  <si>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</si>
  <si>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</si>
  <si>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</si>
  <si>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</si>
  <si>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</si>
  <si>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</si>
  <si>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</si>
  <si>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</si>
  <si>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</si>
  <si>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</si>
  <si>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</si>
  <si>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</si>
  <si>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</si>
  <si>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</si>
  <si>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</si>
  <si>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</si>
  <si>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</si>
  <si>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</si>
  <si>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</si>
  <si>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</si>
  <si>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</si>
  <si>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</si>
  <si>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</si>
  <si>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</si>
  <si>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</si>
  <si>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</si>
  <si>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</si>
  <si>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</si>
  <si>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</si>
  <si>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</si>
  <si>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</si>
  <si>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</si>
  <si>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</si>
  <si>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</si>
  <si>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</si>
  <si>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</si>
  <si>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</si>
  <si>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</si>
  <si>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</si>
  <si>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</si>
  <si>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</si>
  <si>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</si>
  <si>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</si>
  <si>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</si>
  <si>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</si>
  <si>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</si>
  <si>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</si>
  <si>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</si>
  <si>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</si>
  <si>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</si>
  <si>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</si>
  <si>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</si>
  <si>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</si>
  <si>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</si>
  <si>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</si>
  <si>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</si>
  <si>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</si>
  <si>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</si>
  <si>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</si>
  <si>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</si>
  <si>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</si>
  <si>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</si>
  <si>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</si>
  <si>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</si>
  <si>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</si>
  <si>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</si>
  <si>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</si>
  <si>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</si>
  <si>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</si>
  <si>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</si>
  <si>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</si>
  <si>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</si>
  <si>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</si>
  <si>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</si>
  <si>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</si>
  <si>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</si>
  <si>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</si>
  <si>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</si>
  <si>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</si>
  <si>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</si>
  <si>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</si>
  <si>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</si>
  <si>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</si>
  <si>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</si>
  <si>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</si>
  <si>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</si>
  <si>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</si>
  <si>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</si>
  <si>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</si>
  <si>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</si>
  <si>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</si>
  <si>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</si>
  <si>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</si>
  <si>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</si>
  <si>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</si>
  <si>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</si>
  <si>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</si>
  <si>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</si>
  <si>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</si>
  <si>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</si>
  <si>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</si>
  <si>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</si>
  <si>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</si>
  <si>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</si>
  <si>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</si>
  <si>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</si>
  <si>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</si>
  <si>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</si>
  <si>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</si>
  <si>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</si>
  <si>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</si>
  <si>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</si>
  <si>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</si>
  <si>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</si>
  <si>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</si>
  <si>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</si>
  <si>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</si>
  <si>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</si>
  <si>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</si>
  <si>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</si>
  <si>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</si>
  <si>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</si>
  <si>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</si>
  <si>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</si>
  <si>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</si>
  <si>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</si>
  <si>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</si>
  <si>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</si>
  <si>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</si>
  <si>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</si>
  <si>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</si>
  <si>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</si>
  <si>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</si>
  <si>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</si>
  <si>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</si>
  <si>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</si>
  <si>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</si>
  <si>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</si>
  <si>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</si>
  <si>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</si>
  <si>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</si>
  <si>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</si>
  <si>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</si>
  <si>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</si>
  <si>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</si>
  <si>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</si>
  <si>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</si>
  <si>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</si>
  <si>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</si>
  <si>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</si>
  <si>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</si>
  <si>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</si>
  <si>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</si>
  <si>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</si>
  <si>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</si>
  <si>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</si>
  <si>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</si>
  <si>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</si>
  <si>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</si>
  <si>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</si>
  <si>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</si>
  <si>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</si>
  <si>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</si>
  <si>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</si>
  <si>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</si>
  <si>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</si>
  <si>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</si>
  <si>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</si>
  <si>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</si>
  <si>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</si>
  <si>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</si>
  <si>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</si>
  <si>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</si>
  <si>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</si>
  <si>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</si>
  <si>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</si>
  <si>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</si>
  <si>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</si>
  <si>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</si>
  <si>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</si>
  <si>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</si>
  <si>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</si>
  <si>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</si>
  <si>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</si>
  <si>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</si>
  <si>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</si>
  <si>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</si>
  <si>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</si>
  <si>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</si>
  <si>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</si>
  <si>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</si>
  <si>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</si>
  <si>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</si>
  <si>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</si>
  <si>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</si>
  <si>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</si>
  <si>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</si>
  <si>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</si>
  <si>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</si>
  <si>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</si>
  <si>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</si>
  <si>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</si>
  <si>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</si>
  <si>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</si>
  <si>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</si>
  <si>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</si>
  <si>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</si>
  <si>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</si>
  <si>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</si>
  <si>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</si>
  <si>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</si>
  <si>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</si>
  <si>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</si>
  <si>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</si>
  <si>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</si>
  <si>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</si>
  <si>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</si>
  <si>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</si>
  <si>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</si>
  <si>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</si>
  <si>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</si>
  <si>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</si>
  <si>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</si>
  <si>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</si>
  <si>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</si>
  <si>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</si>
  <si>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</si>
  <si>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</si>
  <si>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</si>
  <si>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</si>
  <si>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</si>
  <si>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</si>
  <si>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</si>
  <si>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</si>
  <si>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</si>
  <si>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</si>
  <si>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</si>
  <si>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</si>
  <si>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</si>
  <si>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</si>
  <si>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</si>
  <si>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</si>
  <si>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</si>
  <si>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</si>
  <si>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</si>
  <si>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</si>
  <si>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</si>
  <si>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</si>
  <si>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</si>
  <si>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</si>
  <si>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</si>
  <si>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</si>
  <si>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</si>
  <si>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</si>
  <si>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</si>
  <si>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</si>
  <si>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</si>
  <si>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</si>
  <si>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</si>
  <si>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</si>
  <si>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</si>
  <si>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</si>
  <si>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</si>
  <si>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</si>
  <si>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</si>
  <si>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</si>
  <si>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</si>
  <si>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</si>
  <si>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</si>
  <si>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</si>
  <si>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</si>
  <si>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</si>
  <si>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</si>
  <si>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</si>
  <si>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</si>
  <si>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</si>
  <si>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</si>
  <si>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</si>
  <si>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</si>
  <si>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</si>
  <si>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</si>
  <si>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</si>
  <si>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</si>
  <si>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</si>
  <si>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</si>
  <si>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</si>
  <si>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</si>
  <si>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</si>
  <si>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</si>
  <si>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</si>
  <si>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</si>
  <si>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</si>
  <si>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</si>
  <si>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</si>
  <si>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</si>
  <si>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</si>
  <si>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</si>
  <si>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</si>
  <si>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</si>
  <si>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</si>
  <si>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</si>
  <si>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</si>
  <si>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</si>
  <si>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</si>
  <si>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</si>
  <si>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</si>
  <si>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</si>
  <si>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</si>
  <si>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</si>
  <si>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</si>
  <si>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</si>
  <si>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</si>
  <si>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</si>
  <si>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</si>
  <si>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</si>
  <si>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</si>
  <si>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</si>
  <si>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</si>
  <si>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</si>
  <si>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</si>
  <si>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</si>
  <si>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</si>
  <si>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</si>
  <si>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</si>
  <si>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</si>
  <si>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</si>
  <si>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</si>
  <si>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</si>
  <si>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</si>
  <si>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</si>
  <si>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</si>
  <si>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</si>
  <si>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</si>
  <si>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</si>
  <si>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</si>
  <si>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</si>
  <si>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</si>
  <si>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</si>
  <si>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</si>
  <si>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</si>
  <si>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</si>
  <si>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</si>
  <si>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</si>
  <si>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</si>
  <si>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</si>
  <si>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</si>
  <si>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</si>
  <si>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</si>
  <si>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</si>
  <si>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</si>
  <si>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</si>
  <si>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</si>
  <si>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</si>
  <si>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</si>
  <si>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</si>
  <si>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</si>
  <si>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</si>
  <si>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</si>
  <si>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</si>
  <si>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</si>
  <si>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</si>
  <si>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</si>
  <si>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</si>
  <si>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</si>
  <si>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</si>
  <si>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</si>
  <si>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</si>
  <si>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</si>
  <si>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</si>
  <si>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</si>
  <si>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</si>
  <si>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</si>
  <si>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</si>
  <si>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</si>
  <si>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</si>
  <si>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</si>
  <si>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</si>
  <si>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</si>
  <si>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</si>
  <si>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</si>
  <si>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</si>
  <si>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</si>
  <si>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</si>
  <si>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</si>
  <si>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</si>
  <si>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</si>
  <si>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</si>
  <si>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</si>
  <si>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</si>
  <si>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</si>
  <si>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</si>
  <si>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</si>
  <si>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</si>
  <si>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</si>
  <si>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</si>
  <si>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</si>
  <si>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</si>
  <si>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</si>
  <si>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</si>
  <si>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</si>
  <si>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</si>
  <si>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</si>
  <si>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</si>
  <si>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</si>
  <si>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</si>
  <si>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</si>
  <si>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</si>
  <si>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</si>
  <si>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</si>
  <si>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</si>
  <si>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</si>
  <si>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</si>
  <si>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</si>
  <si>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</si>
  <si>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</si>
  <si>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</si>
  <si>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</si>
  <si>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</si>
  <si>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</si>
  <si>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</si>
  <si>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</si>
  <si>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</si>
  <si>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</si>
  <si>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</si>
  <si>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</si>
  <si>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</si>
  <si>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</si>
  <si>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</si>
  <si>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</si>
  <si>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</si>
  <si>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</si>
  <si>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</si>
  <si>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</si>
  <si>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</si>
  <si>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</si>
  <si>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</si>
  <si>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</si>
  <si>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</si>
  <si>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</si>
  <si>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</si>
  <si>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</si>
  <si>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</si>
  <si>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</si>
  <si>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</si>
  <si>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</si>
  <si>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</si>
  <si>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</si>
  <si>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</si>
  <si>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</si>
  <si>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</si>
  <si>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</si>
  <si>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</si>
  <si>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</si>
  <si>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</si>
  <si>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</si>
  <si>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</si>
  <si>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</si>
  <si>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</si>
  <si>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</si>
  <si>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</si>
  <si>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</si>
  <si>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</si>
  <si>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</si>
  <si>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</si>
  <si>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</si>
  <si>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</si>
  <si>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</si>
  <si>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</si>
  <si>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</si>
  <si>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</si>
  <si>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</si>
  <si>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</si>
  <si>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</si>
  <si>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</si>
  <si>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</si>
  <si>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</si>
  <si>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</si>
  <si>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</si>
  <si>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</si>
  <si>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</si>
  <si>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</si>
  <si>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</si>
  <si>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</si>
  <si>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</si>
  <si>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</si>
  <si>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</si>
  <si>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</si>
  <si>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</si>
  <si>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</si>
  <si>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</si>
  <si>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</si>
  <si>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</si>
  <si>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</si>
  <si>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</si>
  <si>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</si>
  <si>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</si>
  <si>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</si>
  <si>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</si>
  <si>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</si>
  <si>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</si>
  <si>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</si>
  <si>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</si>
  <si>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</si>
  <si>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</si>
  <si>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</si>
  <si>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</si>
  <si>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</si>
  <si>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</si>
  <si>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</si>
  <si>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</si>
  <si>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</si>
  <si>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</si>
  <si>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</si>
  <si>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</si>
  <si>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</si>
  <si>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</si>
  <si>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</si>
  <si>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</si>
  <si>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</si>
  <si>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</si>
  <si>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</si>
  <si>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</si>
  <si>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</si>
  <si>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</si>
  <si>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</si>
  <si>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</si>
  <si>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</si>
  <si>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</si>
  <si>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</si>
  <si>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</si>
  <si>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</si>
  <si>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</si>
  <si>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</si>
  <si>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</si>
  <si>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</si>
  <si>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</si>
  <si>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</si>
  <si>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</si>
  <si>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</si>
  <si>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</si>
  <si>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</si>
  <si>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</si>
  <si>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</si>
  <si>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</si>
  <si>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</si>
  <si>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</si>
  <si>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</si>
  <si>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</si>
  <si>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</si>
  <si>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</si>
  <si>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</si>
  <si>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</si>
  <si>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</si>
  <si>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</si>
  <si>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</si>
  <si>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</si>
  <si>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</si>
  <si>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</si>
  <si>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</si>
  <si>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</si>
  <si>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</si>
  <si>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</si>
  <si>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</si>
  <si>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</si>
  <si>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</si>
  <si>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</si>
  <si>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</si>
  <si>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</si>
  <si>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</si>
  <si>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</si>
  <si>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</si>
  <si>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</si>
  <si>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</si>
  <si>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</si>
  <si>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</si>
  <si>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</si>
  <si>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</si>
  <si>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</si>
  <si>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</si>
  <si>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</si>
  <si>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</si>
  <si>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</si>
  <si>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</si>
  <si>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</si>
  <si>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</si>
  <si>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</si>
  <si>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</si>
  <si>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</si>
  <si>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</si>
  <si>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</si>
  <si>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</si>
  <si>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</si>
  <si>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</si>
  <si>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</si>
  <si>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</si>
  <si>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</si>
  <si>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</si>
  <si>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</si>
  <si>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</si>
  <si>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</si>
  <si>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</si>
  <si>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</si>
  <si>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</si>
  <si>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</si>
  <si>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</si>
  <si>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</si>
  <si>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</si>
  <si>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</si>
  <si>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</si>
  <si>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</si>
  <si>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</si>
  <si>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</si>
  <si>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</si>
  <si>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</si>
  <si>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</si>
  <si>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</si>
  <si>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</si>
  <si>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</si>
  <si>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</si>
  <si>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</si>
  <si>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</si>
  <si>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</si>
  <si>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</si>
  <si>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</si>
  <si>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</si>
  <si>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</si>
  <si>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</si>
  <si>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</si>
  <si>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</si>
  <si>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</si>
  <si>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</si>
  <si>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</si>
  <si>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</si>
  <si>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</si>
  <si>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</si>
  <si>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</si>
  <si>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</si>
  <si>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</si>
  <si>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</si>
  <si>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</si>
  <si>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</si>
  <si>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</si>
  <si>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</si>
  <si>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</si>
  <si>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</si>
  <si>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</si>
  <si>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</si>
  <si>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</si>
  <si>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</si>
  <si>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</si>
  <si>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</si>
  <si>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</si>
  <si>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</si>
  <si>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</si>
  <si>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</si>
  <si>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</si>
  <si>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</si>
  <si>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</si>
  <si>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</si>
  <si>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</si>
  <si>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</si>
  <si>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</si>
  <si>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</si>
  <si>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</si>
  <si>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</si>
  <si>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</si>
  <si>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</si>
  <si>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</si>
  <si>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</si>
  <si>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</si>
  <si>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</si>
  <si>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</si>
  <si>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</si>
  <si>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</si>
  <si>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</si>
  <si>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</si>
  <si>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</si>
  <si>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</si>
  <si>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</si>
  <si>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</si>
  <si>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</si>
  <si>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</si>
  <si>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</si>
  <si>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</si>
  <si>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</si>
  <si>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</si>
  <si>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</si>
  <si>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</si>
  <si>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</si>
  <si>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</si>
  <si>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</si>
  <si>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</si>
  <si>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</si>
  <si>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</si>
  <si>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</si>
  <si>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</si>
  <si>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</si>
  <si>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</si>
  <si>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</si>
  <si>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</si>
  <si>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</si>
  <si>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</si>
  <si>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</si>
  <si>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</si>
  <si>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</si>
  <si>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</si>
  <si>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</si>
  <si>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</si>
  <si>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</si>
  <si>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</si>
  <si>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</si>
  <si>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</si>
  <si>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</si>
  <si>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</si>
  <si>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</si>
  <si>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</si>
  <si>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</si>
  <si>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</si>
  <si>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</si>
  <si>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</si>
  <si>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</si>
  <si>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</si>
  <si>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</si>
  <si>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</si>
  <si>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</si>
  <si>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</si>
  <si>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</si>
  <si>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</si>
  <si>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</si>
  <si>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</si>
  <si>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</si>
  <si>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</si>
  <si>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</si>
  <si>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</si>
  <si>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</si>
  <si>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</si>
  <si>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</si>
  <si>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</si>
  <si>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</si>
  <si>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</si>
  <si>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</si>
  <si>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</si>
  <si>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</si>
  <si>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</si>
  <si>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</si>
  <si>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</si>
  <si>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</si>
  <si>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</si>
  <si>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</si>
  <si>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</si>
  <si>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</si>
  <si>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</si>
  <si>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</si>
  <si>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</si>
  <si>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</si>
  <si>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</si>
  <si>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</si>
  <si>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</si>
  <si>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</si>
  <si>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</si>
  <si>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</si>
  <si>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</si>
  <si>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</si>
  <si>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</si>
  <si>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</si>
  <si>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</si>
  <si>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</si>
  <si>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</si>
  <si>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</si>
  <si>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</si>
  <si>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</si>
  <si>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</si>
  <si>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</si>
  <si>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</si>
  <si>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</si>
  <si>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</si>
  <si>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</si>
  <si>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</si>
  <si>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</si>
  <si>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</si>
  <si>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</si>
  <si>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</si>
  <si>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</si>
  <si>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</si>
  <si>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</si>
  <si>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</si>
  <si>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</si>
  <si>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</si>
  <si>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</si>
  <si>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</si>
  <si>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</si>
  <si>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</si>
  <si>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</si>
  <si>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</si>
  <si>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</si>
  <si>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</si>
  <si>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</si>
  <si>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</si>
  <si>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</si>
  <si>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</si>
  <si>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</si>
  <si>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</si>
  <si>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</si>
  <si>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</si>
  <si>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</si>
  <si>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</si>
  <si>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</si>
  <si>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</si>
  <si>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</si>
  <si>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</si>
  <si>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</si>
  <si>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</si>
  <si>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</si>
  <si>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</si>
  <si>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</si>
  <si>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</si>
  <si>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</si>
  <si>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</si>
  <si>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</si>
  <si>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</si>
  <si>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</si>
  <si>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</si>
  <si>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</si>
  <si>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</si>
  <si>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</si>
  <si>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</si>
  <si>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</si>
  <si>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</si>
  <si>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</si>
  <si>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</si>
  <si>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</si>
  <si>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</si>
  <si>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</si>
  <si>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</si>
  <si>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</si>
  <si>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</si>
  <si>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</si>
  <si>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</si>
  <si>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</si>
  <si>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</si>
  <si>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</si>
  <si>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</si>
  <si>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</si>
  <si>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</si>
  <si>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</si>
  <si>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</si>
  <si>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</si>
  <si>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</si>
  <si>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</si>
  <si>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</si>
  <si>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</si>
  <si>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</si>
  <si>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</si>
  <si>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</si>
  <si>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</si>
  <si>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</si>
  <si>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</si>
  <si>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</si>
  <si>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</si>
  <si>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</si>
  <si>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</si>
  <si>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</si>
  <si>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</si>
  <si>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</si>
  <si>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</si>
  <si>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</si>
  <si>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</si>
  <si>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</si>
  <si>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</si>
  <si>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</si>
  <si>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</si>
  <si>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</si>
  <si>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</si>
  <si>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</si>
  <si>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</si>
  <si>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</si>
  <si>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</si>
  <si>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</si>
  <si>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</si>
  <si>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</si>
  <si>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</si>
  <si>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</si>
  <si>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</si>
  <si>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</si>
  <si>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</si>
  <si>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</si>
  <si>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</si>
  <si>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</si>
  <si>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</si>
  <si>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</si>
  <si>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</si>
  <si>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</si>
  <si>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</si>
  <si>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</si>
  <si>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</si>
  <si>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</si>
  <si>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</si>
  <si>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</si>
  <si>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</si>
  <si>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</si>
  <si>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</si>
  <si>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</si>
  <si>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</si>
  <si>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</si>
  <si>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</si>
  <si>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</si>
  <si>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</si>
  <si>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</si>
  <si>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</si>
  <si>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</si>
  <si>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</si>
  <si>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</si>
  <si>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</si>
  <si>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</si>
  <si>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</si>
  <si>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</si>
  <si>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</si>
  <si>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</si>
  <si>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</si>
  <si>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</si>
  <si>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</si>
  <si>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</si>
  <si>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</si>
  <si>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</si>
  <si>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</si>
  <si>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</si>
  <si>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</si>
  <si>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</si>
  <si>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</si>
  <si>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</si>
  <si>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</si>
  <si>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</si>
  <si>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</si>
  <si>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</si>
  <si>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</si>
  <si>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</si>
  <si>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</si>
  <si>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</si>
  <si>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</si>
  <si>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</si>
  <si>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</si>
  <si>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</si>
  <si>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</si>
  <si>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</si>
  <si>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</si>
  <si>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</si>
  <si>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</si>
  <si>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</si>
  <si>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</si>
  <si>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</si>
  <si>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</si>
  <si>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</si>
  <si>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</si>
  <si>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</si>
  <si>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</si>
  <si>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</si>
  <si>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</si>
  <si>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</si>
  <si>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</si>
  <si>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</si>
  <si>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</si>
  <si>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</si>
  <si>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</si>
  <si>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</si>
  <si>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</si>
  <si>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</si>
  <si>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</si>
  <si>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</si>
  <si>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</si>
  <si>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</si>
  <si>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</si>
  <si>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</si>
  <si>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</si>
  <si>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</si>
  <si>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</si>
  <si>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</si>
  <si>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</si>
  <si>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</si>
  <si>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</si>
  <si>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</si>
  <si>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</si>
  <si>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</si>
  <si>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</si>
  <si>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</si>
  <si>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</si>
  <si>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</si>
  <si>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</si>
  <si>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</si>
  <si>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</si>
  <si>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</si>
  <si>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</si>
  <si>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</si>
  <si>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</si>
  <si>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</si>
  <si>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</si>
  <si>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</si>
  <si>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</si>
  <si>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</si>
  <si>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</si>
  <si>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</si>
  <si>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</si>
  <si>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</si>
  <si>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</si>
  <si>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</si>
  <si>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</si>
  <si>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</si>
  <si>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</si>
  <si>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</si>
  <si>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</si>
  <si>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</si>
  <si>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</si>
  <si>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</si>
  <si>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</si>
  <si>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</si>
  <si>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</si>
  <si>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</si>
  <si>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</si>
  <si>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</si>
  <si>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</si>
  <si>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</si>
  <si>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</si>
  <si>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</si>
  <si>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</si>
  <si>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</si>
  <si>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</si>
  <si>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</si>
  <si>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</si>
  <si>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</si>
  <si>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</si>
  <si>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</si>
  <si>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</si>
  <si>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</si>
  <si>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</si>
  <si>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</si>
  <si>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</si>
  <si>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</si>
  <si>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</si>
  <si>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</si>
  <si>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</si>
  <si>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</si>
  <si>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</si>
  <si>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</si>
  <si>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</si>
  <si>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</si>
  <si>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</si>
  <si>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</si>
  <si>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</si>
  <si>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</si>
  <si>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</si>
  <si>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</si>
  <si>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</si>
  <si>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</si>
  <si>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</si>
  <si>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</si>
  <si>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</si>
  <si>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</si>
  <si>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</si>
  <si>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</si>
  <si>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</si>
  <si>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</si>
  <si>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</si>
  <si>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</si>
  <si>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</si>
  <si>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</si>
  <si>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</si>
  <si>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</si>
  <si>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</si>
  <si>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</si>
  <si>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</si>
  <si>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</si>
  <si>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</si>
  <si>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</si>
  <si>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</si>
  <si>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</si>
  <si>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</si>
  <si>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</si>
  <si>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</si>
  <si>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</si>
  <si>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</si>
  <si>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</si>
  <si>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</si>
  <si>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</si>
  <si>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</si>
  <si>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</si>
  <si>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</si>
  <si>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</si>
  <si>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</si>
  <si>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</si>
  <si>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</si>
  <si>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</si>
  <si>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</si>
  <si>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</si>
  <si>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</si>
  <si>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</si>
  <si>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</si>
  <si>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</si>
  <si>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</si>
  <si>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</si>
  <si>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</si>
  <si>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</si>
  <si>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</si>
  <si>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</si>
  <si>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</si>
  <si>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</si>
  <si>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</si>
  <si>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</si>
  <si>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</si>
  <si>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</si>
  <si>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</si>
  <si>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</si>
  <si>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</si>
  <si>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</si>
  <si>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</si>
  <si>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</si>
  <si>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</si>
  <si>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</si>
  <si>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</si>
  <si>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</si>
  <si>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</si>
  <si>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</si>
  <si>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</si>
  <si>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</si>
  <si>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</si>
  <si>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</si>
  <si>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</si>
  <si>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</si>
  <si>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</si>
  <si>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</si>
  <si>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</si>
  <si>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</si>
  <si>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</si>
  <si>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</si>
  <si>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</si>
  <si>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</si>
  <si>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</si>
  <si>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</si>
  <si>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</si>
  <si>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</si>
  <si>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</si>
  <si>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</si>
  <si>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</si>
  <si>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</si>
  <si>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</si>
  <si>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</si>
  <si>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</si>
  <si>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</si>
  <si>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</si>
  <si>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</si>
  <si>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</si>
  <si>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</si>
  <si>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</si>
  <si>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</si>
  <si>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</si>
  <si>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</si>
  <si>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</si>
  <si>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</si>
  <si>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</si>
  <si>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</si>
  <si>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</si>
  <si>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</si>
  <si>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</si>
  <si>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</si>
  <si>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</si>
  <si>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</si>
  <si>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</si>
  <si>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</si>
  <si>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</si>
  <si>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</si>
  <si>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</si>
  <si>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</si>
  <si>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</si>
  <si>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</si>
  <si>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</si>
  <si>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</si>
  <si>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</si>
  <si>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</si>
  <si>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</si>
  <si>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</si>
  <si>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</si>
  <si>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</si>
  <si>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</si>
  <si>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</si>
  <si>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</si>
  <si>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</si>
  <si>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</si>
  <si>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</si>
  <si>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</si>
  <si>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</si>
  <si>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</si>
  <si>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</si>
  <si>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</si>
  <si>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</si>
  <si>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</si>
  <si>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</si>
  <si>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</si>
  <si>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</si>
  <si>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</si>
  <si>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</si>
  <si>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</si>
  <si>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</si>
  <si>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</si>
  <si>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</si>
  <si>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</si>
  <si>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</si>
  <si>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</si>
  <si>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</si>
  <si>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</si>
  <si>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</si>
  <si>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</si>
  <si>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</si>
  <si>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</si>
  <si>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</si>
  <si>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</si>
  <si>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</si>
  <si>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</si>
  <si>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</si>
  <si>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</si>
  <si>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</si>
  <si>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</si>
  <si>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</si>
  <si>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</si>
  <si>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</si>
  <si>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</si>
  <si>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</si>
  <si>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</si>
  <si>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</si>
  <si>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</si>
  <si>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</si>
  <si>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</si>
  <si>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</si>
  <si>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</si>
  <si>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</si>
  <si>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</si>
  <si>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</si>
  <si>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</si>
  <si>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</si>
  <si>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</si>
  <si>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</si>
  <si>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</si>
  <si>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</si>
  <si>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</si>
  <si>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</si>
  <si>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</si>
  <si>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</si>
  <si>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</si>
  <si>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</si>
  <si>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</si>
  <si>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</si>
  <si>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</si>
  <si>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</si>
  <si>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</si>
  <si>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</si>
  <si>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</si>
  <si>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</si>
  <si>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</si>
  <si>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</si>
  <si>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</si>
  <si>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</si>
  <si>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</si>
  <si>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</si>
  <si>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</si>
  <si>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</si>
  <si>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</si>
  <si>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</si>
  <si>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</si>
  <si>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</si>
  <si>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</si>
  <si>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</si>
  <si>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</si>
  <si>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</si>
  <si>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</si>
  <si>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</si>
  <si>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</si>
  <si>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</si>
  <si>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</si>
  <si>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</si>
  <si>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</si>
  <si>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</si>
  <si>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</si>
  <si>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</si>
  <si>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</si>
  <si>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</si>
  <si>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</si>
  <si>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</si>
  <si>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</si>
  <si>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</si>
  <si>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</si>
  <si>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</si>
  <si>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</si>
  <si>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</si>
  <si>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</si>
  <si>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</si>
  <si>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</si>
  <si>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</si>
  <si>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</si>
  <si>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</si>
  <si>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</si>
  <si>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</si>
  <si>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</si>
  <si>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</si>
  <si>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</si>
  <si>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</si>
  <si>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</si>
  <si>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</si>
  <si>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</si>
  <si>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</si>
  <si>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</si>
  <si>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</si>
  <si>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</si>
  <si>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</si>
  <si>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</si>
  <si>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</si>
  <si>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</si>
  <si>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</si>
  <si>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</si>
  <si>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</si>
  <si>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</si>
  <si>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</si>
  <si>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</si>
  <si>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</si>
  <si>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</si>
  <si>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</si>
  <si>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</si>
  <si>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</si>
  <si>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</si>
  <si>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</si>
  <si>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</si>
  <si>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</si>
  <si>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</si>
  <si>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</si>
  <si>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</si>
  <si>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</si>
  <si>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</si>
  <si>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</si>
  <si>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</si>
  <si>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</si>
  <si>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</si>
  <si>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</si>
  <si>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</si>
  <si>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</si>
  <si>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</si>
  <si>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</si>
  <si>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</si>
  <si>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</si>
  <si>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</si>
  <si>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</si>
  <si>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</si>
  <si>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</si>
  <si>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</si>
  <si>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</si>
  <si>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</si>
  <si>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</si>
  <si>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</si>
  <si>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</si>
  <si>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</si>
  <si>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</si>
  <si>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</si>
  <si>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</si>
  <si>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</si>
  <si>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</si>
  <si>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</si>
  <si>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</si>
  <si>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</si>
  <si>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</si>
  <si>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</si>
  <si>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</si>
  <si>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</si>
  <si>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</si>
  <si>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</si>
  <si>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</si>
  <si>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</si>
  <si>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</si>
  <si>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</si>
  <si>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</si>
  <si>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</si>
  <si>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</si>
  <si>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</si>
  <si>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</si>
  <si>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</si>
  <si>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</si>
  <si>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</si>
  <si>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</si>
  <si>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</si>
  <si>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</si>
  <si>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</si>
  <si>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</si>
  <si>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</si>
  <si>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</si>
  <si>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</si>
  <si>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</si>
  <si>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</si>
  <si>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</si>
  <si>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</si>
  <si>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</si>
  <si>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</si>
  <si>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</si>
  <si>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</si>
  <si>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</si>
  <si>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</si>
  <si>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</si>
  <si>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</si>
  <si>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</si>
  <si>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</si>
  <si>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</si>
  <si>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</si>
  <si>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</si>
  <si>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</si>
  <si>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</si>
  <si>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</si>
  <si>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</si>
  <si>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</si>
  <si>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</si>
  <si>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</si>
  <si>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</si>
  <si>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</si>
  <si>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</si>
  <si>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</si>
  <si>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</si>
  <si>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</si>
  <si>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</si>
  <si>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</si>
  <si>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</si>
  <si>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</si>
  <si>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</si>
  <si>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</si>
  <si>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</si>
  <si>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</si>
  <si>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</si>
  <si>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</si>
  <si>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</si>
  <si>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</si>
  <si>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</si>
  <si>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</si>
  <si>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</si>
  <si>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</si>
  <si>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</si>
  <si>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</si>
  <si>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</si>
  <si>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</si>
  <si>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</si>
  <si>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</si>
  <si>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</si>
  <si>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</si>
  <si>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</si>
  <si>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</si>
  <si>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</si>
  <si>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</si>
  <si>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</si>
  <si>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</si>
  <si>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</si>
  <si>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</si>
  <si>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</si>
  <si>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</si>
  <si>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</si>
  <si>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</si>
  <si>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</si>
  <si>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</si>
  <si>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</si>
  <si>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</si>
  <si>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</si>
  <si>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</si>
  <si>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</si>
  <si>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</si>
  <si>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</si>
  <si>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</si>
  <si>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</si>
  <si>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</si>
  <si>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</si>
  <si>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</si>
  <si>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</si>
  <si>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</si>
  <si>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</si>
  <si>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</si>
  <si>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</si>
  <si>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</si>
  <si>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</si>
  <si>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</si>
  <si>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</si>
  <si>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</si>
  <si>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</si>
  <si>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</si>
  <si>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</si>
  <si>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</si>
  <si>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</si>
  <si>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</si>
  <si>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</si>
  <si>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</si>
  <si>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</si>
  <si>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</si>
  <si>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</si>
  <si>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</si>
  <si>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</si>
  <si>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</si>
  <si>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</si>
  <si>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</si>
  <si>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</si>
  <si>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</si>
  <si>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</si>
  <si>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</si>
  <si>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</si>
  <si>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</si>
  <si>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</si>
  <si>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</si>
  <si>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</si>
  <si>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</si>
  <si>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</si>
  <si>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</si>
  <si>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</si>
  <si>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</si>
  <si>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</si>
  <si>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</si>
  <si>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</si>
  <si>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</si>
  <si>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</si>
  <si>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</si>
  <si>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</si>
  <si>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</si>
  <si>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</si>
  <si>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</si>
  <si>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</si>
  <si>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</si>
  <si>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</si>
  <si>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</si>
  <si>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</si>
  <si>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</si>
  <si>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</si>
  <si>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</si>
  <si>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</si>
  <si>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</si>
  <si>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</si>
  <si>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</si>
  <si>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</si>
  <si>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</si>
  <si>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</si>
  <si>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</si>
  <si>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</si>
  <si>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</si>
  <si>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</si>
  <si>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</si>
  <si>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</si>
  <si>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</si>
  <si>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</si>
  <si>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</si>
  <si>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</si>
  <si>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</si>
  <si>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</si>
  <si>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</si>
  <si>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</si>
  <si>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</si>
  <si>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</si>
  <si>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</si>
  <si>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</si>
  <si>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</si>
  <si>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</si>
  <si>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</si>
  <si>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</si>
  <si>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</si>
  <si>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</si>
  <si>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</si>
  <si>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</si>
  <si>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</si>
  <si>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</si>
  <si>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</si>
  <si>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</si>
  <si>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</si>
  <si>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</si>
  <si>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</si>
  <si>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</si>
  <si>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</si>
  <si>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</si>
  <si>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</si>
  <si>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</si>
  <si>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</si>
  <si>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</si>
  <si>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</si>
  <si>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</si>
  <si>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</si>
  <si>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</si>
  <si>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</si>
  <si>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</si>
  <si>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</si>
  <si>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</si>
  <si>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</si>
  <si>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</si>
  <si>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</si>
  <si>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</si>
  <si>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</si>
  <si>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</si>
  <si>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</si>
  <si>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</si>
  <si>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</si>
  <si>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</si>
  <si>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</si>
  <si>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</si>
  <si>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</si>
  <si>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</si>
  <si>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</si>
  <si>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</si>
  <si>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</si>
  <si>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</si>
  <si>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</si>
  <si>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</si>
  <si>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</si>
  <si>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</si>
  <si>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</si>
  <si>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</si>
  <si>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</si>
  <si>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</si>
  <si>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</si>
  <si>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</si>
  <si>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</si>
  <si>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</si>
  <si>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</si>
  <si>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</si>
  <si>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</si>
  <si>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</si>
  <si>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</si>
  <si>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</si>
  <si>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</si>
  <si>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</si>
  <si>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</si>
  <si>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</si>
  <si>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</si>
  <si>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</si>
  <si>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</si>
  <si>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</si>
  <si>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</si>
  <si>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</si>
  <si>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</si>
  <si>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</si>
  <si>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</si>
  <si>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</si>
  <si>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</si>
  <si>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</si>
  <si>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</si>
  <si>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</si>
  <si>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</si>
  <si>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</si>
  <si>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</si>
  <si>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</si>
  <si>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</si>
  <si>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</si>
  <si>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</si>
  <si>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</si>
  <si>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</si>
  <si>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</si>
  <si>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</si>
  <si>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</si>
  <si>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</si>
  <si>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</si>
  <si>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</si>
  <si>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</si>
  <si>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</si>
  <si>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</si>
  <si>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</si>
  <si>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</si>
  <si>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</si>
  <si>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</si>
  <si>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</si>
  <si>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</si>
  <si>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</si>
  <si>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</si>
  <si>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</si>
  <si>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</si>
  <si>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</si>
  <si>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</si>
  <si>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</si>
  <si>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</si>
  <si>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</si>
  <si>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</si>
  <si>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</si>
  <si>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</si>
  <si>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</si>
  <si>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</si>
  <si>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</si>
  <si>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</si>
  <si>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</si>
  <si>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</si>
  <si>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</si>
  <si>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</si>
  <si>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</si>
  <si>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</si>
  <si>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</si>
  <si>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</si>
  <si>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</si>
  <si>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</si>
  <si>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</si>
  <si>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</si>
  <si>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</si>
  <si>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</si>
  <si>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</si>
  <si>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</si>
  <si>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</si>
  <si>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</si>
  <si>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</si>
  <si>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</si>
  <si>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</si>
  <si>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</si>
  <si>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</si>
  <si>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</si>
  <si>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</si>
  <si>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</si>
  <si>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</si>
  <si>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</si>
  <si>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</si>
  <si>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</si>
  <si>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</si>
  <si>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</si>
  <si>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</si>
  <si>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</si>
  <si>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</si>
  <si>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</si>
  <si>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</si>
  <si>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</si>
  <si>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</si>
  <si>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</si>
  <si>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</si>
  <si>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</si>
  <si>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</si>
  <si>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</si>
  <si>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</si>
  <si>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</si>
  <si>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</si>
  <si>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</si>
  <si>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</si>
  <si>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</si>
  <si>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</si>
  <si>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</si>
  <si>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</si>
  <si>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</si>
  <si>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</si>
  <si>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</si>
  <si>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</si>
  <si>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</si>
  <si>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</si>
  <si>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</si>
  <si>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</si>
  <si>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</si>
  <si>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</si>
  <si>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</si>
  <si>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</si>
  <si>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</si>
  <si>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</si>
  <si>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</si>
  <si>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</si>
  <si>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</si>
  <si>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</si>
  <si>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</si>
  <si>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</si>
  <si>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</si>
  <si>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</si>
  <si>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</si>
  <si>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</si>
  <si>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</si>
  <si>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</si>
  <si>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</si>
  <si>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</si>
  <si>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</si>
  <si>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</si>
  <si>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</si>
  <si>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</si>
  <si>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</si>
  <si>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</si>
  <si>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</si>
  <si>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</si>
  <si>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</si>
  <si>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</si>
  <si>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</si>
  <si>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</si>
  <si>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</si>
  <si>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</si>
  <si>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</si>
  <si>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</si>
  <si>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</si>
  <si>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</si>
  <si>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</si>
  <si>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</si>
  <si>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</si>
  <si>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</si>
  <si>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</si>
  <si>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</si>
  <si>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</si>
  <si>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</si>
  <si>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</si>
  <si>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</si>
  <si>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</si>
  <si>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</si>
  <si>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</si>
  <si>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</si>
  <si>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</si>
  <si>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</si>
  <si>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</si>
  <si>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</si>
  <si>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</si>
  <si>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</si>
  <si>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</si>
  <si>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</si>
  <si>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</si>
  <si>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</si>
  <si>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</si>
  <si>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</si>
  <si>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</si>
  <si>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</si>
  <si>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</si>
  <si>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</si>
  <si>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</si>
  <si>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</si>
  <si>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</si>
  <si>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</si>
  <si>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</si>
  <si>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</si>
  <si>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</si>
  <si>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</si>
  <si>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</si>
  <si>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</si>
  <si>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</si>
  <si>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</si>
  <si>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</si>
  <si>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</si>
  <si>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</si>
  <si>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</si>
  <si>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</si>
  <si>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</si>
  <si>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</si>
  <si>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</si>
  <si>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</si>
  <si>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</si>
  <si>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</si>
  <si>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</si>
  <si>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</si>
  <si>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</si>
  <si>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</si>
  <si>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</si>
  <si>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</si>
  <si>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</si>
  <si>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</si>
  <si>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</si>
  <si>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</si>
  <si>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</si>
  <si>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</si>
  <si>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</si>
  <si>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</si>
  <si>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</si>
  <si>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</si>
  <si>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</si>
  <si>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</si>
  <si>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</si>
  <si>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</si>
  <si>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</si>
  <si>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</si>
  <si>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</si>
  <si>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</si>
  <si>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</si>
  <si>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</si>
  <si>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</si>
  <si>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</si>
  <si>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</si>
  <si>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</si>
  <si>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</si>
  <si>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</si>
  <si>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</si>
  <si>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</si>
  <si>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</si>
  <si>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</si>
  <si>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</si>
  <si>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</si>
  <si>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</si>
  <si>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</si>
  <si>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</si>
  <si>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</si>
  <si>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</si>
  <si>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</si>
  <si>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</si>
  <si>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</si>
  <si>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</si>
  <si>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</si>
  <si>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</si>
  <si>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</si>
  <si>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</si>
  <si>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</si>
  <si>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</si>
  <si>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</si>
  <si>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</si>
  <si>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</si>
  <si>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</si>
  <si>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</si>
  <si>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</si>
  <si>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</si>
  <si>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</si>
  <si>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</si>
  <si>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</si>
  <si>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</si>
  <si>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</si>
  <si>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</si>
  <si>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</si>
  <si>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</si>
  <si>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</si>
  <si>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</si>
  <si>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</si>
  <si>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</si>
  <si>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</si>
  <si>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</si>
  <si>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</si>
  <si>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</si>
  <si>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</si>
  <si>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</si>
  <si>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</si>
  <si>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</si>
  <si>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</si>
  <si>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</si>
  <si>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</si>
  <si>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</si>
  <si>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</si>
  <si>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</si>
  <si>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</si>
  <si>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</si>
  <si>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</si>
  <si>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</si>
  <si>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</si>
  <si>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</si>
  <si>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</si>
  <si>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</si>
  <si>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</si>
  <si>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</si>
  <si>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</si>
  <si>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</si>
  <si>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</si>
  <si>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</si>
  <si>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</si>
  <si>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</si>
  <si>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</si>
  <si>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</si>
  <si>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</si>
  <si>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</si>
  <si>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</si>
  <si>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</si>
  <si>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</si>
  <si>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</si>
  <si>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</si>
  <si>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</si>
  <si>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</si>
  <si>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</si>
  <si>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</si>
  <si>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</si>
  <si>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</si>
  <si>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</si>
  <si>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</si>
  <si>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</si>
  <si>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</si>
  <si>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</si>
  <si>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</si>
  <si>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</si>
  <si>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</si>
  <si>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</si>
  <si>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</si>
  <si>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</si>
  <si>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</si>
  <si>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</si>
  <si>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</si>
  <si>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</si>
  <si>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</si>
  <si>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</si>
  <si>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</si>
  <si>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</si>
  <si>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</si>
  <si>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</si>
  <si>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</si>
  <si>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</si>
  <si>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</si>
  <si>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</si>
  <si>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</si>
  <si>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</si>
  <si>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</si>
  <si>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</si>
  <si>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</si>
  <si>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</si>
  <si>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</si>
  <si>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</si>
  <si>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</si>
  <si>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</si>
  <si>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</si>
  <si>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</si>
  <si>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</si>
  <si>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</si>
  <si>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</si>
  <si>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</si>
  <si>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</si>
  <si>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</si>
  <si>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</si>
  <si>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</si>
  <si>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</si>
  <si>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</si>
  <si>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</si>
  <si>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</si>
  <si>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</si>
  <si>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</si>
  <si>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</si>
  <si>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</si>
  <si>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</si>
  <si>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</si>
  <si>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</si>
  <si>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</si>
  <si>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</si>
  <si>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</si>
  <si>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</si>
  <si>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</si>
  <si>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</si>
  <si>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</si>
  <si>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</si>
  <si>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</si>
  <si>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</si>
  <si>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</si>
  <si>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</si>
  <si>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</si>
  <si>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</si>
  <si>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</si>
  <si>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</si>
  <si>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</si>
  <si>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</si>
  <si>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</si>
  <si>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</si>
  <si>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</si>
  <si>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</si>
  <si>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</si>
  <si>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</si>
  <si>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</si>
  <si>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</si>
  <si>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</si>
  <si>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</si>
  <si>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</si>
  <si>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</si>
  <si>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</si>
  <si>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</si>
  <si>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</si>
  <si>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</si>
  <si>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</si>
  <si>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</si>
  <si>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</si>
  <si>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</si>
  <si>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</si>
  <si>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</si>
  <si>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</si>
  <si>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</si>
  <si>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</si>
  <si>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</si>
  <si>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</si>
  <si>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</si>
  <si>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</si>
  <si>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</si>
  <si>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</si>
  <si>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</si>
  <si>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</si>
  <si>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</si>
  <si>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</si>
  <si>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</si>
  <si>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</si>
  <si>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</si>
  <si>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</si>
  <si>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</si>
  <si>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</si>
  <si>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</si>
  <si>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</si>
  <si>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</si>
  <si>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</si>
  <si>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</si>
  <si>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</si>
  <si>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</si>
  <si>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</si>
  <si>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</si>
  <si>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</si>
  <si>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</si>
  <si>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</si>
  <si>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</si>
  <si>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</si>
  <si>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</si>
  <si>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</si>
  <si>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</si>
  <si>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</si>
  <si>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</si>
  <si>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</si>
  <si>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</si>
  <si>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</si>
  <si>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</si>
  <si>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</si>
  <si>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</si>
  <si>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</si>
  <si>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</si>
  <si>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</si>
  <si>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</si>
  <si>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</si>
  <si>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</si>
  <si>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</si>
  <si>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</si>
  <si>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</si>
  <si>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</si>
  <si>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</si>
  <si>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</si>
  <si>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</si>
  <si>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</si>
  <si>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</si>
  <si>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</si>
  <si>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</si>
  <si>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</si>
  <si>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</si>
  <si>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</si>
  <si>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</si>
  <si>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</si>
  <si>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</si>
  <si>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</si>
  <si>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</si>
  <si>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</si>
  <si>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</si>
  <si>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</si>
  <si>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</si>
  <si>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</si>
  <si>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</si>
  <si>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</si>
  <si>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</si>
  <si>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</si>
  <si>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</si>
  <si>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</si>
  <si>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</si>
  <si>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</si>
  <si>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</si>
  <si>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</si>
  <si>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</si>
  <si>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</si>
  <si>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</si>
  <si>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</si>
  <si>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</si>
  <si>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</si>
  <si>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</si>
  <si>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</si>
  <si>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</si>
  <si>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</si>
  <si>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</si>
  <si>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</si>
  <si>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</si>
  <si>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</si>
  <si>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</si>
  <si>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</si>
  <si>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</si>
  <si>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</si>
  <si>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</si>
  <si>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</si>
  <si>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</si>
  <si>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</si>
  <si>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</si>
  <si>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</si>
  <si>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</si>
  <si>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</si>
  <si>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</si>
  <si>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</si>
  <si>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</si>
  <si>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</si>
  <si>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</si>
  <si>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</si>
  <si>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</si>
  <si>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</si>
  <si>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</si>
  <si>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</si>
  <si>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</si>
  <si>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</si>
  <si>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</si>
  <si>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</si>
  <si>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</si>
  <si>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</si>
  <si>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</si>
  <si>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</si>
  <si>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</si>
  <si>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</si>
  <si>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</si>
  <si>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</si>
  <si>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</si>
  <si>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</si>
  <si>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</si>
  <si>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</si>
  <si>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</si>
  <si>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</si>
  <si>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</si>
  <si>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</si>
  <si>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</si>
  <si>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</si>
  <si>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</si>
  <si>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</si>
  <si>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</si>
  <si>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</si>
  <si>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</si>
  <si>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</si>
  <si>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</si>
  <si>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</si>
  <si>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</si>
  <si>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</si>
  <si>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</si>
  <si>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</si>
  <si>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</si>
  <si>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</si>
  <si>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</si>
  <si>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</si>
  <si>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</si>
  <si>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</si>
  <si>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</si>
  <si>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</si>
  <si>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</si>
  <si>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</si>
  <si>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</si>
  <si>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</si>
  <si>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</si>
  <si>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</si>
  <si>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</si>
  <si>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</si>
  <si>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</si>
  <si>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</si>
  <si>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</si>
  <si>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</si>
  <si>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</si>
  <si>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</si>
  <si>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</si>
  <si>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</si>
  <si>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</si>
  <si>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</si>
  <si>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</si>
  <si>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</si>
  <si>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</si>
  <si>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</si>
  <si>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</si>
  <si>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</si>
  <si>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</si>
  <si>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</si>
  <si>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</si>
  <si>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</si>
  <si>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</si>
  <si>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</si>
  <si>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</si>
  <si>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</si>
  <si>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</si>
  <si>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</si>
  <si>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</si>
  <si>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</si>
  <si>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</si>
  <si>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</si>
  <si>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</si>
  <si>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</si>
  <si>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</si>
  <si>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</si>
  <si>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</si>
  <si>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</si>
  <si>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</si>
  <si>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</si>
  <si>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</si>
  <si>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</si>
  <si>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</si>
  <si>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</si>
  <si>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</si>
  <si>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</si>
  <si>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</si>
  <si>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</si>
  <si>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</si>
  <si>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</si>
  <si>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</si>
  <si>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</si>
  <si>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</si>
  <si>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</si>
  <si>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</si>
  <si>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</si>
  <si>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</si>
  <si>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</si>
  <si>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</si>
  <si>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</si>
  <si>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</si>
  <si>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</si>
  <si>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</si>
  <si>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</si>
  <si>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</si>
  <si>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</si>
  <si>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</si>
  <si>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</si>
  <si>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</si>
  <si>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</si>
  <si>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</si>
  <si>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</si>
  <si>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</si>
  <si>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</si>
  <si>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</si>
  <si>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</si>
  <si>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</si>
  <si>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</si>
  <si>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</si>
  <si>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</si>
  <si>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</si>
  <si>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</si>
  <si>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</si>
  <si>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</si>
  <si>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</si>
  <si>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</si>
  <si>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</si>
  <si>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</si>
  <si>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</si>
  <si>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</si>
  <si>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</si>
  <si>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</si>
  <si>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</si>
  <si>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</si>
  <si>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</si>
  <si>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</si>
  <si>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</si>
  <si>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</si>
  <si>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</si>
  <si>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</si>
  <si>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</si>
  <si>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</si>
  <si>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</si>
  <si>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</si>
  <si>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</si>
  <si>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</si>
  <si>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</si>
  <si>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</si>
  <si>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</si>
  <si>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</si>
  <si>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</si>
  <si>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</si>
  <si>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</si>
  <si>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</si>
  <si>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</si>
  <si>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</si>
  <si>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</si>
  <si>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</si>
  <si>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</si>
  <si>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</si>
  <si>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</si>
  <si>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</si>
  <si>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</si>
  <si>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</si>
  <si>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</si>
  <si>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</si>
  <si>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</si>
  <si>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</si>
  <si>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</si>
  <si>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</si>
  <si>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</si>
  <si>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</si>
  <si>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</si>
  <si>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</si>
  <si>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</si>
  <si>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</si>
  <si>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</si>
  <si>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</si>
  <si>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</si>
  <si>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</si>
  <si>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</si>
  <si>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</si>
  <si>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</si>
  <si>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</si>
  <si>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</si>
  <si>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</si>
  <si>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</si>
  <si>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</si>
  <si>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</si>
  <si>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</si>
  <si>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</si>
  <si>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</si>
  <si>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</si>
  <si>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</si>
  <si>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</si>
  <si>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</si>
  <si>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</si>
  <si>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</si>
  <si>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</si>
  <si>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</si>
  <si>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</si>
  <si>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</si>
  <si>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</si>
  <si>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</si>
  <si>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</si>
  <si>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</si>
  <si>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</si>
  <si>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</si>
  <si>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</si>
  <si>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</si>
  <si>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</si>
  <si>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</si>
  <si>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</si>
  <si>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</si>
  <si>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</si>
  <si>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</si>
  <si>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</si>
  <si>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</si>
  <si>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</si>
  <si>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</si>
  <si>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</si>
  <si>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</si>
  <si>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</si>
  <si>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</si>
  <si>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</si>
  <si>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</si>
  <si>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</si>
  <si>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</si>
  <si>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</si>
  <si>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</si>
  <si>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</si>
  <si>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</si>
  <si>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</si>
  <si>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</si>
  <si>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</si>
  <si>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</si>
  <si>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</si>
  <si>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</si>
  <si>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</si>
  <si>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</si>
  <si>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</si>
  <si>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</si>
  <si>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</si>
  <si>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</si>
  <si>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</si>
  <si>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</si>
  <si>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</si>
  <si>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</si>
  <si>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</si>
  <si>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</si>
  <si>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</si>
  <si>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</si>
  <si>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</si>
  <si>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</si>
  <si>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</si>
  <si>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</si>
  <si>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</si>
  <si>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</si>
  <si>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</si>
  <si>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</si>
  <si>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</si>
  <si>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</si>
  <si>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</si>
  <si>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</si>
  <si>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</si>
  <si>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</si>
  <si>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</si>
  <si>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</si>
  <si>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</si>
  <si>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</si>
  <si>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</si>
  <si>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</si>
  <si>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</si>
  <si>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</si>
  <si>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</si>
  <si>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</si>
  <si>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</si>
  <si>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</si>
  <si>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</si>
  <si>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</si>
  <si>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</si>
  <si>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</si>
  <si>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</si>
  <si>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</si>
  <si>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</si>
  <si>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</si>
  <si>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</si>
  <si>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</si>
  <si>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</si>
  <si>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</si>
  <si>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</si>
  <si>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</si>
  <si>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</si>
  <si>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</si>
  <si>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</si>
  <si>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</si>
  <si>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</si>
  <si>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</si>
  <si>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</si>
  <si>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</si>
  <si>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</si>
  <si>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</si>
  <si>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</si>
  <si>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</si>
  <si>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</si>
  <si>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</si>
  <si>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</si>
  <si>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</si>
  <si>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</si>
  <si>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</si>
  <si>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</si>
  <si>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</si>
  <si>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</si>
  <si>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</si>
  <si>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</si>
  <si>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</si>
  <si>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</si>
  <si>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</si>
  <si>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</si>
  <si>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</si>
  <si>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</si>
  <si>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</si>
  <si>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</si>
  <si>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</si>
  <si>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</si>
  <si>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</si>
  <si>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</si>
  <si>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</si>
  <si>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</si>
  <si>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</si>
  <si>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</si>
  <si>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</si>
  <si>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</si>
  <si>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</si>
  <si>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</si>
  <si>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</si>
  <si>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</si>
  <si>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</si>
  <si>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</si>
  <si>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</si>
  <si>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</si>
  <si>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</si>
  <si>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</si>
  <si>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</si>
  <si>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</si>
  <si>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</si>
  <si>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</si>
  <si>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</si>
  <si>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</si>
  <si>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</si>
  <si>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</si>
  <si>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</si>
  <si>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</si>
  <si>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</si>
  <si>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</si>
  <si>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</si>
  <si>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</si>
  <si>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</si>
  <si>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</si>
  <si>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</si>
  <si>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</si>
  <si>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</si>
  <si>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</si>
  <si>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</si>
  <si>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</si>
  <si>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</si>
  <si>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</si>
  <si>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</si>
  <si>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</si>
  <si>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</si>
  <si>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</si>
  <si>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</si>
  <si>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</si>
  <si>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</si>
  <si>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</si>
  <si>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</si>
  <si>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</si>
  <si>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</si>
  <si>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</si>
  <si>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</si>
  <si>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</si>
  <si>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</si>
  <si>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</si>
  <si>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</si>
  <si>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</si>
  <si>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</si>
  <si>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</si>
  <si>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</si>
  <si>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</si>
  <si>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</si>
  <si>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</si>
  <si>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</si>
  <si>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</si>
  <si>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</si>
  <si>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</si>
  <si>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</si>
  <si>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</si>
  <si>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</si>
  <si>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</si>
  <si>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</si>
  <si>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</si>
  <si>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</si>
  <si>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</si>
  <si>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</si>
  <si>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</si>
  <si>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</si>
  <si>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</si>
  <si>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</si>
  <si>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</si>
  <si>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</si>
  <si>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</si>
  <si>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</si>
  <si>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</si>
  <si>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</si>
  <si>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</si>
  <si>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</si>
  <si>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</si>
  <si>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</si>
  <si>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</si>
  <si>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</si>
  <si>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</si>
  <si>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</si>
  <si>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</si>
  <si>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</si>
  <si>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</si>
  <si>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</si>
  <si>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</si>
  <si>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</si>
  <si>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</si>
  <si>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</si>
  <si>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</si>
  <si>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</si>
  <si>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</si>
  <si>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</si>
  <si>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</si>
  <si>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</si>
  <si>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</si>
  <si>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</si>
  <si>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</si>
  <si>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</si>
  <si>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</si>
  <si>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</si>
  <si>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</si>
  <si>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</si>
  <si>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</si>
  <si>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</si>
  <si>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</si>
  <si>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</si>
  <si>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</si>
  <si>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</si>
  <si>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</si>
  <si>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</si>
  <si>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</si>
  <si>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</si>
  <si>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</si>
  <si>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</si>
  <si>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</si>
  <si>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</si>
  <si>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</si>
  <si>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</si>
  <si>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</si>
  <si>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</si>
  <si>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</si>
  <si>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</si>
  <si>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</si>
  <si>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</si>
  <si>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</si>
  <si>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</si>
  <si>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</si>
  <si>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</si>
  <si>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</si>
  <si>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</si>
  <si>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</si>
  <si>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</si>
  <si>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</si>
  <si>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</si>
  <si>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</si>
  <si>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</si>
  <si>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</si>
  <si>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</si>
  <si>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</si>
  <si>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</si>
  <si>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</si>
  <si>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</si>
  <si>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</si>
  <si>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</si>
  <si>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</si>
  <si>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</si>
  <si>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</si>
  <si>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</si>
  <si>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</si>
  <si>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</si>
  <si>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</si>
  <si>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</si>
  <si>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</si>
  <si>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</si>
  <si>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</si>
  <si>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</si>
  <si>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</si>
  <si>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</si>
  <si>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</si>
  <si>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</si>
  <si>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</si>
  <si>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</si>
  <si>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</si>
  <si>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</si>
  <si>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</si>
  <si>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</si>
  <si>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</si>
  <si>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</si>
  <si>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</si>
  <si>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</si>
  <si>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</si>
  <si>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</si>
  <si>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</si>
  <si>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</si>
  <si>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</si>
  <si>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</si>
  <si>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</si>
  <si>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</si>
  <si>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</si>
  <si>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</si>
  <si>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</si>
  <si>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</si>
  <si>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</si>
  <si>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</si>
  <si>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</si>
  <si>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</si>
  <si>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</si>
  <si>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</si>
  <si>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</si>
  <si>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</si>
  <si>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</si>
  <si>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</si>
  <si>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</si>
  <si>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</si>
  <si>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</si>
  <si>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</si>
  <si>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</si>
  <si>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</si>
  <si>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</si>
  <si>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</si>
  <si>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</si>
  <si>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</si>
  <si>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</si>
  <si>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</si>
  <si>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</si>
  <si>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</si>
  <si>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</si>
  <si>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</si>
  <si>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</si>
  <si>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</si>
  <si>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</si>
  <si>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</si>
  <si>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</si>
  <si>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</si>
  <si>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</si>
  <si>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</si>
  <si>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</si>
  <si>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</si>
  <si>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</si>
  <si>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</si>
  <si>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</si>
  <si>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</si>
  <si>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</si>
  <si>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</si>
  <si>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</si>
  <si>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</si>
  <si>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</si>
  <si>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</si>
  <si>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</si>
  <si>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</si>
  <si>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</si>
  <si>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</si>
  <si>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</si>
  <si>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</si>
  <si>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</si>
  <si>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</si>
  <si>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</si>
  <si>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</si>
  <si>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</si>
  <si>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</si>
  <si>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</si>
  <si>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</si>
  <si>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</si>
  <si>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</si>
  <si>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</si>
  <si>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</si>
  <si>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</si>
  <si>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</si>
  <si>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</si>
  <si>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</si>
  <si>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</si>
  <si>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</si>
  <si>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</si>
  <si>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</si>
  <si>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</si>
  <si>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</si>
  <si>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</si>
  <si>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</si>
  <si>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</si>
  <si>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</si>
  <si>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</si>
  <si>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</si>
  <si>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</si>
  <si>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</si>
  <si>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</si>
  <si>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</si>
  <si>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</si>
  <si>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</si>
  <si>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</si>
  <si>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</si>
  <si>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</si>
  <si>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</si>
  <si>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</si>
  <si>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</si>
  <si>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</si>
  <si>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</si>
  <si>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</si>
  <si>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</si>
  <si>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</si>
  <si>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</si>
  <si>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</si>
  <si>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</si>
  <si>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</si>
  <si>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</si>
  <si>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</si>
  <si>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</si>
  <si>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</si>
  <si>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</si>
  <si>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</si>
  <si>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</si>
  <si>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</si>
  <si>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</si>
  <si>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</si>
  <si>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</si>
  <si>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</si>
  <si>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</si>
  <si>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</si>
  <si>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</si>
  <si>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</si>
  <si>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</si>
  <si>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</si>
  <si>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</si>
  <si>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</si>
  <si>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</si>
  <si>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</si>
  <si>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</si>
  <si>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</si>
  <si>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</si>
  <si>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</si>
  <si>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</si>
  <si>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</si>
  <si>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</si>
  <si>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</si>
  <si>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</si>
  <si>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</si>
  <si>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</si>
  <si>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</si>
  <si>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</si>
  <si>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</si>
  <si>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</si>
  <si>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</si>
  <si>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</si>
  <si>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</si>
  <si>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</si>
  <si>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</si>
  <si>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</si>
  <si>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</si>
  <si>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</si>
  <si>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</si>
  <si>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</si>
  <si>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</si>
  <si>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</si>
  <si>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</si>
  <si>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</si>
  <si>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</si>
  <si>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</si>
  <si>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</si>
  <si>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</si>
  <si>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</si>
  <si>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</si>
  <si>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</si>
  <si>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</si>
  <si>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</si>
  <si>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</si>
  <si>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</si>
  <si>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</si>
  <si>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</si>
  <si>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</si>
  <si>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</si>
  <si>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</si>
  <si>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</si>
  <si>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</si>
  <si>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</si>
  <si>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</si>
  <si>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</si>
  <si>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</si>
  <si>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</si>
  <si>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</si>
  <si>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</si>
  <si>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</si>
  <si>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</si>
  <si>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</si>
  <si>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</si>
  <si>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</si>
  <si>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</si>
  <si>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</si>
  <si>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</si>
  <si>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</si>
  <si>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</si>
  <si>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</si>
  <si>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</si>
  <si>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</si>
  <si>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</si>
  <si>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</si>
  <si>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</si>
  <si>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</si>
  <si>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</si>
  <si>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</si>
  <si>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</si>
  <si>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</si>
  <si>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</si>
  <si>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</si>
  <si>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</si>
  <si>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</si>
  <si>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</si>
  <si>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</si>
  <si>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</si>
  <si>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</si>
  <si>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</si>
  <si>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</si>
  <si>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</si>
  <si>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</si>
  <si>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</si>
  <si>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</si>
  <si>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</si>
  <si>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</si>
  <si>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</si>
  <si>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</si>
  <si>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</si>
  <si>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</si>
  <si>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</si>
  <si>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</si>
  <si>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</si>
  <si>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</si>
  <si>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</si>
  <si>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</si>
  <si>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</si>
  <si>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</si>
  <si>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</si>
  <si>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</si>
  <si>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</si>
  <si>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</si>
  <si>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</si>
  <si>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</si>
  <si>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</si>
  <si>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</si>
  <si>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</si>
  <si>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</si>
  <si>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</si>
  <si>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</si>
  <si>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</si>
  <si>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</si>
  <si>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</si>
  <si>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</si>
  <si>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</si>
  <si>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</si>
  <si>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</si>
  <si>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</si>
  <si>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</si>
  <si>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</si>
  <si>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</si>
  <si>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</si>
  <si>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</si>
  <si>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</si>
  <si>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</si>
  <si>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</si>
  <si>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</si>
  <si>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</si>
  <si>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</si>
  <si>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</si>
  <si>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</si>
  <si>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</si>
  <si>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</si>
  <si>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</si>
  <si>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</si>
  <si>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</si>
  <si>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</si>
  <si>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</si>
  <si>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</si>
  <si>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</si>
  <si>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</si>
  <si>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</si>
  <si>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</si>
  <si>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</si>
  <si>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</si>
  <si>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</si>
  <si>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</si>
  <si>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</si>
  <si>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</si>
  <si>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</si>
  <si>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</si>
  <si>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</si>
  <si>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</si>
  <si>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</si>
  <si>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</si>
  <si>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</si>
  <si>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</si>
  <si>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</si>
  <si>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</si>
  <si>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</si>
  <si>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</si>
  <si>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</si>
  <si>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</si>
  <si>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</si>
  <si>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</si>
  <si>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</si>
  <si>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</si>
  <si>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</si>
  <si>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</si>
  <si>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</si>
  <si>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</si>
  <si>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</si>
  <si>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</si>
  <si>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</si>
  <si>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</si>
  <si>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</si>
  <si>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</si>
  <si>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</si>
  <si>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</si>
  <si>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</si>
  <si>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</si>
  <si>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</si>
  <si>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</si>
  <si>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</si>
  <si>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</si>
  <si>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</si>
  <si>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</si>
  <si>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</si>
  <si>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</si>
  <si>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</si>
  <si>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</si>
  <si>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</si>
  <si>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</si>
  <si>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</si>
  <si>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</si>
  <si>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</si>
  <si>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</si>
  <si>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</si>
  <si>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</si>
  <si>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</si>
  <si>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</si>
  <si>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</si>
  <si>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</si>
  <si>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</si>
  <si>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</si>
  <si>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</si>
  <si>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</si>
  <si>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</si>
  <si>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</si>
  <si>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</si>
  <si>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</si>
  <si>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</si>
  <si>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</si>
  <si>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</si>
  <si>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</si>
  <si>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</si>
  <si>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</si>
  <si>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</si>
  <si>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</si>
  <si>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</si>
  <si>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</si>
  <si>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</si>
  <si>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</si>
  <si>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</si>
  <si>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</si>
  <si>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</si>
  <si>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</si>
  <si>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</si>
  <si>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</si>
  <si>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</si>
  <si>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</si>
  <si>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</si>
  <si>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</si>
  <si>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</si>
  <si>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</si>
  <si>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</si>
  <si>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</si>
  <si>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</si>
  <si>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</si>
  <si>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</si>
  <si>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</si>
  <si>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</si>
  <si>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</si>
  <si>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</si>
  <si>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</si>
  <si>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</si>
  <si>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</si>
  <si>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</si>
  <si>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</si>
  <si>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</si>
  <si>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</si>
  <si>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</si>
  <si>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</si>
  <si>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</si>
  <si>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</si>
  <si>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</si>
  <si>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</si>
  <si>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</si>
  <si>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</si>
  <si>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</si>
  <si>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</si>
  <si>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</si>
  <si>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</si>
  <si>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</si>
  <si>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</si>
  <si>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</si>
  <si>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</si>
  <si>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</si>
  <si>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</si>
  <si>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</si>
  <si>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</si>
  <si>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</si>
  <si>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</si>
  <si>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</si>
  <si>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</si>
  <si>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</si>
  <si>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</si>
  <si>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</si>
  <si>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</si>
  <si>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</si>
  <si>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</si>
  <si>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</si>
  <si>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</si>
  <si>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</si>
  <si>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</si>
  <si>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</si>
  <si>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</si>
  <si>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</si>
  <si>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</si>
  <si>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</si>
  <si>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</si>
  <si>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</si>
  <si>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</si>
  <si>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</si>
  <si>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</si>
  <si>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</si>
  <si>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</si>
  <si>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</si>
  <si>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</si>
  <si>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</si>
  <si>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</si>
  <si>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</si>
  <si>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</si>
  <si>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</si>
  <si>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</si>
  <si>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</si>
  <si>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</si>
  <si>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</si>
  <si>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</si>
  <si>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</si>
  <si>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</si>
  <si>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</si>
  <si>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</si>
  <si>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</si>
  <si>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</si>
  <si>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</si>
  <si>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</si>
  <si>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</si>
  <si>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</si>
  <si>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</si>
  <si>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</si>
  <si>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</si>
  <si>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</si>
  <si>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</si>
  <si>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</si>
  <si>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</si>
  <si>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</si>
  <si>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</si>
  <si>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</si>
  <si>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</si>
  <si>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</si>
  <si>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</si>
  <si>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</si>
  <si>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</si>
  <si>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</si>
  <si>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</si>
  <si>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</si>
  <si>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</si>
  <si>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</si>
  <si>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</si>
  <si>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</si>
  <si>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</si>
  <si>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</si>
  <si>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</si>
  <si>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</si>
  <si>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</si>
  <si>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</si>
  <si>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</si>
  <si>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</si>
  <si>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</si>
  <si>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</si>
  <si>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</si>
  <si>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</si>
  <si>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</si>
  <si>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</si>
  <si>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</si>
  <si>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</si>
  <si>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</si>
  <si>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</si>
  <si>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</si>
  <si>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</si>
  <si>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</si>
  <si>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</si>
  <si>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</si>
  <si>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</si>
  <si>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</si>
  <si>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</si>
  <si>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</si>
  <si>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</si>
  <si>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</si>
  <si>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</si>
  <si>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</si>
  <si>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</si>
  <si>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</si>
  <si>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</si>
  <si>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</si>
  <si>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</si>
  <si>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</si>
  <si>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</si>
  <si>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</si>
  <si>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</si>
  <si>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</si>
  <si>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</si>
  <si>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</si>
  <si>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</si>
  <si>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</si>
  <si>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</si>
  <si>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</si>
  <si>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</si>
  <si>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</si>
  <si>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</si>
  <si>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</si>
  <si>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</si>
  <si>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</si>
  <si>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</si>
  <si>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</si>
  <si>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</si>
  <si>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</si>
  <si>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</si>
  <si>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</si>
  <si>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</si>
  <si>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</si>
  <si>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</si>
  <si>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</si>
  <si>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</si>
  <si>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</si>
  <si>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</si>
  <si>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</si>
  <si>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</si>
  <si>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</si>
  <si>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</si>
  <si>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</si>
  <si>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</si>
  <si>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</si>
  <si>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</si>
  <si>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</si>
  <si>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</si>
  <si>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</si>
  <si>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</si>
  <si>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</si>
  <si>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</si>
  <si>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</si>
  <si>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</si>
  <si>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</si>
  <si>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</si>
  <si>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</si>
  <si>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</si>
  <si>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</si>
  <si>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</si>
  <si>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</si>
  <si>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</si>
  <si>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</si>
  <si>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</si>
  <si>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</si>
  <si>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</si>
  <si>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</si>
  <si>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</si>
  <si>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</si>
  <si>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</si>
  <si>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</si>
  <si>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</si>
  <si>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</si>
  <si>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</si>
  <si>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</si>
  <si>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</si>
  <si>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</si>
  <si>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</si>
  <si>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</si>
  <si>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</si>
  <si>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</si>
  <si>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</si>
  <si>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</si>
  <si>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</si>
  <si>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</si>
  <si>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</si>
  <si>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</si>
  <si>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</si>
  <si>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</si>
  <si>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</si>
  <si>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</si>
  <si>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</si>
  <si>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</si>
  <si>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</si>
  <si>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</si>
  <si>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</si>
  <si>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</si>
  <si>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</si>
  <si>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</si>
  <si>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</si>
  <si>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</si>
  <si>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</si>
  <si>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</si>
  <si>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</si>
  <si>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</si>
  <si>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</si>
  <si>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</si>
  <si>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</si>
  <si>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</si>
  <si>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</si>
  <si>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</si>
  <si>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</si>
  <si>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</si>
  <si>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</si>
  <si>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</si>
  <si>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</si>
  <si>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</si>
  <si>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</si>
  <si>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</si>
  <si>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</si>
  <si>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</si>
  <si>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</si>
  <si>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</si>
  <si>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</si>
  <si>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</si>
  <si>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</si>
  <si>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</si>
  <si>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</si>
  <si>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</si>
  <si>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</si>
  <si>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</si>
  <si>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</si>
  <si>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</si>
  <si>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</si>
  <si>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</si>
  <si>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</si>
  <si>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</si>
  <si>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</si>
  <si>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</si>
  <si>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</si>
  <si>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</si>
  <si>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</si>
  <si>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</si>
  <si>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</si>
  <si>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</si>
  <si>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</si>
  <si>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</si>
  <si>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</si>
  <si>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</si>
  <si>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</si>
  <si>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</si>
  <si>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</si>
  <si>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</si>
  <si>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</si>
  <si>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</si>
  <si>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</si>
  <si>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</si>
  <si>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</si>
  <si>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</si>
  <si>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</si>
  <si>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</si>
  <si>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</si>
  <si>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</si>
  <si>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</si>
  <si>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</si>
  <si>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</si>
  <si>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</si>
  <si>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</si>
  <si>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</si>
  <si>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</si>
  <si>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</si>
  <si>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</si>
  <si>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</si>
  <si>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</si>
  <si>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</si>
  <si>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</si>
  <si>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</si>
  <si>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</si>
  <si>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</si>
  <si>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</si>
  <si>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</si>
  <si>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</si>
  <si>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</si>
  <si>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</si>
  <si>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</si>
  <si>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</si>
  <si>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</si>
  <si>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</si>
  <si>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</si>
  <si>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</si>
  <si>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</si>
  <si>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</si>
  <si>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</si>
  <si>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</si>
  <si>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</si>
  <si>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</si>
  <si>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</si>
  <si>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</si>
  <si>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</si>
  <si>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</si>
  <si>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</si>
  <si>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</si>
  <si>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</si>
  <si>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</si>
  <si>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</si>
  <si>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</si>
  <si>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</si>
  <si>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</si>
  <si>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</si>
  <si>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</si>
  <si>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</si>
  <si>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</si>
  <si>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</si>
  <si>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</si>
  <si>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</si>
  <si>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</si>
  <si>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</si>
  <si>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</si>
  <si>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</si>
  <si>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</si>
  <si>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</si>
  <si>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0000-000000-000-0</t>
  </si>
  <si>
    <t>60 Servicios de carácter permanente con subordinación o dependencia laboral (Tramo I de las tables de retención)</t>
  </si>
  <si>
    <t>062022</t>
  </si>
  <si>
    <t>QUITAR GUOINES</t>
  </si>
  <si>
    <t>DATOS</t>
  </si>
  <si>
    <t>7524A215-90F7-4D41-A111-22CD658D218C</t>
  </si>
  <si>
    <t>RESULTADO</t>
  </si>
  <si>
    <t xml:space="preserve">DATOS </t>
  </si>
  <si>
    <t>0511-210590-101-2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</si>
  <si>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</si>
  <si>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</si>
  <si>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</si>
  <si>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</si>
  <si>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</si>
  <si>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</si>
  <si>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</si>
  <si>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</si>
  <si>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</si>
  <si>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</si>
  <si>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</si>
  <si>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</si>
  <si>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</si>
  <si>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</si>
  <si>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</si>
  <si>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</si>
  <si>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</si>
  <si>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</si>
  <si>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</si>
  <si>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</si>
  <si>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</si>
  <si>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</si>
  <si>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</si>
  <si>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</si>
  <si>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</si>
  <si>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</si>
  <si>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</si>
  <si>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</si>
  <si>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</si>
  <si>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</si>
  <si>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</si>
  <si>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</si>
  <si>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</si>
  <si>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</si>
  <si>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</si>
  <si>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</si>
  <si>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</si>
  <si>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</si>
  <si>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</si>
  <si>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</si>
  <si>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</si>
  <si>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</si>
  <si>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</si>
  <si>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</si>
  <si>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</si>
  <si>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</si>
  <si>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</si>
  <si>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</si>
  <si>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</si>
  <si>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</si>
  <si>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</si>
  <si>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</si>
  <si>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</si>
  <si>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</si>
  <si>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</si>
  <si>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</si>
  <si>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</si>
  <si>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</si>
  <si>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</si>
  <si>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</si>
  <si>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</si>
  <si>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</si>
  <si>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</si>
  <si>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</si>
  <si>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</si>
  <si>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</si>
  <si>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</si>
  <si>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15041RESIN010782020</t>
  </si>
  <si>
    <t>20SD00C</t>
  </si>
  <si>
    <t>25/07/2023</t>
  </si>
  <si>
    <t>22/07/2023</t>
  </si>
  <si>
    <t>02/07/2023</t>
  </si>
  <si>
    <t>22/06/2023</t>
  </si>
  <si>
    <t>19/06/2023</t>
  </si>
  <si>
    <t>18/06/2023</t>
  </si>
  <si>
    <t>28/05/2023</t>
  </si>
  <si>
    <t>27/05/2023</t>
  </si>
  <si>
    <t>25/05/2023</t>
  </si>
  <si>
    <t>20/05/2023</t>
  </si>
  <si>
    <t>07/05/2023</t>
  </si>
  <si>
    <t>27/04/2023</t>
  </si>
  <si>
    <t>22/04/2023</t>
  </si>
  <si>
    <t>04/04/2023</t>
  </si>
  <si>
    <t>27/03/2023</t>
  </si>
  <si>
    <t>25/03/2023</t>
  </si>
  <si>
    <t>22/03/2023</t>
  </si>
  <si>
    <t>19/03/2023</t>
  </si>
  <si>
    <t>14/03/2023</t>
  </si>
  <si>
    <t>11/03/2023</t>
  </si>
  <si>
    <t>07/03/2023</t>
  </si>
  <si>
    <t>03/03/2023</t>
  </si>
  <si>
    <t>28/02/2023</t>
  </si>
  <si>
    <t>27/02/2023</t>
  </si>
  <si>
    <t>26/02/2023</t>
  </si>
  <si>
    <t>19/02/2023</t>
  </si>
  <si>
    <t>17/02/2023</t>
  </si>
  <si>
    <t>07/02/2023</t>
  </si>
  <si>
    <t>02/02/2023</t>
  </si>
  <si>
    <t>26/01/2023</t>
  </si>
  <si>
    <t>23/01/2023</t>
  </si>
  <si>
    <t>19/01/2023</t>
  </si>
  <si>
    <t>15/01/2023</t>
  </si>
  <si>
    <t>08/01/2023</t>
  </si>
  <si>
    <t>07/01/2023</t>
  </si>
  <si>
    <t>04/01/2023</t>
  </si>
  <si>
    <t>01/11/2023</t>
  </si>
  <si>
    <t>02/10/2023</t>
  </si>
  <si>
    <t>01/09/2023</t>
  </si>
  <si>
    <t>01/08/2023</t>
  </si>
  <si>
    <t>01/07/2023</t>
  </si>
  <si>
    <t>01/06/2023</t>
  </si>
  <si>
    <t>01/05/2023</t>
  </si>
  <si>
    <t>01/04/2023</t>
  </si>
  <si>
    <t>01/03/2023</t>
  </si>
  <si>
    <t>01/02/2023</t>
  </si>
  <si>
    <t>01/01/2023</t>
  </si>
  <si>
    <t>21DS000E</t>
  </si>
  <si>
    <t>19708</t>
  </si>
  <si>
    <t>23DS000E</t>
  </si>
  <si>
    <t>7571</t>
  </si>
  <si>
    <t>6268</t>
  </si>
  <si>
    <t>48273</t>
  </si>
  <si>
    <t>47057</t>
  </si>
  <si>
    <t>45407</t>
  </si>
  <si>
    <t>04/07/2023</t>
  </si>
  <si>
    <t>OTRAS VENTAS:</t>
  </si>
  <si>
    <t>CSILLA 26</t>
  </si>
  <si>
    <t>VENTAS S/IVA</t>
  </si>
  <si>
    <t>SERVICIOS A PERSONAS QUE NO RETIENEN 10%</t>
  </si>
  <si>
    <t>CASILLA 214</t>
  </si>
  <si>
    <t>CASILLA 215</t>
  </si>
  <si>
    <t>VENTAS TOTALES</t>
  </si>
  <si>
    <t>POR SERVICIOS AL SEGURO</t>
  </si>
  <si>
    <t>DATO DE PAGO A CUENTA</t>
  </si>
  <si>
    <t>DOCTORES NO PAGAN</t>
  </si>
  <si>
    <t>CALCULO IVA A PAGAR DR. VILLALTA</t>
  </si>
  <si>
    <t xml:space="preserve">VENTAS </t>
  </si>
  <si>
    <t>IVA A FAVOR 1%</t>
  </si>
  <si>
    <t>01/12/2023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</si>
</sst>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sz val="11"/>
      <color rgb="FFFFFF00"/>
      <name val="Arial"/>
      <family val="2"/>
    </font>
    <font>
      <sz val="11"/>
      <color rgb="FFFFFF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2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4" fontId="22" fillId="0" borderId="0" xfId="1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14" fontId="0" fillId="0" borderId="0" xfId="0" quotePrefix="1" applyNumberFormat="1"/>
    <xf numFmtId="44" fontId="38" fillId="0" borderId="38" xfId="1" applyFont="1" applyBorder="1"/>
    <xf numFmtId="0" fontId="0" fillId="0" borderId="39" xfId="0" applyBorder="1"/>
    <xf numFmtId="44" fontId="22" fillId="0" borderId="40" xfId="1" applyFont="1" applyBorder="1"/>
    <xf numFmtId="44" fontId="22" fillId="0" borderId="41" xfId="1" applyFont="1" applyBorder="1"/>
    <xf numFmtId="44" fontId="39" fillId="0" borderId="40" xfId="1" applyFont="1" applyBorder="1"/>
    <xf numFmtId="44" fontId="22" fillId="0" borderId="42" xfId="1" applyFont="1" applyBorder="1"/>
    <xf numFmtId="44" fontId="22" fillId="0" borderId="43" xfId="1" applyFont="1" applyBorder="1"/>
    <xf numFmtId="44" fontId="39" fillId="0" borderId="44" xfId="1" applyFont="1" applyBorder="1"/>
    <xf numFmtId="0" fontId="39" fillId="0" borderId="39" xfId="0" applyFont="1" applyBorder="1"/>
    <xf numFmtId="44" fontId="22" fillId="0" borderId="45" xfId="1" applyFont="1" applyBorder="1"/>
    <xf numFmtId="9" fontId="22" fillId="0" borderId="46" xfId="0" applyNumberFormat="1" applyFont="1" applyBorder="1"/>
    <xf numFmtId="44" fontId="22" fillId="0" borderId="47" xfId="1" applyFont="1" applyBorder="1"/>
    <xf numFmtId="44" fontId="22" fillId="0" borderId="43" xfId="0" applyNumberFormat="1" applyFont="1" applyBorder="1"/>
    <xf numFmtId="0" fontId="14" fillId="0" borderId="0" xfId="0" applyFont="1"/>
    <xf numFmtId="0" fontId="22" fillId="0" borderId="45" xfId="0" applyFont="1" applyBorder="1"/>
    <xf numFmtId="44" fontId="22" fillId="0" borderId="45" xfId="1" applyFont="1" applyFill="1" applyBorder="1"/>
    <xf numFmtId="44" fontId="0" fillId="0" borderId="45" xfId="1" applyFont="1" applyFill="1" applyBorder="1"/>
    <xf numFmtId="0" fontId="22" fillId="30" borderId="45" xfId="0" applyFont="1" applyFill="1" applyBorder="1"/>
    <xf numFmtId="44" fontId="0" fillId="30" borderId="45" xfId="1" applyFont="1" applyFill="1" applyBorder="1"/>
    <xf numFmtId="44" fontId="22" fillId="30" borderId="45" xfId="1" applyFont="1" applyFill="1" applyBorder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22" fillId="0" borderId="48" xfId="0" applyFont="1" applyBorder="1" applyAlignment="1">
      <alignment horizontal="center"/>
    </xf>
    <xf numFmtId="0" fontId="22" fillId="0" borderId="49" xfId="0" applyFont="1" applyBorder="1" applyAlignment="1">
      <alignment horizontal="center"/>
    </xf>
    <xf numFmtId="0" fontId="22" fillId="0" borderId="46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4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9" formatCode="d/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590551</xdr:colOff>
      <xdr:row>0</xdr:row>
      <xdr:rowOff>381000</xdr:rowOff>
    </xdr:from>
    <xdr:to>
      <xdr:col>14</xdr:col>
      <xdr:colOff>57150</xdr:colOff>
      <xdr:row>9</xdr:row>
      <xdr:rowOff>141620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8401" y="38100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43" totalsRowShown="0" headerRowDxfId="136">
  <autoFilter ref="A2:X43" xr:uid="{00000000-000C-0000-FFFF-FFFF00000000}"/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35" dataCellStyle="Moneda"/>
    <tableColumn id="9" xr3:uid="{00000000-0010-0000-0000-000009000000}" name="I. EXENTAS" dataDxfId="134" dataCellStyle="Moneda"/>
    <tableColumn id="10" xr3:uid="{00000000-0010-0000-0000-00000A000000}" name="IMPOR EX" dataDxfId="133" dataCellStyle="Moneda"/>
    <tableColumn id="11" xr3:uid="{00000000-0010-0000-0000-00000B000000}" name="C. GRAVADA" dataDxfId="132" dataCellStyle="Moneda"/>
    <tableColumn id="12" xr3:uid="{00000000-0010-0000-0000-00000C000000}" name="INTER GRAVA" dataDxfId="131" dataCellStyle="Moneda"/>
    <tableColumn id="13" xr3:uid="{00000000-0010-0000-0000-00000D000000}" name="IMPOR BIENES" dataDxfId="130" dataCellStyle="Moneda"/>
    <tableColumn id="14" xr3:uid="{00000000-0010-0000-0000-00000E000000}" name="IMPOR SERV" dataDxfId="129" dataCellStyle="Moneda"/>
    <tableColumn id="15" xr3:uid="{00000000-0010-0000-0000-00000F000000}" name="IVA" dataDxfId="128" dataCellStyle="Moneda"/>
    <tableColumn id="16" xr3:uid="{00000000-0010-0000-0000-000010000000}" name="TOTAL C." dataDxfId="127" dataCellStyle="Moneda"/>
    <tableColumn id="20" xr3:uid="{00000000-0010-0000-0000-000014000000}" name="DUI" dataDxfId="126" dataCellStyle="Moneda"/>
    <tableColumn id="23" xr3:uid="{13DC7051-14C6-4075-B341-1468FFC01F23}" name="TIPO DE OPERACION" dataDxfId="125" dataCellStyle="Moneda"/>
    <tableColumn id="24" xr3:uid="{1F94E4E1-B6CB-4863-9492-C9361B520E65}" name="CLASIFICACION" dataDxfId="124" dataCellStyle="Moneda"/>
    <tableColumn id="22" xr3:uid="{99B34222-1615-475F-BBD3-1C7B63801758}" name="SECTOR" dataDxfId="123" dataCellStyle="Moneda"/>
    <tableColumn id="21" xr3:uid="{65DC4333-54F8-4BA2-9F2F-B001A0557A26}" name="TIPO COSTO/GASTO" dataDxfId="122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21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5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9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8" dataCellStyle="Moneda"/>
    <tableColumn id="18" xr3:uid="{00000000-0010-0000-0100-000012000000}" name="ANEXO"/>
    <tableColumn id="1" xr3:uid="{00000000-0010-0000-0100-000001000000}" name="SUCURSAL" dataDxfId="117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3" totalsRowShown="0" dataDxfId="116" dataCellStyle="Moneda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115" dataCellStyle="Moneda"/>
    <tableColumn id="13" xr3:uid="{00000000-0010-0000-0200-00000D000000}" name="VENTAS NO" dataDxfId="114" dataCellStyle="Moneda"/>
    <tableColumn id="14" xr3:uid="{00000000-0010-0000-0200-00000E000000}" name="V NO SUJETAS" dataDxfId="113" dataCellStyle="Moneda"/>
    <tableColumn id="15" xr3:uid="{00000000-0010-0000-0200-00000F000000}" name="V GRAVADAS" dataDxfId="112" dataCellStyle="Moneda"/>
    <tableColumn id="16" xr3:uid="{00000000-0010-0000-0200-000010000000}" name="EX IN CA" dataDxfId="111" dataCellStyle="Moneda"/>
    <tableColumn id="17" xr3:uid="{00000000-0010-0000-0200-000011000000}" name="EX OUT CA" dataDxfId="110" dataCellStyle="Moneda"/>
    <tableColumn id="18" xr3:uid="{00000000-0010-0000-0200-000012000000}" name="EX SERVICE" dataDxfId="109" dataCellStyle="Moneda"/>
    <tableColumn id="19" xr3:uid="{00000000-0010-0000-0200-000013000000}" name="V ZONA FRAN" dataDxfId="108" dataCellStyle="Moneda"/>
    <tableColumn id="20" xr3:uid="{00000000-0010-0000-0200-000014000000}" name="V CTA A 3ERO" dataDxfId="107" dataCellStyle="Moneda"/>
    <tableColumn id="21" xr3:uid="{00000000-0010-0000-0200-000015000000}" name="TOTAL VENTA" dataDxfId="106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8" totalsRowCount="1" headerRowDxfId="105" headerRowBorderDxfId="104" tableBorderDxfId="103">
  <autoFilter ref="A1:J7" xr:uid="{00000000-000C-0000-FFFF-FFFF03000000}"/>
  <tableColumns count="10">
    <tableColumn id="1" xr3:uid="{00000000-0010-0000-0300-000001000000}" name="Mes" totalsRowLabel="Total" dataDxfId="102"/>
    <tableColumn id="10" xr3:uid="{00000000-0010-0000-0300-00000A000000}" name="NCR" dataDxfId="101"/>
    <tableColumn id="2" xr3:uid="{00000000-0010-0000-0300-000002000000}" name="NIT Agente" dataDxfId="100"/>
    <tableColumn id="3" xr3:uid="{00000000-0010-0000-0300-000003000000}" name="Fecha de emisión" dataDxfId="99" totalsRowDxfId="98"/>
    <tableColumn id="4" xr3:uid="{00000000-0010-0000-0300-000004000000}" name="Tipo de documento" totalsRowFunction="sum" dataDxfId="97" totalsRowDxfId="96"/>
    <tableColumn id="5" xr3:uid="{00000000-0010-0000-0300-000005000000}" name="Serie" totalsRowFunction="sum" dataDxfId="95" totalsRowDxfId="94"/>
    <tableColumn id="6" xr3:uid="{00000000-0010-0000-0300-000006000000}" name="Número de documento" dataDxfId="93" totalsRowDxfId="92"/>
    <tableColumn id="7" xr3:uid="{00000000-0010-0000-0300-000007000000}" name="Monto sujeto" totalsRowFunction="sum" dataDxfId="91" totalsRowDxfId="90" dataCellStyle="Moneda"/>
    <tableColumn id="13" xr3:uid="{00000000-0010-0000-0300-00000D000000}" name="Monto Retención 1%" totalsRowFunction="sum" dataDxfId="89" totalsRowDxfId="88" dataCellStyle="Moneda"/>
    <tableColumn id="8" xr3:uid="{00000000-0010-0000-0300-000008000000}" name="ANEXO" totalsRowFunction="sum" dataDxfId="87" totalsRowDxfId="86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E5131" totalsRowShown="0">
  <autoFilter ref="A1:E5131" xr:uid="{00000000-0009-0000-0100-000004000000}"/>
  <tableColumns count="5">
    <tableColumn id="1" xr3:uid="{00000000-0010-0000-0500-000001000000}" name="NIT" dataDxfId="81"/>
    <tableColumn id="2" xr3:uid="{00000000-0010-0000-0500-000002000000}" name="PROVEEDOR"/>
    <tableColumn id="4" xr3:uid="{43F7B0F6-6BB9-46A5-8458-B86923C5BB81}" name="ITEMS" dataDxfId="80">
      <calculatedColumnFormula>Tabla4[[#This Row],[NIT]]</calculatedColumnFormula>
    </tableColumn>
    <tableColumn id="5" xr3:uid="{24BC9677-33D5-4A89-AD3D-4FD2E1A4BDC4}" name="DIGITOS" dataDxfId="79">
      <calculatedColumnFormula>LEN(C2)</calculatedColumnFormula>
    </tableColumn>
    <tableColumn id="6" xr3:uid="{8067E76C-E432-4542-86CE-211EEDC590D9}" name="DOCU" dataDxfId="78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7" headerRowBorderDxfId="76" tableBorderDxfId="75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74"/>
    <tableColumn id="10" xr3:uid="{00000000-0010-0000-0400-00000A000000}" name="NCR" dataDxfId="73"/>
    <tableColumn id="2" xr3:uid="{00000000-0010-0000-0400-000002000000}" name="NIT Agente" dataDxfId="72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71">
      <calculatedColumnFormula>VLOOKUP(Tabla69[[#This Row],[Columna5]],'[2]LIBRO '!$A$1:$B$1007,2,FALSE)</calculatedColumnFormula>
    </tableColumn>
    <tableColumn id="17" xr3:uid="{00000000-0010-0000-0400-000011000000}" name="Columna5" dataDxfId="70">
      <calculatedColumnFormula>VLOOKUP(Tabla69[[#This Row],[NIT Agente]],Tabla4[#All],2,FALSE)</calculatedColumnFormula>
    </tableColumn>
    <tableColumn id="12" xr3:uid="{00000000-0010-0000-0400-00000C000000}" name="Columna2" dataDxfId="69" totalsRowDxfId="68">
      <calculatedColumnFormula>VLOOKUP(Tabla69[[#This Row],[Columna1]],'[2]LIBRO '!$A$1:$B$902,2,FALSE)</calculatedColumnFormula>
    </tableColumn>
    <tableColumn id="11" xr3:uid="{00000000-0010-0000-0400-00000B000000}" name="Columna1" dataDxfId="67">
      <calculatedColumnFormula>VLOOKUP(Tabla69[[#This Row],[NIT Agente]],Tabla4[#All],2,FALSE)</calculatedColumnFormula>
    </tableColumn>
    <tableColumn id="3" xr3:uid="{00000000-0010-0000-0400-000003000000}" name="Fecha de emisión" dataDxfId="66"/>
    <tableColumn id="4" xr3:uid="{00000000-0010-0000-0400-000004000000}" name="Tipo de documento" totalsRowFunction="sum" dataDxfId="65" totalsRowDxfId="64"/>
    <tableColumn id="5" xr3:uid="{00000000-0010-0000-0400-000005000000}" name="Serie" totalsRowFunction="sum" dataDxfId="63" totalsRowDxfId="62"/>
    <tableColumn id="6" xr3:uid="{00000000-0010-0000-0400-000006000000}" name="Número de documento" totalsRowFunction="sum" dataDxfId="61" totalsRowDxfId="60"/>
    <tableColumn id="7" xr3:uid="{00000000-0010-0000-0400-000007000000}" name="Monto sujeto" totalsRowFunction="sum" dataDxfId="59" totalsRowDxfId="58" dataCellStyle="Moneda"/>
    <tableColumn id="13" xr3:uid="{00000000-0010-0000-0400-00000D000000}" name="Columna3" dataDxfId="57" totalsRowDxfId="56" dataCellStyle="Moneda"/>
    <tableColumn id="8" xr3:uid="{00000000-0010-0000-0400-000008000000}" name="Monto Retención 1%" totalsRowFunction="sum" dataDxfId="55" totalsRowDxfId="54" dataCellStyle="Moneda"/>
    <tableColumn id="9" xr3:uid="{00000000-0010-0000-0400-000009000000}" name="Número de anexo" dataDxfId="5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D66F0A-CA3B-433B-AD62-2ECCEB20CADD}" name="Tabla10" displayName="Tabla10" ref="A2:M4" totalsRowCount="1">
  <autoFilter ref="A2:M3" xr:uid="{FCD66F0A-CA3B-433B-AD62-2ECCEB20CADD}"/>
  <tableColumns count="13">
    <tableColumn id="1" xr3:uid="{5C852205-C378-4527-B48C-2E332E7F8366}" name="TIPO DE DOCUMENTO" totalsRowLabel="Total"/>
    <tableColumn id="2" xr3:uid="{9F5C6EDD-08B4-4AA1-96F7-0C9E8863D40F}" name="NÚMERO DE NIT, DUI U OTRO DOCUMENTO  "/>
    <tableColumn id="3" xr3:uid="{92196641-3F9E-4D5A-B858-0997237FF597}" name="NOMBRE, RAZÓN SOCIAL O DENOMINACIÓN"/>
    <tableColumn id="4" xr3:uid="{2DE0260A-85F7-42B2-89FD-3299116EF4E5}" name="FECHA DE EMISIÓN DEL DOCUMENTO"/>
    <tableColumn id="5" xr3:uid="{249580E9-3309-4E7E-8BB3-9A9D031FBC6C}" name="NÚMERO DE SERIE DEL DOCUMENTO "/>
    <tableColumn id="6" xr3:uid="{8768FDB7-D580-4C3F-9E2B-EC375495D323}" name="NÚMERO DE DOCUMENTO "/>
    <tableColumn id="7" xr3:uid="{E00EFB79-86CE-44EC-8131-15B2670E6A6C}" name="MONTO DE LA OPERACIÓN" totalsRowFunction="custom" dataDxfId="52" totalsRowDxfId="51" dataCellStyle="Moneda">
      <totalsRowFormula>SUBTOTAL(109,Tabla10[MONTO DE LA RETENCIÓN DEL IVA 13%])</totalsRowFormula>
    </tableColumn>
    <tableColumn id="8" xr3:uid="{D79C3585-FD32-4D10-8F42-0C8B3D407ECA}" name="MONTO DE LA RETENCIÓN DEL IVA 13%" totalsRowFunction="sum" totalsRowDxfId="50" dataCellStyle="Moneda"/>
    <tableColumn id="9" xr3:uid="{FC72F6B7-A34D-4807-871C-5F59BF71F5B7}" name="TIPO DE OPERACIÓN (Renta)"/>
    <tableColumn id="10" xr3:uid="{263AA392-1BDE-4194-B7AE-B7A97564F281}" name="CLASIFICACIÓN _x000a_(Renta)"/>
    <tableColumn id="11" xr3:uid="{AA7FBBE9-2E64-4AE4-99E9-1D9381EA9098}" name="SECTOR _x000a_(Renta)"/>
    <tableColumn id="12" xr3:uid="{217E50F1-03FF-46B2-BE65-3F5996D2CC3C}" name="TIPO DE COSTO/GASTO _x000a_(Renta)"/>
    <tableColumn id="13" xr3:uid="{28212B20-577C-47EC-9B0E-E03E90897CDE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W5" totalsRowCount="1" headerRowDxfId="49" dataDxfId="48" headerRowCellStyle="Moneda" dataCellStyle="Moneda">
  <autoFilter ref="A2:W4" xr:uid="{00000000-0009-0000-0100-000009000000}"/>
  <tableColumns count="23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47" totalsRowDxfId="46" dataCellStyle="Moneda"/>
    <tableColumn id="8" xr3:uid="{00000000-0010-0000-0600-000008000000}" name="MONTO DEVENGADO POR BONIFICACIONES Y GRATIFICACIONES " totalsRowFunction="sum" dataDxfId="45" totalsRowDxfId="44" dataCellStyle="Moneda"/>
    <tableColumn id="9" xr3:uid="{00000000-0010-0000-0600-000009000000}" name="IMPUESTO RETENIDO " totalsRowFunction="sum" dataDxfId="43" totalsRowDxfId="42" dataCellStyle="Moneda"/>
    <tableColumn id="10" xr3:uid="{00000000-0010-0000-0600-00000A000000}" name="AGUINALDO EXENTO " totalsRowFunction="sum" dataDxfId="41" totalsRowDxfId="40" dataCellStyle="Moneda"/>
    <tableColumn id="11" xr3:uid="{00000000-0010-0000-0600-00000B000000}" name="AGUINALDO GRAVADO " totalsRowFunction="sum" dataDxfId="39" totalsRowDxfId="38" dataCellStyle="Moneda"/>
    <tableColumn id="12" xr3:uid="{00000000-0010-0000-0600-00000C000000}" name="AFP" totalsRowFunction="sum" dataDxfId="37" totalsRowDxfId="36" dataCellStyle="Moneda"/>
    <tableColumn id="13" xr3:uid="{00000000-0010-0000-0600-00000D000000}" name="ISSS" totalsRowFunction="sum" dataDxfId="35" totalsRowDxfId="34" dataCellStyle="Moneda"/>
    <tableColumn id="14" xr3:uid="{00000000-0010-0000-0600-00000E000000}" name="INPEP" totalsRowFunction="sum" dataDxfId="33" totalsRowDxfId="32" dataCellStyle="Moneda"/>
    <tableColumn id="15" xr3:uid="{00000000-0010-0000-0600-00000F000000}" name="IPSFA" totalsRowFunction="sum" dataDxfId="31" totalsRowDxfId="30" dataCellStyle="Moneda"/>
    <tableColumn id="16" xr3:uid="{00000000-0010-0000-0600-000010000000}" name="CEFAFA" totalsRowFunction="sum" dataDxfId="29" totalsRowDxfId="28" dataCellStyle="Moneda"/>
    <tableColumn id="17" xr3:uid="{00000000-0010-0000-0600-000011000000}" name="BIENESTAR MAGISTERIAL" totalsRowFunction="sum" dataDxfId="27" totalsRowDxfId="26" dataCellStyle="Moneda"/>
    <tableColumn id="18" xr3:uid="{00000000-0010-0000-0600-000012000000}" name="ISSS IVM " totalsRowFunction="sum" dataDxfId="25" totalsRowDxfId="24" dataCellStyle="Moneda"/>
    <tableColumn id="19" xr3:uid="{00000000-0010-0000-0600-000013000000}" name="TIPO DE OPERACIÓN (Renta)" totalsRowDxfId="23"/>
    <tableColumn id="20" xr3:uid="{1AAA0CA4-0494-4E19-93E4-4AAE8AB73B25}" name="CLASIFICACIÓN _x000a_(Renta)" dataDxfId="22" totalsRowDxfId="21" dataCellStyle="Moneda"/>
    <tableColumn id="21" xr3:uid="{0F4CB032-D591-4A01-A31C-39023B7C79BC}" name="SECTOR _x000a_(Renta)" dataDxfId="20" totalsRowDxfId="19" dataCellStyle="Moneda"/>
    <tableColumn id="22" xr3:uid="{802CE4D8-9F0D-49D7-8747-7B5B67E83332}" name="TIPO DE COSTO/GASTO _x000a_(Renta)" dataDxfId="18" totalsRowDxfId="17" dataCellStyle="Moneda"/>
    <tableColumn id="23" xr3:uid="{6A96633F-B3E1-4FAF-9E59-43AC5A4E69DE}" name="PERIODO" dataDxfId="16" totalsRowDxfId="15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AGOST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7" t="s">
        <v>10200</v>
      </c>
      <c r="H2" s="197"/>
      <c r="I2" s="197"/>
      <c r="J2" s="197"/>
      <c r="K2" s="197"/>
    </row>
    <row r="3" spans="2:41 16384:16384" x14ac:dyDescent="0.25">
      <c r="B3" s="23" t="s">
        <v>17</v>
      </c>
      <c r="D3" s="46" t="s">
        <v>8492</v>
      </c>
      <c r="G3" s="128" t="s">
        <v>10201</v>
      </c>
      <c r="H3" s="129" t="s">
        <v>10202</v>
      </c>
      <c r="I3" s="130"/>
      <c r="J3" s="130"/>
      <c r="K3" s="130"/>
      <c r="L3" s="130">
        <f>LEN(H3)</f>
        <v>36</v>
      </c>
      <c r="AL3" s="125" t="s">
        <v>10176</v>
      </c>
      <c r="AM3" s="125" t="s">
        <v>10177</v>
      </c>
      <c r="AN3" s="125" t="s">
        <v>10178</v>
      </c>
      <c r="AO3" s="125" t="s">
        <v>10179</v>
      </c>
      <c r="XFD3" t="s">
        <v>8492</v>
      </c>
    </row>
    <row r="4" spans="2:41 16384:16384" x14ac:dyDescent="0.25">
      <c r="B4" s="23" t="s">
        <v>2</v>
      </c>
      <c r="D4" s="45" t="s">
        <v>9008</v>
      </c>
      <c r="G4" s="131" t="s">
        <v>10203</v>
      </c>
      <c r="H4" s="130" t="str">
        <f>SUBSTITUTE(H3,"-","")</f>
        <v>7524A21590F74D41A11122CD658D218C</v>
      </c>
      <c r="I4" s="130"/>
      <c r="J4" s="130"/>
      <c r="K4" s="130"/>
      <c r="L4" s="130">
        <f t="shared" ref="L4:L8" si="0">LEN(H4)</f>
        <v>32</v>
      </c>
      <c r="AL4" s="125" t="s">
        <v>10180</v>
      </c>
      <c r="AM4" s="125" t="s">
        <v>10181</v>
      </c>
      <c r="AN4" s="125" t="s">
        <v>10182</v>
      </c>
      <c r="AO4" s="125" t="s">
        <v>10183</v>
      </c>
      <c r="XFD4" t="s">
        <v>8487</v>
      </c>
    </row>
    <row r="5" spans="2:41 16384:16384" x14ac:dyDescent="0.25">
      <c r="B5" s="23" t="s">
        <v>3</v>
      </c>
      <c r="D5" s="26" t="s">
        <v>7706</v>
      </c>
      <c r="G5" s="130"/>
      <c r="H5" s="130"/>
      <c r="I5" s="130"/>
      <c r="J5" s="130"/>
      <c r="K5" s="130"/>
      <c r="L5" s="130">
        <f t="shared" si="0"/>
        <v>0</v>
      </c>
      <c r="AL5" s="125" t="s">
        <v>10184</v>
      </c>
      <c r="AM5" s="125" t="s">
        <v>10185</v>
      </c>
      <c r="AN5" s="125" t="s">
        <v>10186</v>
      </c>
      <c r="AO5" s="125" t="s">
        <v>10187</v>
      </c>
      <c r="XFD5" t="s">
        <v>8488</v>
      </c>
    </row>
    <row r="6" spans="2:41 16384:16384" ht="15" customHeight="1" x14ac:dyDescent="0.25">
      <c r="B6" s="23" t="s">
        <v>4</v>
      </c>
      <c r="D6" s="26" t="s">
        <v>0</v>
      </c>
      <c r="G6" s="130"/>
      <c r="H6" s="130"/>
      <c r="I6" s="130"/>
      <c r="J6" s="130"/>
      <c r="K6" s="130"/>
      <c r="L6" s="130">
        <f t="shared" si="0"/>
        <v>0</v>
      </c>
      <c r="AL6" s="125" t="s">
        <v>10191</v>
      </c>
      <c r="AM6" s="125" t="s">
        <v>10206</v>
      </c>
      <c r="AN6" s="125" t="s">
        <v>10189</v>
      </c>
      <c r="AO6" s="125" t="s">
        <v>10190</v>
      </c>
      <c r="XFD6" t="s">
        <v>8489</v>
      </c>
    </row>
    <row r="7" spans="2:41 16384:16384" x14ac:dyDescent="0.25">
      <c r="B7" s="23" t="s">
        <v>5</v>
      </c>
      <c r="D7" s="43"/>
      <c r="G7" s="128" t="s">
        <v>10204</v>
      </c>
      <c r="H7" s="130" t="s">
        <v>10205</v>
      </c>
      <c r="I7" s="130"/>
      <c r="J7" s="130"/>
      <c r="K7" s="130"/>
      <c r="L7" s="130">
        <f t="shared" si="0"/>
        <v>17</v>
      </c>
      <c r="AL7" s="125" t="s">
        <v>10206</v>
      </c>
      <c r="AM7" s="125" t="s">
        <v>10188</v>
      </c>
      <c r="AN7" s="125" t="s">
        <v>10192</v>
      </c>
      <c r="AO7" s="125" t="s">
        <v>10193</v>
      </c>
      <c r="XFD7" t="s">
        <v>8491</v>
      </c>
    </row>
    <row r="8" spans="2:41 16384:16384" x14ac:dyDescent="0.25">
      <c r="B8" s="23" t="s">
        <v>6</v>
      </c>
      <c r="D8" s="124" t="s">
        <v>3382</v>
      </c>
      <c r="G8" s="131" t="s">
        <v>10203</v>
      </c>
      <c r="H8" s="130" t="str">
        <f>SUBSTITUTE(H7,"-","")</f>
        <v>05112105901012</v>
      </c>
      <c r="I8" s="130"/>
      <c r="J8" s="130"/>
      <c r="K8" s="130"/>
      <c r="L8" s="130">
        <f t="shared" si="0"/>
        <v>14</v>
      </c>
      <c r="AL8" s="125" t="s">
        <v>10188</v>
      </c>
      <c r="AM8" s="125"/>
      <c r="AN8" s="125" t="s">
        <v>10206</v>
      </c>
      <c r="AO8" s="125" t="s">
        <v>10194</v>
      </c>
      <c r="XFD8" t="s">
        <v>8490</v>
      </c>
    </row>
    <row r="9" spans="2:41 16384:16384" x14ac:dyDescent="0.25">
      <c r="B9" s="23" t="s">
        <v>70</v>
      </c>
      <c r="D9" s="101" t="str">
        <f>IFERROR(IF(D8&lt;&gt;"",VLOOKUP(D8,Tabla4[#All],2,0),IF(D19&lt;&gt;0,VLOOKUP(D19,Tabla4[#All],2,0),0)),"")</f>
        <v>SUMER, S.A. DE C.V.</v>
      </c>
      <c r="AL9" s="125"/>
      <c r="AM9" s="125"/>
      <c r="AN9" s="125" t="s">
        <v>10188</v>
      </c>
      <c r="AO9" s="125" t="s">
        <v>10195</v>
      </c>
      <c r="XFD9" t="s">
        <v>9016</v>
      </c>
    </row>
    <row r="10" spans="2:41 16384:16384" x14ac:dyDescent="0.25">
      <c r="B10" s="23" t="s">
        <v>7</v>
      </c>
      <c r="D10" s="102">
        <v>0</v>
      </c>
      <c r="F10" s="2"/>
      <c r="AL10" s="125"/>
      <c r="AM10" s="125"/>
      <c r="AN10" s="125"/>
      <c r="AO10" s="125" t="s">
        <v>10196</v>
      </c>
      <c r="XFD10" t="s">
        <v>9017</v>
      </c>
    </row>
    <row r="11" spans="2:41 16384:16384" x14ac:dyDescent="0.25">
      <c r="B11" s="23" t="s">
        <v>8</v>
      </c>
      <c r="D11" s="102">
        <v>0</v>
      </c>
      <c r="F11" s="2"/>
      <c r="AL11" s="125"/>
      <c r="AM11" s="125"/>
      <c r="AN11" s="125"/>
      <c r="AO11" s="125" t="s">
        <v>10206</v>
      </c>
      <c r="XFD11" t="s">
        <v>9018</v>
      </c>
    </row>
    <row r="12" spans="2:41 16384:16384" x14ac:dyDescent="0.25">
      <c r="B12" s="23" t="s">
        <v>9</v>
      </c>
      <c r="D12" s="102">
        <v>0</v>
      </c>
      <c r="F12" s="2"/>
      <c r="AL12" s="125"/>
      <c r="AM12" s="125"/>
      <c r="AN12" s="125"/>
      <c r="AO12" s="125" t="s">
        <v>10188</v>
      </c>
      <c r="XFD12" t="s">
        <v>9019</v>
      </c>
    </row>
    <row r="13" spans="2:41 16384:16384" x14ac:dyDescent="0.25">
      <c r="B13" s="23" t="s">
        <v>10</v>
      </c>
      <c r="D13" s="103"/>
      <c r="F13" s="15"/>
      <c r="G13" s="2"/>
      <c r="AL13" s="125"/>
      <c r="AM13" s="125"/>
      <c r="AN13" s="125"/>
      <c r="AO13" s="125"/>
      <c r="XFD13" t="s">
        <v>9020</v>
      </c>
    </row>
    <row r="14" spans="2:41 16384:16384" x14ac:dyDescent="0.25">
      <c r="B14" s="23" t="s">
        <v>11</v>
      </c>
      <c r="D14" s="102">
        <v>0</v>
      </c>
      <c r="F14" s="2"/>
      <c r="XFD14" t="s">
        <v>9021</v>
      </c>
    </row>
    <row r="15" spans="2:41 16384:16384" x14ac:dyDescent="0.25">
      <c r="B15" s="23" t="s">
        <v>13</v>
      </c>
      <c r="D15" s="103">
        <v>0</v>
      </c>
      <c r="F15" s="2"/>
    </row>
    <row r="16" spans="2:41 16384:16384" x14ac:dyDescent="0.25">
      <c r="B16" s="23" t="s">
        <v>12</v>
      </c>
      <c r="D16" s="102">
        <v>0</v>
      </c>
      <c r="F16" s="2"/>
    </row>
    <row r="17" spans="2:6" x14ac:dyDescent="0.25">
      <c r="B17" s="23" t="s">
        <v>14</v>
      </c>
      <c r="D17" s="102">
        <f>+(D16++D15+D14+D13)*0.13</f>
        <v>0</v>
      </c>
      <c r="F17" s="2"/>
    </row>
    <row r="18" spans="2:6" x14ac:dyDescent="0.25">
      <c r="B18" s="23" t="s">
        <v>15</v>
      </c>
      <c r="D18" s="102">
        <f>+SUBTOTAL(9,D10,D11,D12,D13,D14,D15,D16,D17)</f>
        <v>0</v>
      </c>
      <c r="F18" s="2"/>
    </row>
    <row r="19" spans="2:6" x14ac:dyDescent="0.25">
      <c r="B19" s="23" t="s">
        <v>7943</v>
      </c>
      <c r="D19" s="124"/>
    </row>
    <row r="20" spans="2:6" x14ac:dyDescent="0.25">
      <c r="B20" s="23" t="s">
        <v>10172</v>
      </c>
      <c r="D20" s="127" t="s">
        <v>10180</v>
      </c>
    </row>
    <row r="21" spans="2:6" x14ac:dyDescent="0.25">
      <c r="B21" s="23" t="s">
        <v>10173</v>
      </c>
      <c r="D21" s="127" t="s">
        <v>7868</v>
      </c>
    </row>
    <row r="22" spans="2:6" x14ac:dyDescent="0.25">
      <c r="B22" s="23" t="s">
        <v>10174</v>
      </c>
      <c r="D22" s="127" t="s">
        <v>10192</v>
      </c>
    </row>
    <row r="23" spans="2:6" x14ac:dyDescent="0.25">
      <c r="B23" s="23" t="s">
        <v>10175</v>
      </c>
      <c r="D23" s="127" t="s">
        <v>7868</v>
      </c>
      <c r="F23" s="2"/>
    </row>
    <row r="24" spans="2:6" x14ac:dyDescent="0.25">
      <c r="B24" s="23" t="s">
        <v>16</v>
      </c>
      <c r="D24" s="124" t="s">
        <v>8045</v>
      </c>
    </row>
    <row r="25" spans="2:6" x14ac:dyDescent="0.25">
      <c r="B25" s="23" t="s">
        <v>68</v>
      </c>
      <c r="D25" s="106">
        <v>0</v>
      </c>
      <c r="F25" s="2"/>
    </row>
    <row r="26" spans="2:6" ht="15.75" thickBot="1" x14ac:dyDescent="0.3">
      <c r="B26" s="23" t="s">
        <v>7873</v>
      </c>
      <c r="D26" s="44">
        <v>0</v>
      </c>
      <c r="F26" s="2"/>
    </row>
    <row r="27" spans="2:6" x14ac:dyDescent="0.25">
      <c r="F27" s="2"/>
    </row>
    <row r="37" spans="4:7" x14ac:dyDescent="0.25">
      <c r="D37" s="198"/>
      <c r="E37" s="198"/>
      <c r="F37" s="198"/>
    </row>
    <row r="38" spans="4:7" x14ac:dyDescent="0.25">
      <c r="D38" s="141" t="str">
        <f>D8&amp;D19</f>
        <v>05112105901012</v>
      </c>
      <c r="E38" s="42"/>
      <c r="F38" s="130"/>
      <c r="G38" s="139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3A5242B-7CA4-4F0A-AECB-418D71A636B3}">
      <formula1>$AL$4:$AL$8</formula1>
    </dataValidation>
    <dataValidation type="list" allowBlank="1" showInputMessage="1" showErrorMessage="1" sqref="D21" xr:uid="{089AE6FC-9E95-467F-BA4D-6F37642C2FF0}">
      <formula1>$AM$4:$AM$7</formula1>
    </dataValidation>
    <dataValidation type="list" allowBlank="1" showInputMessage="1" showErrorMessage="1" sqref="D22" xr:uid="{6C41F3EA-298C-452E-A90E-E0DFFF54771B}">
      <formula1>$AN$4:$AN$9</formula1>
    </dataValidation>
    <dataValidation type="list" allowBlank="1" showInputMessage="1" showErrorMessage="1" sqref="D23" xr:uid="{C0D15E01-AEA1-4792-8C79-A0EA2BD106E0}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8948</v>
      </c>
      <c r="C1" s="53" t="s">
        <v>8947</v>
      </c>
      <c r="D1" s="53" t="s">
        <v>8493</v>
      </c>
      <c r="E1" s="53"/>
      <c r="F1" s="53" t="s">
        <v>2</v>
      </c>
      <c r="G1" s="53" t="s">
        <v>3</v>
      </c>
      <c r="H1" s="53" t="s">
        <v>4</v>
      </c>
      <c r="I1" s="53" t="s">
        <v>8506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7943</v>
      </c>
      <c r="AA1" s="53" t="s">
        <v>16</v>
      </c>
      <c r="AB1" s="53" t="s">
        <v>68</v>
      </c>
      <c r="AC1" s="54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8507</v>
      </c>
      <c r="L2" s="64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2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8507</v>
      </c>
      <c r="L3" s="64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2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8507</v>
      </c>
      <c r="L4" s="64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2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8507</v>
      </c>
      <c r="L5" s="64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2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8507</v>
      </c>
      <c r="L6" s="64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2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8507</v>
      </c>
      <c r="L7" s="64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2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8507</v>
      </c>
      <c r="L8" s="64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2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8507</v>
      </c>
      <c r="L9" s="64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2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8507</v>
      </c>
      <c r="L10" s="64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2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8507</v>
      </c>
      <c r="L11" s="64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2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8507</v>
      </c>
      <c r="L12" s="64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2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8507</v>
      </c>
      <c r="L13" s="64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2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8507</v>
      </c>
      <c r="L14" s="64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2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8507</v>
      </c>
      <c r="L15" s="64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2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8507</v>
      </c>
      <c r="L16" s="64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2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8507</v>
      </c>
      <c r="L17" s="64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2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8507</v>
      </c>
      <c r="L18" s="64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2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8507</v>
      </c>
      <c r="L19" s="64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2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8507</v>
      </c>
      <c r="L20" s="64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2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8507</v>
      </c>
      <c r="L21" s="64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2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8507</v>
      </c>
      <c r="L22" s="64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2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8507</v>
      </c>
      <c r="L23" s="64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2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8507</v>
      </c>
      <c r="L24" s="64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2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8507</v>
      </c>
      <c r="L25" s="64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2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8507</v>
      </c>
      <c r="L26" s="64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2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8507</v>
      </c>
      <c r="L27" s="64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2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8507</v>
      </c>
      <c r="L28" s="64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2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8507</v>
      </c>
      <c r="L29" s="64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2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8507</v>
      </c>
      <c r="L30" s="64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2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8507</v>
      </c>
      <c r="L31" s="64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2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8507</v>
      </c>
      <c r="L32" s="64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2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8507</v>
      </c>
      <c r="L33" s="64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2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8507</v>
      </c>
      <c r="L34" s="64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2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8507</v>
      </c>
      <c r="L35" s="64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2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8507</v>
      </c>
      <c r="L36" s="64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2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8507</v>
      </c>
      <c r="L37" s="64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2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4" t="s">
        <v>8507</v>
      </c>
      <c r="L38" s="64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2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8507</v>
      </c>
      <c r="L39" s="64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2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8507</v>
      </c>
      <c r="L40" s="64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2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8507</v>
      </c>
      <c r="L41" s="64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2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8507</v>
      </c>
      <c r="L42" s="64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2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8507</v>
      </c>
      <c r="L43" s="64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2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8507</v>
      </c>
      <c r="L44" s="64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2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8507</v>
      </c>
      <c r="L45" s="64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2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8507</v>
      </c>
      <c r="L46" s="64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2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8507</v>
      </c>
      <c r="L47" s="64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2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4" t="s">
        <v>8507</v>
      </c>
      <c r="L48" s="64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2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8507</v>
      </c>
      <c r="L49" s="64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2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8507</v>
      </c>
      <c r="L50" s="64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2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8507</v>
      </c>
      <c r="L51" s="64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2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8507</v>
      </c>
      <c r="L52" s="64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2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8507</v>
      </c>
      <c r="L53" s="64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2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8507</v>
      </c>
      <c r="L54" s="64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2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8507</v>
      </c>
      <c r="L55" s="64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2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8507</v>
      </c>
      <c r="L56" s="64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2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8507</v>
      </c>
      <c r="L57" s="64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2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8507</v>
      </c>
      <c r="L58" s="64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2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8507</v>
      </c>
      <c r="L59" s="64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2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8507</v>
      </c>
      <c r="L60" s="64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2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8507</v>
      </c>
      <c r="L61" s="64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2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8507</v>
      </c>
      <c r="L62" s="64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2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8507</v>
      </c>
      <c r="L63" s="64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2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8507</v>
      </c>
      <c r="L64" s="64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2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8507</v>
      </c>
      <c r="L65" s="64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2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8507</v>
      </c>
      <c r="L66" s="64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2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8507</v>
      </c>
      <c r="L67" s="64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2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8507</v>
      </c>
      <c r="L68" s="64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2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8507</v>
      </c>
      <c r="L69" s="64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2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8507</v>
      </c>
      <c r="L70" s="64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2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8507</v>
      </c>
      <c r="L71" s="64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2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8507</v>
      </c>
      <c r="L72" s="64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2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8507</v>
      </c>
      <c r="L73" s="64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2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8507</v>
      </c>
      <c r="L74" s="64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2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8507</v>
      </c>
      <c r="L75" s="64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2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8507</v>
      </c>
      <c r="L76" s="64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2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8507</v>
      </c>
      <c r="L77" s="64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2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8507</v>
      </c>
      <c r="L78" s="64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2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8507</v>
      </c>
      <c r="L79" s="64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2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8507</v>
      </c>
      <c r="L80" s="64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2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8507</v>
      </c>
      <c r="L81" s="64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2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8507</v>
      </c>
      <c r="L82" s="64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2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8507</v>
      </c>
      <c r="L83" s="64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2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8507</v>
      </c>
      <c r="L84" s="64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2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8507</v>
      </c>
      <c r="L85" s="64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2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8507</v>
      </c>
      <c r="L86" s="64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2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8507</v>
      </c>
      <c r="L87" s="64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2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8507</v>
      </c>
      <c r="L88" s="64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2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8507</v>
      </c>
      <c r="L89" s="64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2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8507</v>
      </c>
      <c r="L90" s="64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2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8507</v>
      </c>
      <c r="L91" s="64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2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8507</v>
      </c>
      <c r="L92" s="64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2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8507</v>
      </c>
      <c r="L93" s="64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2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8507</v>
      </c>
      <c r="L94" s="64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2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8507</v>
      </c>
      <c r="L95" s="64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2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8507</v>
      </c>
      <c r="L96" s="64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2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8507</v>
      </c>
      <c r="L97" s="64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2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8507</v>
      </c>
      <c r="L98" s="64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2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8507</v>
      </c>
      <c r="L99" s="64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2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8507</v>
      </c>
      <c r="L100" s="64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2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8507</v>
      </c>
      <c r="L101" s="64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2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8507</v>
      </c>
      <c r="L102" s="64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2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8507</v>
      </c>
      <c r="L103" s="64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2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8507</v>
      </c>
      <c r="L104" s="64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2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8507</v>
      </c>
      <c r="L105" s="64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2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8507</v>
      </c>
      <c r="L106" s="64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2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8507</v>
      </c>
      <c r="L107" s="64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2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8507</v>
      </c>
      <c r="L108" s="64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2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8507</v>
      </c>
      <c r="L109" s="64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2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8507</v>
      </c>
      <c r="L110" s="64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2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8507</v>
      </c>
      <c r="L111" s="64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2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8507</v>
      </c>
      <c r="L112" s="64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2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8507</v>
      </c>
      <c r="L113" s="64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2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8507</v>
      </c>
      <c r="L114" s="64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2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8507</v>
      </c>
      <c r="L115" s="64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2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8507</v>
      </c>
      <c r="L116" s="64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2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8507</v>
      </c>
      <c r="L117" s="64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2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8507</v>
      </c>
      <c r="L118" s="64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2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8507</v>
      </c>
      <c r="L119" s="64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2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8507</v>
      </c>
      <c r="L120" s="64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2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8507</v>
      </c>
      <c r="L121" s="64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2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8507</v>
      </c>
      <c r="L122" s="64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2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8507</v>
      </c>
      <c r="L123" s="64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2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8507</v>
      </c>
      <c r="L124" s="64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2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8507</v>
      </c>
      <c r="L125" s="64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2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8507</v>
      </c>
      <c r="L126" s="64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2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8507</v>
      </c>
      <c r="L127" s="64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2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8507</v>
      </c>
      <c r="L128" s="64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2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8507</v>
      </c>
      <c r="L129" s="64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2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8507</v>
      </c>
      <c r="L130" s="64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2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8507</v>
      </c>
      <c r="L131" s="64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2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8507</v>
      </c>
      <c r="L132" s="64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2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8507</v>
      </c>
      <c r="L133" s="64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2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8507</v>
      </c>
      <c r="L134" s="64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2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8507</v>
      </c>
      <c r="L135" s="64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2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8507</v>
      </c>
      <c r="L136" s="64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2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8507</v>
      </c>
      <c r="L137" s="64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2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8507</v>
      </c>
      <c r="L138" s="64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2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8507</v>
      </c>
      <c r="L139" s="64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2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8507</v>
      </c>
      <c r="L140" s="64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2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8507</v>
      </c>
      <c r="L141" s="64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2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8507</v>
      </c>
      <c r="L142" s="64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2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8507</v>
      </c>
      <c r="L143" s="64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2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8507</v>
      </c>
      <c r="L144" s="64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2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8507</v>
      </c>
      <c r="L145" s="64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2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8507</v>
      </c>
      <c r="L146" s="64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2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8507</v>
      </c>
      <c r="L147" s="64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2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8507</v>
      </c>
      <c r="L148" s="64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2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8507</v>
      </c>
      <c r="L149" s="64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2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8507</v>
      </c>
      <c r="L150" s="64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2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8507</v>
      </c>
      <c r="L151" s="64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2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8507</v>
      </c>
      <c r="L152" s="64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2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8507</v>
      </c>
      <c r="L153" s="64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2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8507</v>
      </c>
      <c r="L154" s="64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2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8507</v>
      </c>
      <c r="L155" s="64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2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8507</v>
      </c>
      <c r="L156" s="64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2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8507</v>
      </c>
      <c r="L157" s="64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2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8507</v>
      </c>
      <c r="L158" s="64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2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8507</v>
      </c>
      <c r="L159" s="64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2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8507</v>
      </c>
      <c r="L160" s="64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2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8507</v>
      </c>
      <c r="L161" s="64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2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8507</v>
      </c>
      <c r="L162" s="64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2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8507</v>
      </c>
      <c r="L163" s="64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2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8507</v>
      </c>
      <c r="L164" s="64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2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8507</v>
      </c>
      <c r="L165" s="64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2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8507</v>
      </c>
      <c r="L166" s="64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2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8507</v>
      </c>
      <c r="L167" s="64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2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8507</v>
      </c>
      <c r="L168" s="64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2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8507</v>
      </c>
      <c r="L169" s="64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2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8507</v>
      </c>
      <c r="L170" s="64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2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8507</v>
      </c>
      <c r="L171" s="64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2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8507</v>
      </c>
      <c r="L172" s="64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2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8507</v>
      </c>
      <c r="L173" s="64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2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8507</v>
      </c>
      <c r="L174" s="64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2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8507</v>
      </c>
      <c r="L175" s="64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2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8507</v>
      </c>
      <c r="L176" s="64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2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8507</v>
      </c>
      <c r="L177" s="64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2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8507</v>
      </c>
      <c r="L178" s="64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2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8507</v>
      </c>
      <c r="L179" s="64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2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8507</v>
      </c>
      <c r="L180" s="64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2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8507</v>
      </c>
      <c r="L181" s="64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2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8507</v>
      </c>
      <c r="L182" s="64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2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8507</v>
      </c>
      <c r="L183" s="64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2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8507</v>
      </c>
      <c r="L184" s="64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2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8507</v>
      </c>
      <c r="L185" s="64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2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8507</v>
      </c>
      <c r="L186" s="64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2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8507</v>
      </c>
      <c r="L187" s="64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2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8507</v>
      </c>
      <c r="L188" s="64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2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8507</v>
      </c>
      <c r="L189" s="64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2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8507</v>
      </c>
      <c r="L190" s="64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2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8507</v>
      </c>
      <c r="L191" s="64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2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8507</v>
      </c>
      <c r="L192" s="64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2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8507</v>
      </c>
      <c r="L193" s="64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2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8507</v>
      </c>
      <c r="L194" s="64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2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8507</v>
      </c>
      <c r="L195" s="64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2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8507</v>
      </c>
      <c r="L196" s="64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2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8507</v>
      </c>
      <c r="L197" s="64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2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8507</v>
      </c>
      <c r="L198" s="64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2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8507</v>
      </c>
      <c r="L199" s="64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2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8507</v>
      </c>
      <c r="L200" s="64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2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8507</v>
      </c>
      <c r="L201" s="64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2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8507</v>
      </c>
      <c r="L202" s="64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2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8507</v>
      </c>
      <c r="L203" s="64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2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8507</v>
      </c>
      <c r="L204" s="64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2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8507</v>
      </c>
      <c r="L205" s="64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2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8507</v>
      </c>
      <c r="L206" s="64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2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8507</v>
      </c>
      <c r="L207" s="64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2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8507</v>
      </c>
      <c r="L208" s="64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2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8507</v>
      </c>
      <c r="L209" s="64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2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8507</v>
      </c>
      <c r="L210" s="64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2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8507</v>
      </c>
      <c r="L211" s="64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2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8507</v>
      </c>
      <c r="L212" s="64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2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8507</v>
      </c>
      <c r="L213" s="64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2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8507</v>
      </c>
      <c r="L214" s="64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2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8507</v>
      </c>
      <c r="L215" s="64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2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8507</v>
      </c>
      <c r="L216" s="64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2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8507</v>
      </c>
      <c r="L217" s="64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2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8507</v>
      </c>
      <c r="L218" s="64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2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8507</v>
      </c>
      <c r="L219" s="64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2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8507</v>
      </c>
      <c r="L220" s="64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2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8507</v>
      </c>
      <c r="L221" s="64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2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8507</v>
      </c>
      <c r="L222" s="64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2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8507</v>
      </c>
      <c r="L223" s="64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2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8507</v>
      </c>
      <c r="L224" s="64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2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8507</v>
      </c>
      <c r="L225" s="64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2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8507</v>
      </c>
      <c r="L226" s="64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2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8507</v>
      </c>
      <c r="L227" s="64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2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8507</v>
      </c>
      <c r="L228" s="64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2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8507</v>
      </c>
      <c r="L229" s="64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2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8507</v>
      </c>
      <c r="L230" s="64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2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8507</v>
      </c>
      <c r="L231" s="64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2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8507</v>
      </c>
      <c r="L232" s="64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2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8507</v>
      </c>
      <c r="L233" s="64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2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8507</v>
      </c>
      <c r="L234" s="64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2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8507</v>
      </c>
      <c r="L235" s="64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2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8507</v>
      </c>
      <c r="L236" s="64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2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8507</v>
      </c>
      <c r="L237" s="64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2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8507</v>
      </c>
      <c r="L238" s="64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2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8507</v>
      </c>
      <c r="L239" s="64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2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8507</v>
      </c>
      <c r="L240" s="64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2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8507</v>
      </c>
      <c r="L241" s="64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2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8507</v>
      </c>
      <c r="L242" s="64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2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8507</v>
      </c>
      <c r="L243" s="64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2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8507</v>
      </c>
      <c r="L244" s="64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2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8507</v>
      </c>
      <c r="L245" s="64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2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8507</v>
      </c>
      <c r="L246" s="64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2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8507</v>
      </c>
      <c r="L247" s="64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2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8507</v>
      </c>
      <c r="L248" s="64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2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8507</v>
      </c>
      <c r="L249" s="64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2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8507</v>
      </c>
      <c r="L250" s="64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2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8507</v>
      </c>
      <c r="L251" s="64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2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8507</v>
      </c>
      <c r="L252" s="64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2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8507</v>
      </c>
      <c r="L253" s="64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2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8507</v>
      </c>
      <c r="L254" s="64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2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8507</v>
      </c>
      <c r="L255" s="64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2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8507</v>
      </c>
      <c r="L256" s="64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2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8507</v>
      </c>
      <c r="L257" s="64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2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8507</v>
      </c>
      <c r="L258" s="64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2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8507</v>
      </c>
      <c r="L259" s="64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2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8507</v>
      </c>
      <c r="L260" s="64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2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8507</v>
      </c>
      <c r="L261" s="64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2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8507</v>
      </c>
      <c r="L262" s="64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2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8507</v>
      </c>
      <c r="L263" s="64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2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8507</v>
      </c>
      <c r="L264" s="64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2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8507</v>
      </c>
      <c r="L265" s="64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2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8507</v>
      </c>
      <c r="L266" s="64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2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8507</v>
      </c>
      <c r="L267" s="64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2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8507</v>
      </c>
      <c r="L268" s="64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2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8507</v>
      </c>
      <c r="L269" s="64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2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8507</v>
      </c>
      <c r="L270" s="64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2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8507</v>
      </c>
      <c r="L271" s="64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2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8507</v>
      </c>
      <c r="L272" s="64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2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8507</v>
      </c>
      <c r="L273" s="64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2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8507</v>
      </c>
      <c r="L274" s="64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2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8507</v>
      </c>
      <c r="L275" s="64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2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8507</v>
      </c>
      <c r="L276" s="64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2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8507</v>
      </c>
      <c r="L277" s="64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2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8507</v>
      </c>
      <c r="L278" s="64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2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8507</v>
      </c>
      <c r="L279" s="64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2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8507</v>
      </c>
      <c r="L280" s="64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2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8507</v>
      </c>
      <c r="L281" s="64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2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8507</v>
      </c>
      <c r="L282" s="64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2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8507</v>
      </c>
      <c r="L283" s="64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2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8507</v>
      </c>
      <c r="L284" s="64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2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8507</v>
      </c>
      <c r="L285" s="64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2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8507</v>
      </c>
      <c r="L286" s="64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2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4" t="s">
        <v>8507</v>
      </c>
      <c r="L287" s="64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2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8507</v>
      </c>
      <c r="L288" s="64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2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8507</v>
      </c>
      <c r="L289" s="64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2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8507</v>
      </c>
      <c r="L290" s="64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2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8507</v>
      </c>
      <c r="L291" s="64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2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8507</v>
      </c>
      <c r="L292" s="64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2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8507</v>
      </c>
      <c r="L293" s="64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2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8507</v>
      </c>
      <c r="L294" s="64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2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8507</v>
      </c>
      <c r="L295" s="64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2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8507</v>
      </c>
      <c r="L296" s="64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2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8507</v>
      </c>
      <c r="L297" s="64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2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8507</v>
      </c>
      <c r="L298" s="64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2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8507</v>
      </c>
      <c r="L299" s="64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2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8507</v>
      </c>
      <c r="L300" s="64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2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8507</v>
      </c>
      <c r="L301" s="64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2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8507</v>
      </c>
      <c r="L302" s="64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2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8507</v>
      </c>
      <c r="L303" s="64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2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8507</v>
      </c>
      <c r="L304" s="64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2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8507</v>
      </c>
      <c r="L305" s="64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2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8507</v>
      </c>
      <c r="L306" s="64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2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8507</v>
      </c>
      <c r="L307" s="64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2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8507</v>
      </c>
      <c r="L308" s="64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2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8507</v>
      </c>
      <c r="L309" s="64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2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8507</v>
      </c>
      <c r="L310" s="64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2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8507</v>
      </c>
      <c r="L311" s="64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2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8507</v>
      </c>
      <c r="L312" s="64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2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8507</v>
      </c>
      <c r="L313" s="64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2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8507</v>
      </c>
      <c r="L314" s="64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2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8507</v>
      </c>
      <c r="L315" s="64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2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8507</v>
      </c>
      <c r="L316" s="64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2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8507</v>
      </c>
      <c r="L317" s="64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2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8507</v>
      </c>
      <c r="L318" s="64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2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8507</v>
      </c>
      <c r="L319" s="64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2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8507</v>
      </c>
      <c r="L320" s="64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2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8507</v>
      </c>
      <c r="L321" s="64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2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8507</v>
      </c>
      <c r="L322" s="64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2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8507</v>
      </c>
      <c r="L323" s="64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2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8507</v>
      </c>
      <c r="L324" s="64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2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8507</v>
      </c>
      <c r="L325" s="64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2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8507</v>
      </c>
      <c r="L326" s="64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2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8507</v>
      </c>
      <c r="L327" s="64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2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8507</v>
      </c>
      <c r="L328" s="64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2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8507</v>
      </c>
      <c r="L329" s="64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2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8507</v>
      </c>
      <c r="L330" s="64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2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8507</v>
      </c>
      <c r="L331" s="64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2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8507</v>
      </c>
      <c r="L332" s="64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2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8507</v>
      </c>
      <c r="L333" s="64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2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8507</v>
      </c>
      <c r="L334" s="64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2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8507</v>
      </c>
      <c r="L335" s="64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2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8507</v>
      </c>
      <c r="L336" s="64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2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8507</v>
      </c>
      <c r="L337" s="64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2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8507</v>
      </c>
      <c r="L338" s="64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2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8507</v>
      </c>
      <c r="L339" s="64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2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8507</v>
      </c>
      <c r="L340" s="64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2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8507</v>
      </c>
      <c r="L341" s="64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2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8507</v>
      </c>
      <c r="L342" s="64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2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8507</v>
      </c>
      <c r="L343" s="64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2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8507</v>
      </c>
      <c r="L344" s="64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2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8507</v>
      </c>
      <c r="L345" s="64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2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8507</v>
      </c>
      <c r="L346" s="64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2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8507</v>
      </c>
      <c r="L347" s="64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2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8507</v>
      </c>
      <c r="L348" s="64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2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8507</v>
      </c>
      <c r="L349" s="64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2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8507</v>
      </c>
      <c r="L350" s="64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2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8507</v>
      </c>
      <c r="L351" s="64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2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8507</v>
      </c>
      <c r="L352" s="64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2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8507</v>
      </c>
      <c r="L353" s="64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2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8507</v>
      </c>
      <c r="L354" s="64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2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8507</v>
      </c>
      <c r="L355" s="64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2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8507</v>
      </c>
      <c r="L356" s="64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2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8507</v>
      </c>
      <c r="L357" s="64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2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8507</v>
      </c>
      <c r="L358" s="64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2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8507</v>
      </c>
      <c r="L359" s="64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2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8507</v>
      </c>
      <c r="L360" s="64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2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8507</v>
      </c>
      <c r="L361" s="64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2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8507</v>
      </c>
      <c r="L362" s="64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2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8507</v>
      </c>
      <c r="L363" s="64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2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8507</v>
      </c>
      <c r="L364" s="64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2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8507</v>
      </c>
      <c r="L365" s="64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2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8507</v>
      </c>
      <c r="L366" s="64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2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8507</v>
      </c>
      <c r="L367" s="64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2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8507</v>
      </c>
      <c r="L368" s="64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2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8507</v>
      </c>
      <c r="L369" s="64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2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8507</v>
      </c>
      <c r="L370" s="64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2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8507</v>
      </c>
      <c r="L371" s="64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2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8507</v>
      </c>
      <c r="L372" s="64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2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8507</v>
      </c>
      <c r="L373" s="64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2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8507</v>
      </c>
      <c r="L374" s="64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2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8507</v>
      </c>
      <c r="L375" s="64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2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8507</v>
      </c>
      <c r="L376" s="64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2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8507</v>
      </c>
      <c r="L377" s="64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2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8507</v>
      </c>
      <c r="L378" s="64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2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8507</v>
      </c>
      <c r="L379" s="64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2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8507</v>
      </c>
      <c r="L380" s="64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2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8507</v>
      </c>
      <c r="L381" s="64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2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8507</v>
      </c>
      <c r="L382" s="64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2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8507</v>
      </c>
      <c r="L383" s="64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2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8507</v>
      </c>
      <c r="L384" s="64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2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8507</v>
      </c>
      <c r="L385" s="64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2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8507</v>
      </c>
      <c r="L386" s="64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2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8507</v>
      </c>
      <c r="L387" s="64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2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8507</v>
      </c>
      <c r="L388" s="64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2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8507</v>
      </c>
      <c r="L389" s="64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2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8507</v>
      </c>
      <c r="L390" s="64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2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8507</v>
      </c>
      <c r="L391" s="64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2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8507</v>
      </c>
      <c r="L392" s="64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2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8507</v>
      </c>
      <c r="L393" s="64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2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8507</v>
      </c>
      <c r="L394" s="64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2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8507</v>
      </c>
      <c r="L395" s="64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2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8507</v>
      </c>
      <c r="L396" s="64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2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8507</v>
      </c>
      <c r="L397" s="64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2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8507</v>
      </c>
      <c r="L398" s="64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2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8507</v>
      </c>
      <c r="L399" s="64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2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8507</v>
      </c>
      <c r="L400" s="64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2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8507</v>
      </c>
      <c r="L401" s="64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2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8507</v>
      </c>
      <c r="L402" s="64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2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8507</v>
      </c>
      <c r="L403" s="64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2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8507</v>
      </c>
      <c r="L404" s="64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2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8507</v>
      </c>
      <c r="L405" s="64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2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8507</v>
      </c>
      <c r="L406" s="64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2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8507</v>
      </c>
      <c r="L407" s="64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2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8507</v>
      </c>
      <c r="L408" s="64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2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8507</v>
      </c>
      <c r="L409" s="64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2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8507</v>
      </c>
      <c r="L410" s="64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2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8507</v>
      </c>
      <c r="L411" s="64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2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8507</v>
      </c>
      <c r="L412" s="64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2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8507</v>
      </c>
      <c r="L413" s="64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2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8507</v>
      </c>
      <c r="L414" s="64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2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8507</v>
      </c>
      <c r="L415" s="64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2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8507</v>
      </c>
      <c r="L416" s="64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2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8507</v>
      </c>
      <c r="L417" s="64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2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8507</v>
      </c>
      <c r="L418" s="64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2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8507</v>
      </c>
      <c r="L419" s="64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2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8507</v>
      </c>
      <c r="L420" s="64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2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8507</v>
      </c>
      <c r="L421" s="64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2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8507</v>
      </c>
      <c r="L422" s="64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2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8507</v>
      </c>
      <c r="L423" s="64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2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8507</v>
      </c>
      <c r="L424" s="64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2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8507</v>
      </c>
      <c r="L425" s="64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2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8507</v>
      </c>
      <c r="L426" s="64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2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8507</v>
      </c>
      <c r="L427" s="64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2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8507</v>
      </c>
      <c r="L428" s="64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2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8507</v>
      </c>
      <c r="L429" s="64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2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8507</v>
      </c>
      <c r="L430" s="64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2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8507</v>
      </c>
      <c r="L431" s="64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2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8507</v>
      </c>
      <c r="L432" s="64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2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8507</v>
      </c>
      <c r="L433" s="64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2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8507</v>
      </c>
      <c r="L434" s="64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2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8507</v>
      </c>
      <c r="L435" s="64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2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8507</v>
      </c>
      <c r="L436" s="64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2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8507</v>
      </c>
      <c r="L437" s="64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2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8507</v>
      </c>
      <c r="L438" s="64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2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8507</v>
      </c>
      <c r="L439" s="64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2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8507</v>
      </c>
      <c r="L440" s="64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2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8507</v>
      </c>
      <c r="L441" s="64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2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8507</v>
      </c>
      <c r="L442" s="64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2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8507</v>
      </c>
      <c r="L443" s="64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2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8507</v>
      </c>
      <c r="L444" s="64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2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8507</v>
      </c>
      <c r="L445" s="64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2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8507</v>
      </c>
      <c r="L446" s="64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2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8507</v>
      </c>
      <c r="L447" s="64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2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8507</v>
      </c>
      <c r="L448" s="64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2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8507</v>
      </c>
      <c r="L449" s="64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2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8507</v>
      </c>
      <c r="L450" s="64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2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8507</v>
      </c>
      <c r="L451" s="64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2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8507</v>
      </c>
      <c r="L452" s="64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2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8507</v>
      </c>
      <c r="L453" s="64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2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8507</v>
      </c>
      <c r="L454" s="64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2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8507</v>
      </c>
      <c r="L455" s="64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2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8507</v>
      </c>
      <c r="L456" s="64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2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8507</v>
      </c>
      <c r="L457" s="64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2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8507</v>
      </c>
      <c r="L458" s="64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2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8507</v>
      </c>
      <c r="L459" s="64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2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8507</v>
      </c>
      <c r="L460" s="64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2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8507</v>
      </c>
      <c r="L461" s="64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2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8507</v>
      </c>
      <c r="L462" s="64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2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8507</v>
      </c>
      <c r="L463" s="64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2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8507</v>
      </c>
      <c r="L464" s="64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2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8507</v>
      </c>
      <c r="L465" s="64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2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8507</v>
      </c>
      <c r="L466" s="64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2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8507</v>
      </c>
      <c r="L467" s="64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2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8507</v>
      </c>
      <c r="L468" s="64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2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8507</v>
      </c>
      <c r="L469" s="64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2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8507</v>
      </c>
      <c r="L470" s="64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2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8507</v>
      </c>
      <c r="L471" s="64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2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8507</v>
      </c>
      <c r="L472" s="64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2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8507</v>
      </c>
      <c r="L473" s="64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2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8507</v>
      </c>
      <c r="L474" s="64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2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8507</v>
      </c>
      <c r="L475" s="64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2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8507</v>
      </c>
      <c r="L476" s="64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2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8507</v>
      </c>
      <c r="L477" s="64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2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8507</v>
      </c>
      <c r="L478" s="64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2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8507</v>
      </c>
      <c r="L479" s="64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2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8507</v>
      </c>
      <c r="L480" s="64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2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8507</v>
      </c>
      <c r="L481" s="64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2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8507</v>
      </c>
      <c r="L482" s="64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2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8507</v>
      </c>
      <c r="L483" s="64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2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8507</v>
      </c>
      <c r="L484" s="64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2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8507</v>
      </c>
      <c r="L485" s="64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2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8507</v>
      </c>
      <c r="L486" s="64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2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8507</v>
      </c>
      <c r="L487" s="64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2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8507</v>
      </c>
      <c r="L488" s="64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2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8507</v>
      </c>
      <c r="L489" s="64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2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8507</v>
      </c>
      <c r="L490" s="64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2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8507</v>
      </c>
      <c r="L491" s="64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2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8507</v>
      </c>
      <c r="L492" s="64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2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8507</v>
      </c>
      <c r="L493" s="64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2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8507</v>
      </c>
      <c r="L494" s="64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2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8507</v>
      </c>
      <c r="L495" s="64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2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8507</v>
      </c>
      <c r="L496" s="64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2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8507</v>
      </c>
      <c r="L497" s="64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2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8507</v>
      </c>
      <c r="L498" s="64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2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8507</v>
      </c>
      <c r="L499" s="64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2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8507</v>
      </c>
      <c r="L500" s="64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2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8507</v>
      </c>
      <c r="L501" s="64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2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8507</v>
      </c>
      <c r="L502" s="64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2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8507</v>
      </c>
      <c r="L503" s="64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2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8507</v>
      </c>
      <c r="L504" s="64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2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8507</v>
      </c>
      <c r="L505" s="64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2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8507</v>
      </c>
      <c r="L506" s="64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2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8507</v>
      </c>
      <c r="L507" s="64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2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8507</v>
      </c>
      <c r="L508" s="64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2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8507</v>
      </c>
      <c r="L509" s="64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2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8507</v>
      </c>
      <c r="L510" s="64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2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8507</v>
      </c>
      <c r="L511" s="64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2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8507</v>
      </c>
      <c r="L512" s="64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2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8507</v>
      </c>
      <c r="L513" s="64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2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8507</v>
      </c>
      <c r="L514" s="64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2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8507</v>
      </c>
      <c r="L515" s="64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2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8507</v>
      </c>
      <c r="L516" s="64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2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8507</v>
      </c>
      <c r="L517" s="64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2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8507</v>
      </c>
      <c r="L518" s="64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2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8507</v>
      </c>
      <c r="L519" s="64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2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8507</v>
      </c>
      <c r="L520" s="64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2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8507</v>
      </c>
      <c r="L521" s="64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2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8507</v>
      </c>
      <c r="L522" s="64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2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8507</v>
      </c>
      <c r="L523" s="64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2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8507</v>
      </c>
      <c r="L524" s="64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2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8507</v>
      </c>
      <c r="L525" s="64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2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8507</v>
      </c>
      <c r="L526" s="64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2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8507</v>
      </c>
      <c r="L527" s="64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2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8507</v>
      </c>
      <c r="L528" s="64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2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8507</v>
      </c>
      <c r="L529" s="64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2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8507</v>
      </c>
      <c r="L530" s="64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2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8507</v>
      </c>
      <c r="L531" s="64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2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8507</v>
      </c>
      <c r="L532" s="64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2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8507</v>
      </c>
      <c r="L533" s="64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2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8507</v>
      </c>
      <c r="L534" s="64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2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8507</v>
      </c>
      <c r="L535" s="64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2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8507</v>
      </c>
      <c r="L536" s="64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2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8507</v>
      </c>
      <c r="L537" s="64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2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8507</v>
      </c>
      <c r="L538" s="64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2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8507</v>
      </c>
      <c r="L539" s="64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2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8507</v>
      </c>
      <c r="L540" s="64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2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8507</v>
      </c>
      <c r="L541" s="64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2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8507</v>
      </c>
      <c r="L542" s="64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2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8507</v>
      </c>
      <c r="L543" s="64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2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8507</v>
      </c>
      <c r="L544" s="64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2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8507</v>
      </c>
      <c r="L545" s="64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2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8507</v>
      </c>
      <c r="L546" s="64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2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8507</v>
      </c>
      <c r="L547" s="64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2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8507</v>
      </c>
      <c r="L548" s="64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2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8507</v>
      </c>
      <c r="L549" s="64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2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8507</v>
      </c>
      <c r="L550" s="64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2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8507</v>
      </c>
      <c r="L551" s="64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2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8507</v>
      </c>
      <c r="L552" s="64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2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8507</v>
      </c>
      <c r="L553" s="64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2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8507</v>
      </c>
      <c r="L554" s="64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2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8507</v>
      </c>
      <c r="L555" s="64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2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8507</v>
      </c>
      <c r="L556" s="64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2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8507</v>
      </c>
      <c r="L557" s="64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2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8507</v>
      </c>
      <c r="L558" s="64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2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8507</v>
      </c>
      <c r="L559" s="64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2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8507</v>
      </c>
      <c r="L560" s="64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2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8507</v>
      </c>
      <c r="L561" s="64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2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8507</v>
      </c>
      <c r="L562" s="64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2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8507</v>
      </c>
      <c r="L563" s="64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2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8507</v>
      </c>
      <c r="L564" s="64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2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8507</v>
      </c>
      <c r="L565" s="64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2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8507</v>
      </c>
      <c r="L566" s="64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2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8507</v>
      </c>
      <c r="L567" s="64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2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8507</v>
      </c>
      <c r="L568" s="64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2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8507</v>
      </c>
      <c r="L569" s="64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2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8507</v>
      </c>
      <c r="L570" s="64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2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8507</v>
      </c>
      <c r="L571" s="64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2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8507</v>
      </c>
      <c r="L572" s="64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2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8507</v>
      </c>
      <c r="L573" s="64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2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8507</v>
      </c>
      <c r="L574" s="64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2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8507</v>
      </c>
      <c r="L575" s="64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2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8507</v>
      </c>
      <c r="L576" s="64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2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8507</v>
      </c>
      <c r="L577" s="64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2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8507</v>
      </c>
      <c r="L578" s="64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2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8507</v>
      </c>
      <c r="L579" s="64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2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8507</v>
      </c>
      <c r="L580" s="64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2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8507</v>
      </c>
      <c r="L581" s="64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2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8507</v>
      </c>
      <c r="L582" s="64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2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8507</v>
      </c>
      <c r="L583" s="64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2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8507</v>
      </c>
      <c r="L584" s="64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2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8507</v>
      </c>
      <c r="L585" s="64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2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8507</v>
      </c>
      <c r="L586" s="64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2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8507</v>
      </c>
      <c r="L587" s="64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2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8507</v>
      </c>
      <c r="L588" s="64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2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8507</v>
      </c>
      <c r="L589" s="64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2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8507</v>
      </c>
      <c r="L590" s="64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2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8507</v>
      </c>
      <c r="L591" s="64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2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8507</v>
      </c>
      <c r="L592" s="64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2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8507</v>
      </c>
      <c r="L593" s="64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2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8507</v>
      </c>
      <c r="L594" s="64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2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8507</v>
      </c>
      <c r="L595" s="64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2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8507</v>
      </c>
      <c r="L596" s="64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2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8507</v>
      </c>
      <c r="L597" s="64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2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8507</v>
      </c>
      <c r="L598" s="64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2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8507</v>
      </c>
      <c r="L599" s="64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2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8507</v>
      </c>
      <c r="L600" s="64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2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8507</v>
      </c>
      <c r="L601" s="64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2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8507</v>
      </c>
      <c r="L602" s="64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2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8507</v>
      </c>
      <c r="L603" s="64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2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8507</v>
      </c>
      <c r="L604" s="64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2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8507</v>
      </c>
      <c r="L605" s="64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2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8507</v>
      </c>
      <c r="L606" s="64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2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8507</v>
      </c>
      <c r="L607" s="64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2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8507</v>
      </c>
      <c r="L608" s="64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2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8507</v>
      </c>
      <c r="L609" s="64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2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8507</v>
      </c>
      <c r="L610" s="64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2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8507</v>
      </c>
      <c r="L611" s="64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2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8507</v>
      </c>
      <c r="L612" s="64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2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8507</v>
      </c>
      <c r="L613" s="64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2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8507</v>
      </c>
      <c r="L614" s="64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2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8507</v>
      </c>
      <c r="L615" s="64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2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8507</v>
      </c>
      <c r="L616" s="64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2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8507</v>
      </c>
      <c r="L617" s="64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2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8507</v>
      </c>
      <c r="L618" s="64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2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8507</v>
      </c>
      <c r="L619" s="64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2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8507</v>
      </c>
      <c r="L620" s="64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2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8507</v>
      </c>
      <c r="L621" s="64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2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8507</v>
      </c>
      <c r="L622" s="64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2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8507</v>
      </c>
      <c r="L623" s="64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2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8507</v>
      </c>
      <c r="L624" s="64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2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8507</v>
      </c>
      <c r="L625" s="64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2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8507</v>
      </c>
      <c r="L626" s="64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2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8507</v>
      </c>
      <c r="L627" s="64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2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8507</v>
      </c>
      <c r="L628" s="64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2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8507</v>
      </c>
      <c r="L629" s="64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2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8507</v>
      </c>
      <c r="L630" s="64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2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8507</v>
      </c>
      <c r="L631" s="64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2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8507</v>
      </c>
      <c r="L632" s="64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2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8507</v>
      </c>
      <c r="L633" s="64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2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8507</v>
      </c>
      <c r="L634" s="64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2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8507</v>
      </c>
      <c r="L635" s="64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2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8507</v>
      </c>
      <c r="L636" s="64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2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8507</v>
      </c>
      <c r="L637" s="64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2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8507</v>
      </c>
      <c r="L638" s="64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2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8507</v>
      </c>
      <c r="L639" s="64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2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8507</v>
      </c>
      <c r="L640" s="64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2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8507</v>
      </c>
      <c r="L641" s="64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2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8507</v>
      </c>
      <c r="L642" s="64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2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8507</v>
      </c>
      <c r="L643" s="64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2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8507</v>
      </c>
      <c r="L644" s="64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2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8507</v>
      </c>
      <c r="L645" s="64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2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8507</v>
      </c>
      <c r="L646" s="64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2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8507</v>
      </c>
      <c r="L647" s="64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2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8507</v>
      </c>
      <c r="L648" s="64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2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8507</v>
      </c>
      <c r="L649" s="64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2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8507</v>
      </c>
      <c r="L650" s="64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2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8507</v>
      </c>
      <c r="L651" s="64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2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8507</v>
      </c>
      <c r="L652" s="64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2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8507</v>
      </c>
      <c r="L653" s="64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2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8507</v>
      </c>
      <c r="L654" s="64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2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8507</v>
      </c>
      <c r="L655" s="64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2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8507</v>
      </c>
      <c r="L656" s="64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2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8507</v>
      </c>
      <c r="L657" s="64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2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8507</v>
      </c>
      <c r="L658" s="64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2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8507</v>
      </c>
      <c r="L659" s="64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2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8507</v>
      </c>
      <c r="L660" s="64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2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8507</v>
      </c>
      <c r="L661" s="64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2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8507</v>
      </c>
      <c r="L662" s="64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2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8507</v>
      </c>
      <c r="L663" s="64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2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8507</v>
      </c>
      <c r="L664" s="64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2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8507</v>
      </c>
      <c r="L665" s="64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2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8507</v>
      </c>
      <c r="L666" s="64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2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8507</v>
      </c>
      <c r="L667" s="64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2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8507</v>
      </c>
      <c r="L668" s="64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2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8507</v>
      </c>
      <c r="L669" s="64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2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42" priority="1"/>
    <cfRule type="duplicateValues" dxfId="14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2949E6BB-1F66-4DB1-932E-A55316E4B3EE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038"/>
  <sheetViews>
    <sheetView zoomScaleNormal="100" workbookViewId="0">
      <selection activeCell="H4" sqref="H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3"/>
      <c r="D1" s="113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10" t="s">
        <v>7</v>
      </c>
      <c r="I2" s="110" t="s">
        <v>8</v>
      </c>
      <c r="J2" s="110" t="s">
        <v>9</v>
      </c>
      <c r="K2" s="110" t="s">
        <v>10</v>
      </c>
      <c r="L2" s="110" t="s">
        <v>11</v>
      </c>
      <c r="M2" s="110" t="s">
        <v>13</v>
      </c>
      <c r="N2" s="110" t="s">
        <v>12</v>
      </c>
      <c r="O2" s="110" t="s">
        <v>14</v>
      </c>
      <c r="P2" s="110" t="s">
        <v>15</v>
      </c>
      <c r="Q2" s="110" t="s">
        <v>7943</v>
      </c>
      <c r="R2" s="121" t="s">
        <v>10172</v>
      </c>
      <c r="S2" s="122" t="s">
        <v>10173</v>
      </c>
      <c r="T2" s="123" t="s">
        <v>10174</v>
      </c>
      <c r="U2" s="121" t="s">
        <v>10175</v>
      </c>
      <c r="V2" t="s">
        <v>16</v>
      </c>
      <c r="W2" t="s">
        <v>68</v>
      </c>
      <c r="X2" t="s">
        <v>7872</v>
      </c>
    </row>
    <row r="3" spans="1:24" x14ac:dyDescent="0.25">
      <c r="A3" t="s">
        <v>9016</v>
      </c>
      <c r="B3" t="s">
        <v>10275</v>
      </c>
      <c r="C3" t="s">
        <v>7706</v>
      </c>
      <c r="D3" t="s">
        <v>0</v>
      </c>
      <c r="E3">
        <v>7252</v>
      </c>
      <c r="F3" t="s">
        <v>1498</v>
      </c>
      <c r="G3" t="s">
        <v>1499</v>
      </c>
      <c r="H3" s="2">
        <v>1.42</v>
      </c>
      <c r="I3" s="2">
        <v>0</v>
      </c>
      <c r="J3" s="2">
        <v>0</v>
      </c>
      <c r="K3" s="15">
        <v>16.440000000000001</v>
      </c>
      <c r="L3" s="2">
        <v>0</v>
      </c>
      <c r="M3" s="2">
        <v>0</v>
      </c>
      <c r="N3" s="2">
        <v>0</v>
      </c>
      <c r="O3" s="2">
        <v>2.1372000000000004</v>
      </c>
      <c r="P3" s="2">
        <v>19.997199999999999</v>
      </c>
      <c r="Q3"/>
      <c r="R3">
        <v>0</v>
      </c>
      <c r="S3">
        <v>0</v>
      </c>
      <c r="T3">
        <v>0</v>
      </c>
      <c r="U3">
        <v>0</v>
      </c>
      <c r="V3" t="s">
        <v>8045</v>
      </c>
      <c r="W3" s="2"/>
      <c r="X3" s="2"/>
    </row>
    <row r="4" spans="1:24" x14ac:dyDescent="0.25">
      <c r="A4" t="s">
        <v>9016</v>
      </c>
      <c r="B4" t="s">
        <v>10276</v>
      </c>
      <c r="C4" t="s">
        <v>7706</v>
      </c>
      <c r="D4" t="s">
        <v>0</v>
      </c>
      <c r="E4">
        <v>7796</v>
      </c>
      <c r="F4" t="s">
        <v>1403</v>
      </c>
      <c r="G4" t="s">
        <v>1404</v>
      </c>
      <c r="H4" s="2">
        <v>0.86</v>
      </c>
      <c r="I4" s="2">
        <v>0</v>
      </c>
      <c r="J4" s="2">
        <v>0</v>
      </c>
      <c r="K4" s="15">
        <v>20.47</v>
      </c>
      <c r="L4" s="2">
        <v>0</v>
      </c>
      <c r="M4" s="2">
        <v>0</v>
      </c>
      <c r="N4" s="2">
        <v>0</v>
      </c>
      <c r="O4" s="2">
        <v>2.6610999999999998</v>
      </c>
      <c r="P4" s="2">
        <v>23.991099999999999</v>
      </c>
      <c r="Q4"/>
      <c r="R4">
        <v>0</v>
      </c>
      <c r="S4">
        <v>0</v>
      </c>
      <c r="T4">
        <v>0</v>
      </c>
      <c r="U4">
        <v>0</v>
      </c>
      <c r="V4" t="s">
        <v>8045</v>
      </c>
      <c r="X4" s="2"/>
    </row>
    <row r="5" spans="1:24" x14ac:dyDescent="0.25">
      <c r="A5" t="s">
        <v>9016</v>
      </c>
      <c r="B5" s="21" t="s">
        <v>10330</v>
      </c>
      <c r="C5" t="s">
        <v>7706</v>
      </c>
      <c r="D5" t="s">
        <v>0</v>
      </c>
      <c r="E5">
        <v>38692</v>
      </c>
      <c r="F5" t="s">
        <v>9238</v>
      </c>
      <c r="G5" t="s">
        <v>9239</v>
      </c>
      <c r="H5" s="2">
        <v>1.51</v>
      </c>
      <c r="I5" s="2">
        <v>0</v>
      </c>
      <c r="J5" s="2">
        <v>0</v>
      </c>
      <c r="K5" s="15">
        <v>16.36</v>
      </c>
      <c r="L5" s="2">
        <v>0</v>
      </c>
      <c r="M5" s="2">
        <v>0</v>
      </c>
      <c r="N5" s="2">
        <v>0</v>
      </c>
      <c r="O5" s="2">
        <v>2.1267999999999998</v>
      </c>
      <c r="P5" s="2">
        <v>19.9968</v>
      </c>
      <c r="Q5"/>
      <c r="R5">
        <v>0</v>
      </c>
      <c r="S5">
        <v>0</v>
      </c>
      <c r="T5">
        <v>0</v>
      </c>
      <c r="U5">
        <v>0</v>
      </c>
      <c r="V5" t="s">
        <v>8045</v>
      </c>
      <c r="X5" s="2"/>
    </row>
    <row r="6" spans="1:24" x14ac:dyDescent="0.25">
      <c r="A6" t="s">
        <v>9016</v>
      </c>
      <c r="B6" t="s">
        <v>10277</v>
      </c>
      <c r="C6" t="s">
        <v>7706</v>
      </c>
      <c r="D6" t="s">
        <v>0</v>
      </c>
      <c r="E6">
        <v>38421</v>
      </c>
      <c r="F6" t="s">
        <v>9238</v>
      </c>
      <c r="G6" t="s">
        <v>9239</v>
      </c>
      <c r="H6" s="2">
        <v>1.51</v>
      </c>
      <c r="I6" s="2">
        <v>0</v>
      </c>
      <c r="J6" s="2">
        <v>0</v>
      </c>
      <c r="K6" s="15">
        <v>16.36</v>
      </c>
      <c r="L6" s="2">
        <v>0</v>
      </c>
      <c r="M6" s="2">
        <v>0</v>
      </c>
      <c r="N6" s="2">
        <v>0</v>
      </c>
      <c r="O6" s="2">
        <v>2.1267999999999998</v>
      </c>
      <c r="P6" s="2">
        <v>19.9968</v>
      </c>
      <c r="Q6"/>
      <c r="R6">
        <v>0</v>
      </c>
      <c r="S6">
        <v>0</v>
      </c>
      <c r="T6">
        <v>0</v>
      </c>
      <c r="U6">
        <v>0</v>
      </c>
      <c r="V6" t="s">
        <v>8045</v>
      </c>
      <c r="X6" s="2"/>
    </row>
    <row r="7" spans="1:24" x14ac:dyDescent="0.25">
      <c r="A7" t="s">
        <v>8490</v>
      </c>
      <c r="B7" t="s">
        <v>10278</v>
      </c>
      <c r="C7" t="s">
        <v>7706</v>
      </c>
      <c r="D7" t="s">
        <v>0</v>
      </c>
      <c r="E7">
        <v>4610</v>
      </c>
      <c r="F7" t="s">
        <v>1403</v>
      </c>
      <c r="G7" t="s">
        <v>1404</v>
      </c>
      <c r="H7" s="2">
        <v>1.5</v>
      </c>
      <c r="I7" s="2">
        <v>0</v>
      </c>
      <c r="J7" s="2">
        <v>0</v>
      </c>
      <c r="K7" s="15">
        <v>16.37</v>
      </c>
      <c r="L7" s="2">
        <v>0</v>
      </c>
      <c r="M7" s="2">
        <v>0</v>
      </c>
      <c r="N7" s="2">
        <v>0</v>
      </c>
      <c r="O7" s="2">
        <v>2.1281000000000003</v>
      </c>
      <c r="P7" s="2">
        <v>19.998100000000001</v>
      </c>
      <c r="Q7"/>
      <c r="R7">
        <v>0</v>
      </c>
      <c r="S7">
        <v>0</v>
      </c>
      <c r="T7">
        <v>0</v>
      </c>
      <c r="U7">
        <v>0</v>
      </c>
      <c r="V7" t="s">
        <v>8045</v>
      </c>
      <c r="X7" s="2"/>
    </row>
    <row r="8" spans="1:24" x14ac:dyDescent="0.25">
      <c r="A8" t="s">
        <v>8490</v>
      </c>
      <c r="B8" t="s">
        <v>10279</v>
      </c>
      <c r="C8" t="s">
        <v>7706</v>
      </c>
      <c r="D8" t="s">
        <v>0</v>
      </c>
      <c r="E8">
        <v>5707</v>
      </c>
      <c r="F8" t="s">
        <v>1403</v>
      </c>
      <c r="G8" t="s">
        <v>1404</v>
      </c>
      <c r="H8" s="2">
        <v>0.75</v>
      </c>
      <c r="I8" s="2">
        <v>0</v>
      </c>
      <c r="J8" s="2">
        <v>0</v>
      </c>
      <c r="K8" s="15">
        <v>8.18</v>
      </c>
      <c r="L8" s="2">
        <v>0</v>
      </c>
      <c r="M8" s="2">
        <v>0</v>
      </c>
      <c r="N8" s="2">
        <v>0</v>
      </c>
      <c r="O8" s="2">
        <v>1.0633999999999999</v>
      </c>
      <c r="P8" s="2">
        <v>9.9933999999999994</v>
      </c>
      <c r="Q8"/>
      <c r="R8">
        <v>0</v>
      </c>
      <c r="S8">
        <v>0</v>
      </c>
      <c r="T8">
        <v>0</v>
      </c>
      <c r="U8">
        <v>0</v>
      </c>
      <c r="V8" t="s">
        <v>8045</v>
      </c>
      <c r="X8" s="2"/>
    </row>
    <row r="9" spans="1:24" x14ac:dyDescent="0.25">
      <c r="A9" t="s">
        <v>8490</v>
      </c>
      <c r="B9" t="s">
        <v>10280</v>
      </c>
      <c r="C9" t="s">
        <v>7706</v>
      </c>
      <c r="D9" t="s">
        <v>0</v>
      </c>
      <c r="E9">
        <v>36828</v>
      </c>
      <c r="F9" t="s">
        <v>9238</v>
      </c>
      <c r="G9" t="s">
        <v>9239</v>
      </c>
      <c r="H9" s="2">
        <v>1.5</v>
      </c>
      <c r="I9" s="2">
        <v>0</v>
      </c>
      <c r="J9" s="2">
        <v>0</v>
      </c>
      <c r="K9" s="15">
        <v>16.37</v>
      </c>
      <c r="L9" s="2">
        <v>0</v>
      </c>
      <c r="M9" s="2">
        <v>0</v>
      </c>
      <c r="N9" s="2">
        <v>0</v>
      </c>
      <c r="O9" s="2">
        <v>2.1281000000000003</v>
      </c>
      <c r="P9" s="2">
        <v>19.998100000000001</v>
      </c>
      <c r="Q9"/>
      <c r="R9">
        <v>0</v>
      </c>
      <c r="S9">
        <v>0</v>
      </c>
      <c r="T9">
        <v>0</v>
      </c>
      <c r="U9">
        <v>0</v>
      </c>
      <c r="V9" t="s">
        <v>8045</v>
      </c>
      <c r="X9" s="2"/>
    </row>
    <row r="10" spans="1:24" x14ac:dyDescent="0.25">
      <c r="A10" t="s">
        <v>8491</v>
      </c>
      <c r="B10" t="s">
        <v>10281</v>
      </c>
      <c r="C10" t="s">
        <v>7706</v>
      </c>
      <c r="D10" t="s">
        <v>0</v>
      </c>
      <c r="E10">
        <v>34569</v>
      </c>
      <c r="F10" t="s">
        <v>9238</v>
      </c>
      <c r="G10" t="s">
        <v>9239</v>
      </c>
      <c r="H10" s="2">
        <v>1.51</v>
      </c>
      <c r="I10" s="2">
        <v>0</v>
      </c>
      <c r="J10" s="2">
        <v>0</v>
      </c>
      <c r="K10" s="15">
        <v>16.36</v>
      </c>
      <c r="L10" s="2">
        <v>0</v>
      </c>
      <c r="M10" s="2">
        <v>0</v>
      </c>
      <c r="N10" s="2">
        <v>0</v>
      </c>
      <c r="O10" s="2">
        <v>2.1267999999999998</v>
      </c>
      <c r="P10" s="2">
        <v>19.9968</v>
      </c>
      <c r="Q10"/>
      <c r="R10">
        <v>0</v>
      </c>
      <c r="S10">
        <v>0</v>
      </c>
      <c r="T10">
        <v>0</v>
      </c>
      <c r="U10">
        <v>0</v>
      </c>
      <c r="V10" t="s">
        <v>8045</v>
      </c>
      <c r="X10" s="2"/>
    </row>
    <row r="11" spans="1:24" x14ac:dyDescent="0.25">
      <c r="A11" t="s">
        <v>8491</v>
      </c>
      <c r="B11" t="s">
        <v>10282</v>
      </c>
      <c r="C11" t="s">
        <v>7706</v>
      </c>
      <c r="D11" t="s">
        <v>0</v>
      </c>
      <c r="E11">
        <v>34499</v>
      </c>
      <c r="F11" t="s">
        <v>9238</v>
      </c>
      <c r="G11" t="s">
        <v>9239</v>
      </c>
      <c r="H11" s="2">
        <v>1.51</v>
      </c>
      <c r="I11" s="2">
        <v>0</v>
      </c>
      <c r="J11" s="2">
        <v>0</v>
      </c>
      <c r="K11" s="15">
        <v>16.36</v>
      </c>
      <c r="L11" s="2">
        <v>0</v>
      </c>
      <c r="M11" s="2">
        <v>0</v>
      </c>
      <c r="N11" s="2">
        <v>0</v>
      </c>
      <c r="O11" s="2">
        <v>2.1267999999999998</v>
      </c>
      <c r="P11" s="2">
        <v>19.9968</v>
      </c>
      <c r="Q11"/>
      <c r="R11">
        <v>0</v>
      </c>
      <c r="S11">
        <v>0</v>
      </c>
      <c r="T11">
        <v>0</v>
      </c>
      <c r="U11">
        <v>0</v>
      </c>
      <c r="V11" t="s">
        <v>8045</v>
      </c>
      <c r="X11" s="2"/>
    </row>
    <row r="12" spans="1:24" x14ac:dyDescent="0.25">
      <c r="A12" t="s">
        <v>8491</v>
      </c>
      <c r="B12" t="s">
        <v>10283</v>
      </c>
      <c r="C12" t="s">
        <v>7706</v>
      </c>
      <c r="D12" t="s">
        <v>0</v>
      </c>
      <c r="E12">
        <v>34318</v>
      </c>
      <c r="F12" t="s">
        <v>9238</v>
      </c>
      <c r="G12" t="s">
        <v>9239</v>
      </c>
      <c r="H12" s="2">
        <v>1.51</v>
      </c>
      <c r="I12" s="2">
        <v>0</v>
      </c>
      <c r="J12" s="2">
        <v>0</v>
      </c>
      <c r="K12" s="15">
        <v>16.36</v>
      </c>
      <c r="L12" s="2">
        <v>0</v>
      </c>
      <c r="M12" s="2">
        <v>0</v>
      </c>
      <c r="N12" s="2">
        <v>0</v>
      </c>
      <c r="O12" s="2">
        <v>2.1267999999999998</v>
      </c>
      <c r="P12" s="2">
        <v>19.9968</v>
      </c>
      <c r="Q12"/>
      <c r="R12">
        <v>0</v>
      </c>
      <c r="S12">
        <v>0</v>
      </c>
      <c r="T12">
        <v>0</v>
      </c>
      <c r="U12">
        <v>0</v>
      </c>
      <c r="V12" t="s">
        <v>8045</v>
      </c>
      <c r="X12" s="2"/>
    </row>
    <row r="13" spans="1:24" x14ac:dyDescent="0.25">
      <c r="A13" t="s">
        <v>8491</v>
      </c>
      <c r="B13" t="s">
        <v>10284</v>
      </c>
      <c r="C13" t="s">
        <v>7706</v>
      </c>
      <c r="D13" t="s">
        <v>0</v>
      </c>
      <c r="E13">
        <v>120044</v>
      </c>
      <c r="F13" t="s">
        <v>9238</v>
      </c>
      <c r="G13" t="s">
        <v>9239</v>
      </c>
      <c r="H13" s="2">
        <v>2.2599999999999998</v>
      </c>
      <c r="I13" s="2">
        <v>0</v>
      </c>
      <c r="J13" s="2">
        <v>0</v>
      </c>
      <c r="K13" s="15">
        <v>24.55</v>
      </c>
      <c r="L13" s="2">
        <v>0</v>
      </c>
      <c r="M13" s="2">
        <v>0</v>
      </c>
      <c r="N13" s="2">
        <v>0</v>
      </c>
      <c r="O13" s="2">
        <v>3.1915</v>
      </c>
      <c r="P13" s="2">
        <v>30.001500000000004</v>
      </c>
      <c r="Q13"/>
      <c r="R13">
        <v>0</v>
      </c>
      <c r="S13">
        <v>0</v>
      </c>
      <c r="T13">
        <v>0</v>
      </c>
      <c r="U13">
        <v>0</v>
      </c>
      <c r="V13" t="s">
        <v>8045</v>
      </c>
      <c r="X13" s="2"/>
    </row>
    <row r="14" spans="1:24" x14ac:dyDescent="0.25">
      <c r="A14" t="s">
        <v>8491</v>
      </c>
      <c r="B14" t="s">
        <v>10285</v>
      </c>
      <c r="C14" t="s">
        <v>7706</v>
      </c>
      <c r="D14" t="s">
        <v>0</v>
      </c>
      <c r="E14">
        <v>33000</v>
      </c>
      <c r="F14" t="s">
        <v>9238</v>
      </c>
      <c r="G14" t="s">
        <v>9239</v>
      </c>
      <c r="H14" s="2">
        <v>1.44</v>
      </c>
      <c r="I14" s="2">
        <v>0</v>
      </c>
      <c r="J14" s="2">
        <v>0</v>
      </c>
      <c r="K14" s="15">
        <v>16.43</v>
      </c>
      <c r="L14" s="2">
        <v>0</v>
      </c>
      <c r="M14" s="2">
        <v>0</v>
      </c>
      <c r="N14" s="2">
        <v>0</v>
      </c>
      <c r="O14" s="2">
        <v>2.1358999999999999</v>
      </c>
      <c r="P14" s="2">
        <v>20.0059</v>
      </c>
      <c r="Q14"/>
      <c r="R14">
        <v>0</v>
      </c>
      <c r="S14">
        <v>0</v>
      </c>
      <c r="T14">
        <v>0</v>
      </c>
      <c r="U14">
        <v>0</v>
      </c>
      <c r="V14" t="s">
        <v>8045</v>
      </c>
      <c r="X14" s="2"/>
    </row>
    <row r="15" spans="1:24" x14ac:dyDescent="0.25">
      <c r="A15" t="s">
        <v>8491</v>
      </c>
      <c r="B15" t="s">
        <v>10285</v>
      </c>
      <c r="C15" t="s">
        <v>7706</v>
      </c>
      <c r="D15" t="s">
        <v>0</v>
      </c>
      <c r="E15">
        <v>32268</v>
      </c>
      <c r="F15" t="s">
        <v>9238</v>
      </c>
      <c r="G15" t="s">
        <v>9239</v>
      </c>
      <c r="H15" s="2">
        <v>2.0999999999999996</v>
      </c>
      <c r="I15" s="2">
        <v>0</v>
      </c>
      <c r="J15" s="2">
        <v>0</v>
      </c>
      <c r="K15" s="15">
        <v>24.69</v>
      </c>
      <c r="L15" s="2">
        <v>0</v>
      </c>
      <c r="M15" s="2">
        <v>0</v>
      </c>
      <c r="N15" s="2">
        <v>0</v>
      </c>
      <c r="O15" s="2">
        <v>3.2097000000000002</v>
      </c>
      <c r="P15" s="2">
        <v>29.999700000000001</v>
      </c>
      <c r="Q15"/>
      <c r="R15">
        <v>0</v>
      </c>
      <c r="S15">
        <v>0</v>
      </c>
      <c r="T15">
        <v>0</v>
      </c>
      <c r="U15">
        <v>0</v>
      </c>
      <c r="V15" t="s">
        <v>8045</v>
      </c>
      <c r="X15" s="2"/>
    </row>
    <row r="16" spans="1:24" x14ac:dyDescent="0.25">
      <c r="A16" t="s">
        <v>8489</v>
      </c>
      <c r="B16" t="s">
        <v>10286</v>
      </c>
      <c r="C16" t="s">
        <v>7706</v>
      </c>
      <c r="D16" t="s">
        <v>0</v>
      </c>
      <c r="E16">
        <v>441953</v>
      </c>
      <c r="F16" t="s">
        <v>9238</v>
      </c>
      <c r="G16" t="s">
        <v>9239</v>
      </c>
      <c r="H16" s="2">
        <v>1.76</v>
      </c>
      <c r="I16" s="2">
        <v>0</v>
      </c>
      <c r="J16" s="2">
        <v>0</v>
      </c>
      <c r="K16" s="15">
        <v>20.57</v>
      </c>
      <c r="L16" s="2">
        <v>0</v>
      </c>
      <c r="M16" s="2">
        <v>0</v>
      </c>
      <c r="N16" s="2">
        <v>0</v>
      </c>
      <c r="O16" s="2">
        <v>2.6741000000000001</v>
      </c>
      <c r="P16" s="2">
        <v>25.004100000000001</v>
      </c>
      <c r="Q16"/>
      <c r="R16">
        <v>0</v>
      </c>
      <c r="S16">
        <v>0</v>
      </c>
      <c r="T16">
        <v>0</v>
      </c>
      <c r="U16">
        <v>0</v>
      </c>
      <c r="V16" t="s">
        <v>8045</v>
      </c>
      <c r="X16" s="2"/>
    </row>
    <row r="17" spans="1:25" x14ac:dyDescent="0.25">
      <c r="A17" t="s">
        <v>8489</v>
      </c>
      <c r="B17" t="s">
        <v>10287</v>
      </c>
      <c r="C17" t="s">
        <v>7706</v>
      </c>
      <c r="D17" t="s">
        <v>0</v>
      </c>
      <c r="E17">
        <v>30575</v>
      </c>
      <c r="F17" t="s">
        <v>9238</v>
      </c>
      <c r="G17" t="s">
        <v>9239</v>
      </c>
      <c r="H17" s="2">
        <v>2.84</v>
      </c>
      <c r="I17" s="2">
        <v>0</v>
      </c>
      <c r="J17" s="2">
        <v>0</v>
      </c>
      <c r="K17" s="15">
        <v>32.89</v>
      </c>
      <c r="L17" s="2">
        <v>0</v>
      </c>
      <c r="M17" s="2">
        <v>0</v>
      </c>
      <c r="N17" s="2">
        <v>0</v>
      </c>
      <c r="O17" s="2">
        <v>4.2757000000000005</v>
      </c>
      <c r="P17" s="2">
        <v>40.005700000000004</v>
      </c>
      <c r="Q17"/>
      <c r="R17">
        <v>0</v>
      </c>
      <c r="S17">
        <v>0</v>
      </c>
      <c r="T17">
        <v>0</v>
      </c>
      <c r="U17">
        <v>0</v>
      </c>
      <c r="V17" t="s">
        <v>8045</v>
      </c>
      <c r="X17" s="2"/>
    </row>
    <row r="18" spans="1:25" x14ac:dyDescent="0.25">
      <c r="A18" t="s">
        <v>8489</v>
      </c>
      <c r="B18" t="s">
        <v>10288</v>
      </c>
      <c r="C18" t="s">
        <v>7706</v>
      </c>
      <c r="D18" t="s">
        <v>0</v>
      </c>
      <c r="E18">
        <v>441009</v>
      </c>
      <c r="F18" t="s">
        <v>1375</v>
      </c>
      <c r="G18" t="s">
        <v>1376</v>
      </c>
      <c r="H18" s="2">
        <v>2.11</v>
      </c>
      <c r="I18" s="2">
        <v>0</v>
      </c>
      <c r="J18" s="2">
        <v>0</v>
      </c>
      <c r="K18" s="15">
        <v>24.68</v>
      </c>
      <c r="L18" s="2">
        <v>0</v>
      </c>
      <c r="M18" s="2">
        <v>0</v>
      </c>
      <c r="N18" s="2">
        <v>0</v>
      </c>
      <c r="O18" s="2">
        <v>3.2084000000000001</v>
      </c>
      <c r="P18" s="2">
        <v>29.9984</v>
      </c>
      <c r="Q18"/>
      <c r="R18">
        <v>0</v>
      </c>
      <c r="S18">
        <v>0</v>
      </c>
      <c r="T18">
        <v>0</v>
      </c>
      <c r="U18">
        <v>0</v>
      </c>
      <c r="V18" t="s">
        <v>8045</v>
      </c>
      <c r="X18" s="2"/>
    </row>
    <row r="19" spans="1:25" x14ac:dyDescent="0.25">
      <c r="A19" t="s">
        <v>8489</v>
      </c>
      <c r="B19" t="s">
        <v>10288</v>
      </c>
      <c r="C19" t="s">
        <v>7706</v>
      </c>
      <c r="D19" t="s">
        <v>0</v>
      </c>
      <c r="E19">
        <v>27310</v>
      </c>
      <c r="F19" t="s">
        <v>9238</v>
      </c>
      <c r="G19" t="s">
        <v>9239</v>
      </c>
      <c r="H19" s="2">
        <v>1.44</v>
      </c>
      <c r="I19" s="2">
        <v>0</v>
      </c>
      <c r="J19" s="2">
        <v>0</v>
      </c>
      <c r="K19" s="15">
        <v>16.420000000000002</v>
      </c>
      <c r="L19" s="2">
        <v>0</v>
      </c>
      <c r="M19" s="2">
        <v>0</v>
      </c>
      <c r="N19" s="2">
        <v>0</v>
      </c>
      <c r="O19" s="2">
        <v>2.1346000000000003</v>
      </c>
      <c r="P19" s="2">
        <v>19.994600000000002</v>
      </c>
      <c r="Q19"/>
      <c r="R19">
        <v>0</v>
      </c>
      <c r="S19">
        <v>0</v>
      </c>
      <c r="T19">
        <v>0</v>
      </c>
      <c r="U19">
        <v>0</v>
      </c>
      <c r="V19" t="s">
        <v>8045</v>
      </c>
      <c r="X19" s="2"/>
    </row>
    <row r="20" spans="1:25" x14ac:dyDescent="0.25">
      <c r="A20" t="s">
        <v>8488</v>
      </c>
      <c r="B20" t="s">
        <v>10289</v>
      </c>
      <c r="C20" t="s">
        <v>7706</v>
      </c>
      <c r="D20" t="s">
        <v>0</v>
      </c>
      <c r="E20">
        <v>43680</v>
      </c>
      <c r="F20" t="s">
        <v>1403</v>
      </c>
      <c r="G20" t="s">
        <v>1404</v>
      </c>
      <c r="H20" s="2">
        <v>1.47</v>
      </c>
      <c r="I20" s="2">
        <v>0</v>
      </c>
      <c r="J20" s="2">
        <v>0</v>
      </c>
      <c r="K20" s="15">
        <v>16.399999999999999</v>
      </c>
      <c r="L20" s="2">
        <v>0</v>
      </c>
      <c r="M20" s="2">
        <v>0</v>
      </c>
      <c r="N20" s="2">
        <v>0</v>
      </c>
      <c r="O20" s="2">
        <v>2.1319999999999997</v>
      </c>
      <c r="P20" s="2">
        <v>20.001999999999995</v>
      </c>
      <c r="Q20"/>
      <c r="R20">
        <v>0</v>
      </c>
      <c r="S20">
        <v>0</v>
      </c>
      <c r="T20">
        <v>0</v>
      </c>
      <c r="U20">
        <v>0</v>
      </c>
      <c r="V20" t="s">
        <v>8045</v>
      </c>
      <c r="X20" s="2"/>
    </row>
    <row r="21" spans="1:25" x14ac:dyDescent="0.25">
      <c r="A21" t="s">
        <v>8488</v>
      </c>
      <c r="B21" t="s">
        <v>10290</v>
      </c>
      <c r="C21" t="s">
        <v>7706</v>
      </c>
      <c r="D21" t="s">
        <v>0</v>
      </c>
      <c r="E21">
        <v>26148</v>
      </c>
      <c r="F21" t="s">
        <v>9238</v>
      </c>
      <c r="G21" t="s">
        <v>9239</v>
      </c>
      <c r="H21" s="2">
        <v>2.19</v>
      </c>
      <c r="I21" s="2">
        <v>0</v>
      </c>
      <c r="J21" s="2">
        <v>0</v>
      </c>
      <c r="K21" s="15">
        <v>24.61</v>
      </c>
      <c r="L21" s="2">
        <v>0</v>
      </c>
      <c r="M21" s="2">
        <v>0</v>
      </c>
      <c r="N21" s="2">
        <v>0</v>
      </c>
      <c r="O21" s="2">
        <v>3.1993</v>
      </c>
      <c r="P21" s="2">
        <v>29.999300000000002</v>
      </c>
      <c r="Q21"/>
      <c r="R21">
        <v>0</v>
      </c>
      <c r="S21">
        <v>0</v>
      </c>
      <c r="T21">
        <v>0</v>
      </c>
      <c r="U21">
        <v>0</v>
      </c>
      <c r="V21" t="s">
        <v>8045</v>
      </c>
      <c r="X21" s="2"/>
    </row>
    <row r="22" spans="1:25" x14ac:dyDescent="0.25">
      <c r="A22" t="s">
        <v>8488</v>
      </c>
      <c r="B22" t="s">
        <v>10291</v>
      </c>
      <c r="C22" t="s">
        <v>7706</v>
      </c>
      <c r="D22" t="s">
        <v>0</v>
      </c>
      <c r="E22">
        <v>360700</v>
      </c>
      <c r="F22" t="s">
        <v>1375</v>
      </c>
      <c r="G22" t="s">
        <v>1376</v>
      </c>
      <c r="H22" s="2">
        <v>1.47</v>
      </c>
      <c r="I22" s="2">
        <v>0</v>
      </c>
      <c r="J22" s="2">
        <v>0</v>
      </c>
      <c r="K22" s="15">
        <v>16.399999999999999</v>
      </c>
      <c r="L22" s="2">
        <v>0</v>
      </c>
      <c r="M22" s="2">
        <v>0</v>
      </c>
      <c r="N22" s="2">
        <v>0</v>
      </c>
      <c r="O22" s="2">
        <v>2.1319999999999997</v>
      </c>
      <c r="P22" s="2">
        <v>20.001999999999995</v>
      </c>
      <c r="Q22"/>
      <c r="R22">
        <v>0</v>
      </c>
      <c r="S22">
        <v>0</v>
      </c>
      <c r="T22">
        <v>0</v>
      </c>
      <c r="U22">
        <v>0</v>
      </c>
      <c r="V22" t="s">
        <v>8045</v>
      </c>
      <c r="X22" s="2"/>
      <c r="Y22" s="2"/>
    </row>
    <row r="23" spans="1:25" x14ac:dyDescent="0.25">
      <c r="A23" t="s">
        <v>8488</v>
      </c>
      <c r="B23" t="s">
        <v>10292</v>
      </c>
      <c r="C23" t="s">
        <v>7706</v>
      </c>
      <c r="D23" t="s">
        <v>0</v>
      </c>
      <c r="E23">
        <v>25545</v>
      </c>
      <c r="F23" t="s">
        <v>9238</v>
      </c>
      <c r="G23" t="s">
        <v>9239</v>
      </c>
      <c r="H23" s="2">
        <v>1.1000000000000001</v>
      </c>
      <c r="I23" s="2">
        <v>0</v>
      </c>
      <c r="J23" s="2">
        <v>0</v>
      </c>
      <c r="K23" s="15">
        <v>12.3</v>
      </c>
      <c r="L23" s="2">
        <v>0</v>
      </c>
      <c r="M23" s="2">
        <v>0</v>
      </c>
      <c r="N23" s="2">
        <v>0</v>
      </c>
      <c r="O23" s="2">
        <v>1.5990000000000002</v>
      </c>
      <c r="P23" s="2">
        <v>14.999000000000001</v>
      </c>
      <c r="Q23"/>
      <c r="R23">
        <v>0</v>
      </c>
      <c r="S23">
        <v>0</v>
      </c>
      <c r="T23">
        <v>0</v>
      </c>
      <c r="U23">
        <v>0</v>
      </c>
      <c r="V23" t="s">
        <v>8045</v>
      </c>
      <c r="X23" s="2"/>
      <c r="Y23" s="2"/>
    </row>
    <row r="24" spans="1:25" x14ac:dyDescent="0.25">
      <c r="A24" t="s">
        <v>8488</v>
      </c>
      <c r="B24" t="s">
        <v>10293</v>
      </c>
      <c r="C24" t="s">
        <v>7706</v>
      </c>
      <c r="D24" t="s">
        <v>0</v>
      </c>
      <c r="E24">
        <v>359483</v>
      </c>
      <c r="F24" t="s">
        <v>1375</v>
      </c>
      <c r="G24" t="s">
        <v>1376</v>
      </c>
      <c r="H24" s="2">
        <v>1.48</v>
      </c>
      <c r="I24" s="2">
        <v>0</v>
      </c>
      <c r="J24" s="2">
        <v>0</v>
      </c>
      <c r="K24" s="15">
        <v>16.39</v>
      </c>
      <c r="L24" s="2">
        <v>0</v>
      </c>
      <c r="M24" s="2">
        <v>0</v>
      </c>
      <c r="N24" s="2">
        <v>0</v>
      </c>
      <c r="O24" s="2">
        <v>2.1307</v>
      </c>
      <c r="P24" s="2">
        <v>20.000700000000002</v>
      </c>
      <c r="Q24"/>
      <c r="R24">
        <v>0</v>
      </c>
      <c r="S24">
        <v>0</v>
      </c>
      <c r="T24">
        <v>0</v>
      </c>
      <c r="U24">
        <v>0</v>
      </c>
      <c r="V24" t="s">
        <v>8045</v>
      </c>
      <c r="X24" s="2"/>
      <c r="Y24" s="2"/>
    </row>
    <row r="25" spans="1:25" x14ac:dyDescent="0.25">
      <c r="A25" t="s">
        <v>8488</v>
      </c>
      <c r="B25" t="s">
        <v>10294</v>
      </c>
      <c r="C25" t="s">
        <v>7706</v>
      </c>
      <c r="D25" t="s">
        <v>0</v>
      </c>
      <c r="E25">
        <v>66586</v>
      </c>
      <c r="G25" t="s">
        <v>8870</v>
      </c>
      <c r="H25" s="2">
        <v>1.46</v>
      </c>
      <c r="I25" s="2">
        <v>0</v>
      </c>
      <c r="J25" s="2">
        <v>0</v>
      </c>
      <c r="K25" s="15">
        <v>16.41</v>
      </c>
      <c r="L25" s="2">
        <v>0</v>
      </c>
      <c r="M25" s="2">
        <v>0</v>
      </c>
      <c r="N25" s="2">
        <v>0</v>
      </c>
      <c r="O25" s="2">
        <v>2.1333000000000002</v>
      </c>
      <c r="P25" s="2">
        <v>20.003300000000003</v>
      </c>
      <c r="Q25" t="s">
        <v>8869</v>
      </c>
      <c r="R25">
        <v>0</v>
      </c>
      <c r="S25">
        <v>0</v>
      </c>
      <c r="T25">
        <v>0</v>
      </c>
      <c r="U25">
        <v>0</v>
      </c>
      <c r="V25" t="s">
        <v>8045</v>
      </c>
      <c r="X25" s="2"/>
      <c r="Y25" s="2"/>
    </row>
    <row r="26" spans="1:25" x14ac:dyDescent="0.25">
      <c r="A26" t="s">
        <v>8488</v>
      </c>
      <c r="B26" t="s">
        <v>10294</v>
      </c>
      <c r="C26" t="s">
        <v>7706</v>
      </c>
      <c r="D26" t="s">
        <v>0</v>
      </c>
      <c r="E26">
        <v>24757</v>
      </c>
      <c r="F26" t="s">
        <v>9238</v>
      </c>
      <c r="G26" t="s">
        <v>9239</v>
      </c>
      <c r="H26" s="2">
        <v>2.04</v>
      </c>
      <c r="I26" s="2">
        <v>0</v>
      </c>
      <c r="J26" s="2">
        <v>0</v>
      </c>
      <c r="K26" s="15">
        <v>24.74</v>
      </c>
      <c r="L26" s="2">
        <v>0</v>
      </c>
      <c r="M26" s="2">
        <v>0</v>
      </c>
      <c r="N26" s="2">
        <v>0</v>
      </c>
      <c r="O26" s="2">
        <v>3.2161999999999997</v>
      </c>
      <c r="P26" s="2">
        <v>29.996199999999998</v>
      </c>
      <c r="Q26"/>
      <c r="R26">
        <v>0</v>
      </c>
      <c r="S26">
        <v>0</v>
      </c>
      <c r="T26">
        <v>0</v>
      </c>
      <c r="U26">
        <v>0</v>
      </c>
      <c r="V26" t="s">
        <v>8045</v>
      </c>
      <c r="X26" s="2"/>
      <c r="Y26" s="2"/>
    </row>
    <row r="27" spans="1:25" x14ac:dyDescent="0.25">
      <c r="A27" t="s">
        <v>8488</v>
      </c>
      <c r="B27" t="s">
        <v>10295</v>
      </c>
      <c r="C27" t="s">
        <v>7706</v>
      </c>
      <c r="D27" t="s">
        <v>0</v>
      </c>
      <c r="E27">
        <v>24380</v>
      </c>
      <c r="F27" t="s">
        <v>9238</v>
      </c>
      <c r="G27" t="s">
        <v>9239</v>
      </c>
      <c r="H27" s="2">
        <v>0.66</v>
      </c>
      <c r="I27" s="2">
        <v>0</v>
      </c>
      <c r="J27" s="2">
        <v>0</v>
      </c>
      <c r="K27" s="15">
        <v>8.26</v>
      </c>
      <c r="L27" s="2">
        <v>0</v>
      </c>
      <c r="M27" s="2">
        <v>0</v>
      </c>
      <c r="N27" s="2">
        <v>0</v>
      </c>
      <c r="O27" s="2">
        <v>1.0738000000000001</v>
      </c>
      <c r="P27" s="2">
        <v>9.9938000000000002</v>
      </c>
      <c r="Q27"/>
      <c r="R27">
        <v>0</v>
      </c>
      <c r="S27">
        <v>0</v>
      </c>
      <c r="T27">
        <v>0</v>
      </c>
      <c r="U27">
        <v>0</v>
      </c>
      <c r="V27" t="s">
        <v>8045</v>
      </c>
      <c r="X27" s="2"/>
      <c r="Y27" s="2"/>
    </row>
    <row r="28" spans="1:25" x14ac:dyDescent="0.25">
      <c r="A28" t="s">
        <v>8488</v>
      </c>
      <c r="B28" t="s">
        <v>10296</v>
      </c>
      <c r="C28" t="s">
        <v>7706</v>
      </c>
      <c r="D28" t="s">
        <v>0</v>
      </c>
      <c r="E28">
        <v>24041</v>
      </c>
      <c r="F28" t="s">
        <v>9238</v>
      </c>
      <c r="G28" t="s">
        <v>9239</v>
      </c>
      <c r="H28" s="2">
        <v>1.43</v>
      </c>
      <c r="I28" s="2">
        <v>0</v>
      </c>
      <c r="J28" s="2">
        <v>0</v>
      </c>
      <c r="K28" s="15">
        <v>16.43</v>
      </c>
      <c r="L28" s="2">
        <v>0</v>
      </c>
      <c r="M28" s="2">
        <v>0</v>
      </c>
      <c r="N28" s="2">
        <v>0</v>
      </c>
      <c r="O28" s="2">
        <v>2.1358999999999999</v>
      </c>
      <c r="P28" s="2">
        <v>19.995899999999999</v>
      </c>
      <c r="Q28"/>
      <c r="R28">
        <v>0</v>
      </c>
      <c r="S28">
        <v>0</v>
      </c>
      <c r="T28">
        <v>0</v>
      </c>
      <c r="U28">
        <v>0</v>
      </c>
      <c r="V28" t="s">
        <v>8045</v>
      </c>
      <c r="X28" s="2"/>
      <c r="Y28" s="2"/>
    </row>
    <row r="29" spans="1:25" x14ac:dyDescent="0.25">
      <c r="A29" t="s">
        <v>8487</v>
      </c>
      <c r="B29" t="s">
        <v>10297</v>
      </c>
      <c r="C29" t="s">
        <v>7706</v>
      </c>
      <c r="D29" t="s">
        <v>0</v>
      </c>
      <c r="E29">
        <v>1244740</v>
      </c>
      <c r="F29" t="s">
        <v>5246</v>
      </c>
      <c r="G29" t="s">
        <v>5247</v>
      </c>
      <c r="H29" s="2">
        <v>0</v>
      </c>
      <c r="I29" s="2">
        <v>0</v>
      </c>
      <c r="J29" s="2">
        <v>0</v>
      </c>
      <c r="K29" s="15">
        <v>25.57</v>
      </c>
      <c r="L29" s="2">
        <v>0</v>
      </c>
      <c r="M29" s="2">
        <v>0</v>
      </c>
      <c r="N29" s="2">
        <v>0</v>
      </c>
      <c r="O29" s="2">
        <v>3.3241000000000001</v>
      </c>
      <c r="P29" s="2">
        <v>28.894100000000002</v>
      </c>
      <c r="Q29"/>
      <c r="R29">
        <v>0</v>
      </c>
      <c r="S29">
        <v>0</v>
      </c>
      <c r="T29">
        <v>0</v>
      </c>
      <c r="U29">
        <v>0</v>
      </c>
      <c r="V29" t="s">
        <v>8045</v>
      </c>
      <c r="X29" s="2"/>
      <c r="Y29" s="2"/>
    </row>
    <row r="30" spans="1:25" x14ac:dyDescent="0.25">
      <c r="A30" t="s">
        <v>8487</v>
      </c>
      <c r="B30" t="s">
        <v>10298</v>
      </c>
      <c r="C30" t="s">
        <v>7706</v>
      </c>
      <c r="D30" t="s">
        <v>0</v>
      </c>
      <c r="E30">
        <v>23566</v>
      </c>
      <c r="F30" t="s">
        <v>9238</v>
      </c>
      <c r="G30" t="s">
        <v>9239</v>
      </c>
      <c r="H30" s="2">
        <v>2.1520000000000001</v>
      </c>
      <c r="I30" s="2">
        <v>0</v>
      </c>
      <c r="J30" s="2">
        <v>0</v>
      </c>
      <c r="K30" s="15">
        <v>24.65</v>
      </c>
      <c r="L30" s="2">
        <v>0</v>
      </c>
      <c r="M30" s="2">
        <v>0</v>
      </c>
      <c r="N30" s="2">
        <v>0</v>
      </c>
      <c r="O30" s="2">
        <v>3.2044999999999999</v>
      </c>
      <c r="P30" s="2">
        <v>30.006499999999999</v>
      </c>
      <c r="Q30"/>
      <c r="R30">
        <v>0</v>
      </c>
      <c r="S30">
        <v>0</v>
      </c>
      <c r="T30">
        <v>0</v>
      </c>
      <c r="U30">
        <v>0</v>
      </c>
      <c r="V30" t="s">
        <v>8045</v>
      </c>
      <c r="X30" s="2"/>
      <c r="Y30" s="2"/>
    </row>
    <row r="31" spans="1:25" x14ac:dyDescent="0.25">
      <c r="A31" t="s">
        <v>8487</v>
      </c>
      <c r="B31" t="s">
        <v>10299</v>
      </c>
      <c r="C31" t="s">
        <v>7706</v>
      </c>
      <c r="D31" t="s">
        <v>0</v>
      </c>
      <c r="E31">
        <v>23416</v>
      </c>
      <c r="F31" t="s">
        <v>9238</v>
      </c>
      <c r="G31" t="s">
        <v>9239</v>
      </c>
      <c r="H31" s="2">
        <v>2.15</v>
      </c>
      <c r="I31" s="2">
        <v>0</v>
      </c>
      <c r="J31" s="2">
        <v>0</v>
      </c>
      <c r="K31" s="15">
        <v>24.65</v>
      </c>
      <c r="L31" s="2">
        <v>0</v>
      </c>
      <c r="M31" s="2">
        <v>0</v>
      </c>
      <c r="N31" s="2">
        <v>0</v>
      </c>
      <c r="O31" s="2">
        <v>3.2044999999999999</v>
      </c>
      <c r="P31" s="2">
        <v>30.004499999999997</v>
      </c>
      <c r="Q31"/>
      <c r="R31">
        <v>0</v>
      </c>
      <c r="S31">
        <v>0</v>
      </c>
      <c r="T31">
        <v>0</v>
      </c>
      <c r="U31">
        <v>0</v>
      </c>
      <c r="V31" t="s">
        <v>8045</v>
      </c>
      <c r="X31" s="2"/>
      <c r="Y31" s="2"/>
    </row>
    <row r="32" spans="1:25" x14ac:dyDescent="0.25">
      <c r="A32" t="s">
        <v>8487</v>
      </c>
      <c r="B32" s="176" t="s">
        <v>10300</v>
      </c>
      <c r="C32" t="s">
        <v>7706</v>
      </c>
      <c r="D32" t="s">
        <v>0</v>
      </c>
      <c r="E32">
        <v>22643</v>
      </c>
      <c r="F32" t="s">
        <v>9238</v>
      </c>
      <c r="G32" t="s">
        <v>9239</v>
      </c>
      <c r="H32" s="2">
        <v>1.43</v>
      </c>
      <c r="I32" s="2">
        <v>0</v>
      </c>
      <c r="J32" s="2">
        <v>0</v>
      </c>
      <c r="K32" s="15">
        <v>16.440000000000001</v>
      </c>
      <c r="L32" s="2">
        <v>0</v>
      </c>
      <c r="M32" s="2">
        <v>0</v>
      </c>
      <c r="N32" s="2">
        <v>0</v>
      </c>
      <c r="O32" s="2">
        <v>2.1372000000000004</v>
      </c>
      <c r="P32" s="2">
        <v>20.007200000000001</v>
      </c>
      <c r="Q32"/>
      <c r="R32">
        <v>0</v>
      </c>
      <c r="S32">
        <v>0</v>
      </c>
      <c r="T32">
        <v>0</v>
      </c>
      <c r="U32">
        <v>0</v>
      </c>
      <c r="V32" t="s">
        <v>8045</v>
      </c>
      <c r="X32" s="2"/>
      <c r="Y32" s="2"/>
    </row>
    <row r="33" spans="1:25" x14ac:dyDescent="0.25">
      <c r="A33" t="s">
        <v>8487</v>
      </c>
      <c r="B33" t="s">
        <v>10301</v>
      </c>
      <c r="C33" t="s">
        <v>7706</v>
      </c>
      <c r="D33" t="s">
        <v>0</v>
      </c>
      <c r="E33">
        <v>271466</v>
      </c>
      <c r="F33" t="s">
        <v>1375</v>
      </c>
      <c r="G33" t="s">
        <v>1376</v>
      </c>
      <c r="H33" s="2">
        <v>1.41</v>
      </c>
      <c r="I33" s="2">
        <v>0</v>
      </c>
      <c r="J33" s="2">
        <v>0</v>
      </c>
      <c r="K33" s="15">
        <v>16.45</v>
      </c>
      <c r="L33" s="2">
        <v>0</v>
      </c>
      <c r="M33" s="2">
        <v>0</v>
      </c>
      <c r="N33" s="2">
        <v>0</v>
      </c>
      <c r="O33" s="2">
        <v>2.1385000000000001</v>
      </c>
      <c r="P33" s="2">
        <v>19.9985</v>
      </c>
      <c r="Q33"/>
      <c r="R33">
        <v>0</v>
      </c>
      <c r="S33">
        <v>0</v>
      </c>
      <c r="T33">
        <v>0</v>
      </c>
      <c r="U33">
        <v>0</v>
      </c>
      <c r="V33" t="s">
        <v>8045</v>
      </c>
      <c r="X33" s="2"/>
      <c r="Y33" s="2"/>
    </row>
    <row r="34" spans="1:25" x14ac:dyDescent="0.25">
      <c r="A34" t="s">
        <v>8487</v>
      </c>
      <c r="B34" t="s">
        <v>10302</v>
      </c>
      <c r="C34" t="s">
        <v>7706</v>
      </c>
      <c r="D34" t="s">
        <v>0</v>
      </c>
      <c r="E34">
        <v>269823</v>
      </c>
      <c r="F34" t="s">
        <v>1375</v>
      </c>
      <c r="G34" t="s">
        <v>1376</v>
      </c>
      <c r="H34" s="2">
        <v>1.4</v>
      </c>
      <c r="I34" s="2">
        <v>0</v>
      </c>
      <c r="J34" s="2">
        <v>0</v>
      </c>
      <c r="K34" s="15">
        <v>16.46</v>
      </c>
      <c r="L34" s="2">
        <v>0</v>
      </c>
      <c r="M34" s="2">
        <v>0</v>
      </c>
      <c r="N34" s="2">
        <v>0</v>
      </c>
      <c r="O34" s="2">
        <v>2.1398000000000001</v>
      </c>
      <c r="P34" s="2">
        <v>19.9998</v>
      </c>
      <c r="Q34"/>
      <c r="R34">
        <v>0</v>
      </c>
      <c r="S34">
        <v>0</v>
      </c>
      <c r="T34">
        <v>0</v>
      </c>
      <c r="U34">
        <v>0</v>
      </c>
      <c r="V34" t="s">
        <v>8045</v>
      </c>
      <c r="X34" s="2"/>
      <c r="Y34" s="2"/>
    </row>
    <row r="35" spans="1:25" x14ac:dyDescent="0.25">
      <c r="A35" t="s">
        <v>8487</v>
      </c>
      <c r="B35" t="s">
        <v>10303</v>
      </c>
      <c r="C35" t="s">
        <v>7706</v>
      </c>
      <c r="D35" t="s">
        <v>0</v>
      </c>
      <c r="E35">
        <v>20921</v>
      </c>
      <c r="F35" t="s">
        <v>9238</v>
      </c>
      <c r="G35" t="s">
        <v>9239</v>
      </c>
      <c r="H35" s="2">
        <v>2.86</v>
      </c>
      <c r="I35" s="2">
        <v>0</v>
      </c>
      <c r="J35" s="2">
        <v>0</v>
      </c>
      <c r="K35" s="15">
        <v>32.86</v>
      </c>
      <c r="L35" s="2">
        <v>0</v>
      </c>
      <c r="M35" s="2">
        <v>0</v>
      </c>
      <c r="N35" s="2">
        <v>0</v>
      </c>
      <c r="O35" s="2">
        <v>4.2717999999999998</v>
      </c>
      <c r="P35" s="2">
        <v>39.991799999999998</v>
      </c>
      <c r="Q35"/>
      <c r="R35">
        <v>0</v>
      </c>
      <c r="S35">
        <v>0</v>
      </c>
      <c r="T35">
        <v>0</v>
      </c>
      <c r="U35">
        <v>0</v>
      </c>
      <c r="V35" t="s">
        <v>8045</v>
      </c>
      <c r="X35" s="2"/>
      <c r="Y35" s="2"/>
    </row>
    <row r="36" spans="1:25" x14ac:dyDescent="0.25">
      <c r="A36" t="s">
        <v>8492</v>
      </c>
      <c r="B36" t="s">
        <v>10304</v>
      </c>
      <c r="C36" t="s">
        <v>7706</v>
      </c>
      <c r="D36" t="s">
        <v>0</v>
      </c>
      <c r="E36">
        <v>25998</v>
      </c>
      <c r="F36" t="s">
        <v>1403</v>
      </c>
      <c r="G36" t="s">
        <v>1404</v>
      </c>
      <c r="H36" s="2">
        <v>1.77</v>
      </c>
      <c r="I36" s="2">
        <v>0</v>
      </c>
      <c r="J36" s="2">
        <v>0</v>
      </c>
      <c r="K36" s="15">
        <v>20.56</v>
      </c>
      <c r="L36" s="2">
        <v>0</v>
      </c>
      <c r="M36" s="2">
        <v>0</v>
      </c>
      <c r="N36" s="2">
        <v>0</v>
      </c>
      <c r="O36" s="2">
        <v>2.6728000000000001</v>
      </c>
      <c r="P36" s="2">
        <v>25.002799999999997</v>
      </c>
      <c r="Q36"/>
      <c r="R36">
        <v>0</v>
      </c>
      <c r="S36">
        <v>0</v>
      </c>
      <c r="T36">
        <v>0</v>
      </c>
      <c r="U36">
        <v>0</v>
      </c>
      <c r="V36" t="s">
        <v>8045</v>
      </c>
      <c r="X36" s="2"/>
      <c r="Y36" s="2"/>
    </row>
    <row r="37" spans="1:25" x14ac:dyDescent="0.25">
      <c r="A37" t="s">
        <v>8492</v>
      </c>
      <c r="B37" t="s">
        <v>10305</v>
      </c>
      <c r="C37" t="s">
        <v>7706</v>
      </c>
      <c r="D37" t="s">
        <v>0</v>
      </c>
      <c r="E37">
        <v>129741</v>
      </c>
      <c r="F37" t="s">
        <v>1375</v>
      </c>
      <c r="G37" t="s">
        <v>1376</v>
      </c>
      <c r="H37" s="2">
        <v>2.35</v>
      </c>
      <c r="I37" s="2">
        <v>0</v>
      </c>
      <c r="J37" s="2">
        <v>0</v>
      </c>
      <c r="K37" s="15">
        <v>24.47</v>
      </c>
      <c r="L37" s="2">
        <v>0</v>
      </c>
      <c r="M37" s="2">
        <v>0</v>
      </c>
      <c r="N37" s="2">
        <v>0</v>
      </c>
      <c r="O37" s="2">
        <v>3.1810999999999998</v>
      </c>
      <c r="P37" s="2">
        <v>30.001100000000001</v>
      </c>
      <c r="Q37"/>
      <c r="R37">
        <v>0</v>
      </c>
      <c r="S37">
        <v>0</v>
      </c>
      <c r="T37">
        <v>0</v>
      </c>
      <c r="U37">
        <v>0</v>
      </c>
      <c r="V37" t="s">
        <v>8045</v>
      </c>
      <c r="X37" s="2"/>
      <c r="Y37" s="2"/>
    </row>
    <row r="38" spans="1:25" x14ac:dyDescent="0.25">
      <c r="A38" t="s">
        <v>8492</v>
      </c>
      <c r="B38" t="s">
        <v>10306</v>
      </c>
      <c r="C38" t="s">
        <v>7706</v>
      </c>
      <c r="D38" t="s">
        <v>0</v>
      </c>
      <c r="E38">
        <v>23790</v>
      </c>
      <c r="F38" t="s">
        <v>1498</v>
      </c>
      <c r="G38" t="s">
        <v>1499</v>
      </c>
      <c r="H38" s="2">
        <v>2.27</v>
      </c>
      <c r="I38" s="2">
        <v>0</v>
      </c>
      <c r="J38" s="2">
        <v>0</v>
      </c>
      <c r="K38" s="15">
        <v>24.54</v>
      </c>
      <c r="L38" s="2">
        <v>0</v>
      </c>
      <c r="M38" s="2">
        <v>0</v>
      </c>
      <c r="N38" s="2">
        <v>0</v>
      </c>
      <c r="O38" s="2">
        <v>3.1901999999999999</v>
      </c>
      <c r="P38" s="2">
        <v>30.0002</v>
      </c>
      <c r="Q38"/>
      <c r="R38">
        <v>0</v>
      </c>
      <c r="S38">
        <v>0</v>
      </c>
      <c r="T38">
        <v>0</v>
      </c>
      <c r="U38">
        <v>0</v>
      </c>
      <c r="V38" t="s">
        <v>8045</v>
      </c>
      <c r="X38" s="2"/>
      <c r="Y38" s="2"/>
    </row>
    <row r="39" spans="1:25" x14ac:dyDescent="0.25">
      <c r="A39" t="s">
        <v>8492</v>
      </c>
      <c r="B39" t="s">
        <v>10307</v>
      </c>
      <c r="C39" t="s">
        <v>7706</v>
      </c>
      <c r="D39" t="s">
        <v>0</v>
      </c>
      <c r="E39">
        <v>19095</v>
      </c>
      <c r="F39" t="s">
        <v>9238</v>
      </c>
      <c r="G39" t="s">
        <v>9239</v>
      </c>
      <c r="H39" s="2">
        <v>2.2800000000000002</v>
      </c>
      <c r="I39" s="2">
        <v>0</v>
      </c>
      <c r="J39" s="2">
        <v>0</v>
      </c>
      <c r="K39" s="15">
        <v>24.54</v>
      </c>
      <c r="L39" s="2">
        <v>0</v>
      </c>
      <c r="M39" s="2">
        <v>0</v>
      </c>
      <c r="N39" s="2">
        <v>0</v>
      </c>
      <c r="O39" s="2">
        <v>3.1901999999999999</v>
      </c>
      <c r="P39" s="2">
        <v>30.010200000000001</v>
      </c>
      <c r="Q39"/>
      <c r="R39">
        <v>0</v>
      </c>
      <c r="S39">
        <v>0</v>
      </c>
      <c r="T39">
        <v>0</v>
      </c>
      <c r="U39">
        <v>0</v>
      </c>
      <c r="V39" t="s">
        <v>8045</v>
      </c>
      <c r="X39" s="2"/>
      <c r="Y39" s="2"/>
    </row>
    <row r="40" spans="1:25" x14ac:dyDescent="0.25">
      <c r="A40" t="s">
        <v>8492</v>
      </c>
      <c r="B40" t="s">
        <v>10307</v>
      </c>
      <c r="C40" t="s">
        <v>7706</v>
      </c>
      <c r="D40" t="s">
        <v>0</v>
      </c>
      <c r="E40">
        <v>24733</v>
      </c>
      <c r="F40" t="s">
        <v>1403</v>
      </c>
      <c r="G40" t="s">
        <v>1404</v>
      </c>
      <c r="H40" s="2">
        <v>1.53</v>
      </c>
      <c r="I40" s="2">
        <v>0</v>
      </c>
      <c r="J40" s="2">
        <v>0</v>
      </c>
      <c r="K40" s="15">
        <v>16.34</v>
      </c>
      <c r="L40" s="2">
        <v>0</v>
      </c>
      <c r="M40" s="2">
        <v>0</v>
      </c>
      <c r="N40" s="2">
        <v>0</v>
      </c>
      <c r="O40" s="2">
        <v>2.1242000000000001</v>
      </c>
      <c r="P40" s="2">
        <v>19.994199999999999</v>
      </c>
      <c r="Q40"/>
      <c r="R40">
        <v>0</v>
      </c>
      <c r="S40">
        <v>0</v>
      </c>
      <c r="T40">
        <v>0</v>
      </c>
      <c r="U40">
        <v>0</v>
      </c>
      <c r="V40" t="s">
        <v>8045</v>
      </c>
      <c r="X40" s="2"/>
      <c r="Y40" s="2"/>
    </row>
    <row r="41" spans="1:25" x14ac:dyDescent="0.25">
      <c r="A41" t="s">
        <v>8492</v>
      </c>
      <c r="B41" t="s">
        <v>10308</v>
      </c>
      <c r="C41" t="s">
        <v>7706</v>
      </c>
      <c r="D41" t="s">
        <v>0</v>
      </c>
      <c r="E41">
        <v>18326</v>
      </c>
      <c r="F41" t="s">
        <v>9238</v>
      </c>
      <c r="G41" t="s">
        <v>9239</v>
      </c>
      <c r="H41" s="2">
        <v>2.33</v>
      </c>
      <c r="I41" s="2">
        <v>0</v>
      </c>
      <c r="J41" s="2">
        <v>0</v>
      </c>
      <c r="K41" s="15">
        <v>24.49</v>
      </c>
      <c r="L41" s="2">
        <v>0</v>
      </c>
      <c r="M41" s="2">
        <v>0</v>
      </c>
      <c r="N41" s="2">
        <v>0</v>
      </c>
      <c r="O41" s="2">
        <v>3.1837</v>
      </c>
      <c r="P41" s="2">
        <v>30.003700000000002</v>
      </c>
      <c r="Q41"/>
      <c r="R41">
        <v>0</v>
      </c>
      <c r="S41">
        <v>0</v>
      </c>
      <c r="T41">
        <v>0</v>
      </c>
      <c r="U41">
        <v>0</v>
      </c>
      <c r="V41" t="s">
        <v>8045</v>
      </c>
      <c r="X41" s="2"/>
      <c r="Y41" s="2"/>
    </row>
    <row r="42" spans="1:25" x14ac:dyDescent="0.25">
      <c r="A42" t="s">
        <v>8492</v>
      </c>
      <c r="B42" t="s">
        <v>10309</v>
      </c>
      <c r="C42" t="s">
        <v>7706</v>
      </c>
      <c r="D42" t="s">
        <v>0</v>
      </c>
      <c r="E42">
        <v>265437</v>
      </c>
      <c r="F42" t="s">
        <v>1375</v>
      </c>
      <c r="G42" t="s">
        <v>1376</v>
      </c>
      <c r="H42" s="2">
        <v>2.33</v>
      </c>
      <c r="I42" s="2">
        <v>0</v>
      </c>
      <c r="J42" s="2">
        <v>0</v>
      </c>
      <c r="K42" s="15">
        <v>24.49</v>
      </c>
      <c r="L42" s="2">
        <v>0</v>
      </c>
      <c r="M42" s="2">
        <v>0</v>
      </c>
      <c r="N42" s="2">
        <v>0</v>
      </c>
      <c r="O42" s="2">
        <v>3.1837</v>
      </c>
      <c r="P42" s="2">
        <v>30.003700000000002</v>
      </c>
      <c r="Q42"/>
      <c r="R42">
        <v>0</v>
      </c>
      <c r="S42">
        <v>0</v>
      </c>
      <c r="T42">
        <v>0</v>
      </c>
      <c r="U42">
        <v>0</v>
      </c>
      <c r="V42" t="s">
        <v>8045</v>
      </c>
      <c r="X42" s="2"/>
      <c r="Y42" s="2"/>
    </row>
    <row r="43" spans="1:25" ht="15.75" thickBot="1" x14ac:dyDescent="0.3">
      <c r="A43" t="s">
        <v>8492</v>
      </c>
      <c r="B43" t="s">
        <v>10310</v>
      </c>
      <c r="C43" t="s">
        <v>7706</v>
      </c>
      <c r="D43" t="s">
        <v>0</v>
      </c>
      <c r="E43">
        <v>692990</v>
      </c>
      <c r="F43" t="s">
        <v>2796</v>
      </c>
      <c r="G43" t="s">
        <v>2797</v>
      </c>
      <c r="H43" s="2">
        <v>0</v>
      </c>
      <c r="I43" s="2">
        <v>0</v>
      </c>
      <c r="J43" s="2">
        <v>0</v>
      </c>
      <c r="K43" s="15">
        <v>85.39</v>
      </c>
      <c r="L43" s="2">
        <v>0</v>
      </c>
      <c r="M43" s="2">
        <v>0</v>
      </c>
      <c r="N43" s="2">
        <v>0</v>
      </c>
      <c r="O43" s="2">
        <v>11.1007</v>
      </c>
      <c r="P43" s="2">
        <v>96.490700000000004</v>
      </c>
      <c r="Q43"/>
      <c r="R43">
        <v>0</v>
      </c>
      <c r="S43">
        <v>0</v>
      </c>
      <c r="T43">
        <v>0</v>
      </c>
      <c r="U43">
        <v>0</v>
      </c>
      <c r="V43" t="s">
        <v>8045</v>
      </c>
      <c r="X43" s="2"/>
      <c r="Y43" s="2"/>
    </row>
    <row r="44" spans="1:25" ht="15.75" thickBot="1" x14ac:dyDescent="0.3">
      <c r="A44" s="199" t="s">
        <v>71</v>
      </c>
      <c r="B44" s="200"/>
      <c r="C44" s="200"/>
      <c r="D44" s="200"/>
      <c r="E44" s="200"/>
      <c r="F44" s="200"/>
      <c r="G44" s="201"/>
      <c r="H44" s="3">
        <f>+SUBTOTAL(9,Tabla1[C. EXENTAS])</f>
        <v>67.091999999999999</v>
      </c>
      <c r="I44" s="3">
        <f>+SUBTOTAL(9,Tabla1[I. EXENTAS])</f>
        <v>0</v>
      </c>
      <c r="J44" s="3">
        <f>+SUBTOTAL(9,Tabla1[IMPOR EX])</f>
        <v>0</v>
      </c>
      <c r="K44" s="3">
        <f>+SUBTOTAL(9,Tabla1[C. GRAVADA])</f>
        <v>873.7</v>
      </c>
      <c r="L44" s="3">
        <f>+SUBTOTAL(9,Tabla1[INTER GRAVA])</f>
        <v>0</v>
      </c>
      <c r="M44" s="3">
        <f>+SUBTOTAL(9,Tabla1[IMPOR BIENES])</f>
        <v>0</v>
      </c>
      <c r="N44" s="3">
        <f>+SUBTOTAL(9,Tabla1[IMPOR SERV])</f>
        <v>0</v>
      </c>
      <c r="O44" s="3">
        <f>+SUBTOTAL(9,Tabla1[IVA])</f>
        <v>113.58099999999999</v>
      </c>
      <c r="P44" s="3">
        <f>+SUBTOTAL(9,Tabla1[TOTAL C.])</f>
        <v>1054.373</v>
      </c>
      <c r="Q44" s="3"/>
      <c r="R44" s="3"/>
      <c r="S44" s="3"/>
      <c r="T44" s="3"/>
      <c r="U44" s="3"/>
      <c r="V44" s="3">
        <f>+SUBTOTAL(9,Tabla1[ANEXO 3])</f>
        <v>0</v>
      </c>
      <c r="W44" s="3"/>
      <c r="X44" s="3">
        <f>+SUBTOTAL(9,Tabla1[PERCEPCIONES])</f>
        <v>0</v>
      </c>
      <c r="Y44" s="2"/>
    </row>
    <row r="45" spans="1:25" x14ac:dyDescent="0.25">
      <c r="Y45" s="2"/>
    </row>
    <row r="46" spans="1:25" x14ac:dyDescent="0.25">
      <c r="Y46" s="2"/>
    </row>
    <row r="47" spans="1:25" x14ac:dyDescent="0.25">
      <c r="Y47" s="2"/>
    </row>
    <row r="48" spans="1:25" x14ac:dyDescent="0.25">
      <c r="Y48" s="2"/>
    </row>
    <row r="49" spans="25:25" x14ac:dyDescent="0.25">
      <c r="Y49" s="2"/>
    </row>
    <row r="50" spans="25:25" x14ac:dyDescent="0.25">
      <c r="Y50" s="2"/>
    </row>
    <row r="51" spans="25:25" x14ac:dyDescent="0.25">
      <c r="Y51" s="2"/>
    </row>
    <row r="52" spans="25:25" x14ac:dyDescent="0.25">
      <c r="Y52" s="2"/>
    </row>
    <row r="53" spans="25:25" x14ac:dyDescent="0.25">
      <c r="Y53" s="2"/>
    </row>
    <row r="54" spans="25:25" x14ac:dyDescent="0.25">
      <c r="Y54" s="2"/>
    </row>
    <row r="55" spans="25:25" x14ac:dyDescent="0.25">
      <c r="Y55" s="2"/>
    </row>
    <row r="56" spans="25:25" x14ac:dyDescent="0.25">
      <c r="Y56" s="110"/>
    </row>
    <row r="57" spans="25:25" x14ac:dyDescent="0.25">
      <c r="Y57" s="110"/>
    </row>
    <row r="58" spans="25:25" x14ac:dyDescent="0.25">
      <c r="Y58" s="2"/>
    </row>
    <row r="59" spans="25:25" x14ac:dyDescent="0.25">
      <c r="Y59" s="2"/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1038" spans="1:24" s="42" customFormat="1" x14ac:dyDescent="0.25">
      <c r="A1038"/>
      <c r="B1038"/>
      <c r="C1038"/>
      <c r="D1038"/>
      <c r="E1038"/>
      <c r="F1038"/>
      <c r="G1038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/>
      <c r="W1038"/>
      <c r="X1038"/>
    </row>
  </sheetData>
  <dataConsolidate/>
  <mergeCells count="1">
    <mergeCell ref="A44:G44"/>
  </mergeCells>
  <phoneticPr fontId="8" type="noConversion"/>
  <conditionalFormatting sqref="E44:E1048576 E1:E2">
    <cfRule type="duplicateValues" dxfId="140" priority="25"/>
    <cfRule type="duplicateValues" dxfId="139" priority="26"/>
  </conditionalFormatting>
  <conditionalFormatting sqref="E3:E43">
    <cfRule type="duplicateValues" dxfId="138" priority="29"/>
    <cfRule type="duplicateValues" dxfId="137" priority="30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12 16382:16384" ht="90" customHeight="1" thickBot="1" x14ac:dyDescent="0.3">
      <c r="A1">
        <v>0</v>
      </c>
    </row>
    <row r="2" spans="1:12 16382:16384" x14ac:dyDescent="0.25">
      <c r="B2" s="23" t="s">
        <v>17</v>
      </c>
      <c r="D2" s="41" t="s">
        <v>8487</v>
      </c>
      <c r="E2" s="137" t="s">
        <v>10247</v>
      </c>
      <c r="F2" s="34"/>
      <c r="G2" s="173" t="s">
        <v>10228</v>
      </c>
      <c r="H2" s="174" t="s">
        <v>10227</v>
      </c>
      <c r="I2" s="173" t="str">
        <f>CONCATENATE(E2,"/",G2,"/",H2)</f>
        <v>06/02/2024</v>
      </c>
      <c r="J2" s="175"/>
      <c r="K2" s="175"/>
      <c r="L2" s="175"/>
      <c r="XFB2">
        <v>2024</v>
      </c>
      <c r="XFC2">
        <v>1</v>
      </c>
      <c r="XFD2" t="s">
        <v>8492</v>
      </c>
    </row>
    <row r="3" spans="1:12 16382:16384" x14ac:dyDescent="0.25">
      <c r="B3" s="23" t="s">
        <v>2</v>
      </c>
      <c r="D3" s="135" t="str">
        <f>I2</f>
        <v>06/02/2024</v>
      </c>
      <c r="F3" s="40"/>
      <c r="XFB3">
        <v>2024</v>
      </c>
      <c r="XFC3">
        <v>2</v>
      </c>
      <c r="XFD3" t="s">
        <v>8487</v>
      </c>
    </row>
    <row r="4" spans="1:12 16382:16384" x14ac:dyDescent="0.25">
      <c r="B4" s="23" t="s">
        <v>3</v>
      </c>
      <c r="D4" s="72" t="s">
        <v>1</v>
      </c>
      <c r="F4" s="2"/>
      <c r="XFB4">
        <v>2024</v>
      </c>
      <c r="XFC4">
        <v>3</v>
      </c>
      <c r="XFD4" t="s">
        <v>8488</v>
      </c>
    </row>
    <row r="5" spans="1:12 16382:16384" x14ac:dyDescent="0.25">
      <c r="B5" s="23" t="s">
        <v>4</v>
      </c>
      <c r="D5" s="72" t="s">
        <v>0</v>
      </c>
      <c r="F5" s="2"/>
      <c r="XFB5">
        <v>2024</v>
      </c>
      <c r="XFC5">
        <v>4</v>
      </c>
      <c r="XFD5" t="s">
        <v>8489</v>
      </c>
    </row>
    <row r="6" spans="1:12 16382:16384" x14ac:dyDescent="0.25">
      <c r="B6" s="24" t="s">
        <v>28</v>
      </c>
      <c r="D6" s="73" t="s">
        <v>10273</v>
      </c>
      <c r="F6" s="2"/>
      <c r="XFB6">
        <v>2024</v>
      </c>
      <c r="XFC6">
        <v>5</v>
      </c>
      <c r="XFD6" t="s">
        <v>8491</v>
      </c>
    </row>
    <row r="7" spans="1:12 16382:16384" x14ac:dyDescent="0.25">
      <c r="B7" s="23" t="s">
        <v>27</v>
      </c>
      <c r="D7" s="73" t="s">
        <v>10274</v>
      </c>
      <c r="F7" s="2"/>
      <c r="XFB7">
        <v>2024</v>
      </c>
      <c r="XFC7">
        <v>6</v>
      </c>
      <c r="XFD7" t="s">
        <v>8490</v>
      </c>
    </row>
    <row r="8" spans="1:12 16382:16384" ht="16.5" customHeight="1" x14ac:dyDescent="0.25">
      <c r="B8" s="23" t="s">
        <v>26</v>
      </c>
      <c r="D8" s="104">
        <v>977</v>
      </c>
      <c r="E8" s="172" t="e">
        <f t="array" ref="E8">INDEX(Tabla2[N° DOC],MATCH(FALSE,ISBLANK(Tabla2[N° DOC]),0))</f>
        <v>#N/A</v>
      </c>
      <c r="F8" s="33"/>
      <c r="XFB8">
        <v>2024</v>
      </c>
      <c r="XFC8">
        <v>7</v>
      </c>
      <c r="XFD8" t="s">
        <v>9016</v>
      </c>
    </row>
    <row r="9" spans="1:12 16382:16384" ht="16.5" customHeight="1" x14ac:dyDescent="0.25">
      <c r="B9" s="23" t="s">
        <v>25</v>
      </c>
      <c r="D9" s="37">
        <f>+D8</f>
        <v>977</v>
      </c>
      <c r="F9" s="38"/>
      <c r="XFB9">
        <v>2024</v>
      </c>
      <c r="XFC9">
        <v>8</v>
      </c>
      <c r="XFD9" t="s">
        <v>9017</v>
      </c>
    </row>
    <row r="10" spans="1:12 16382:16384" ht="16.5" customHeight="1" x14ac:dyDescent="0.25">
      <c r="B10" s="23" t="s">
        <v>24</v>
      </c>
      <c r="D10" s="138"/>
      <c r="F10" s="39"/>
      <c r="XFB10">
        <v>2024</v>
      </c>
      <c r="XFC10">
        <v>9</v>
      </c>
      <c r="XFD10" t="s">
        <v>9018</v>
      </c>
    </row>
    <row r="11" spans="1:12 16382:16384" ht="16.5" customHeight="1" x14ac:dyDescent="0.25">
      <c r="B11" s="24" t="s">
        <v>72</v>
      </c>
      <c r="D11" s="101" t="str">
        <f>IFERROR(IF(D10&lt;&gt;"",VLOOKUP(D10,Tabla4[#All],2,0),IF(D19&lt;&gt;0,VLOOKUP(D19,Tabla4[#All],2,0),0)),"")</f>
        <v/>
      </c>
      <c r="F11" s="32"/>
      <c r="H11" s="1"/>
      <c r="I11" s="1"/>
      <c r="XFB11">
        <v>2024</v>
      </c>
      <c r="XFC11">
        <v>10</v>
      </c>
      <c r="XFD11" t="s">
        <v>9019</v>
      </c>
    </row>
    <row r="12" spans="1:12 16382:16384" ht="16.5" customHeight="1" x14ac:dyDescent="0.25">
      <c r="B12" s="24" t="s">
        <v>74</v>
      </c>
      <c r="D12" s="9">
        <v>0</v>
      </c>
      <c r="F12" s="2"/>
      <c r="XFB12">
        <v>2024</v>
      </c>
      <c r="XFC12">
        <v>11</v>
      </c>
      <c r="XFD12" t="s">
        <v>9020</v>
      </c>
    </row>
    <row r="13" spans="1:12 16382:16384" ht="12" customHeight="1" x14ac:dyDescent="0.25">
      <c r="B13" s="24" t="s">
        <v>73</v>
      </c>
      <c r="D13" s="5">
        <v>0</v>
      </c>
      <c r="F13" s="2"/>
      <c r="XFB13">
        <v>2024</v>
      </c>
      <c r="XFC13">
        <v>12</v>
      </c>
      <c r="XFD13" t="s">
        <v>9021</v>
      </c>
    </row>
    <row r="14" spans="1:12 16382:16384" x14ac:dyDescent="0.25">
      <c r="B14" s="23" t="s">
        <v>23</v>
      </c>
      <c r="D14" s="108">
        <v>0</v>
      </c>
      <c r="F14" s="32"/>
    </row>
    <row r="15" spans="1:12 16382:16384" x14ac:dyDescent="0.25">
      <c r="B15" s="23" t="s">
        <v>22</v>
      </c>
      <c r="D15" s="109">
        <f>D14*0.13</f>
        <v>0</v>
      </c>
      <c r="F15" s="2"/>
    </row>
    <row r="16" spans="1:12 16382:16384" x14ac:dyDescent="0.25">
      <c r="B16" s="23" t="s">
        <v>21</v>
      </c>
      <c r="D16" s="70">
        <v>0</v>
      </c>
      <c r="F16" s="2"/>
    </row>
    <row r="17" spans="2:8" x14ac:dyDescent="0.25">
      <c r="B17" s="23" t="s">
        <v>20</v>
      </c>
      <c r="D17" s="70">
        <v>0</v>
      </c>
      <c r="F17" s="2"/>
    </row>
    <row r="18" spans="2:8" ht="15" customHeight="1" x14ac:dyDescent="0.25">
      <c r="B18" s="23" t="s">
        <v>75</v>
      </c>
      <c r="D18" s="70">
        <f>+(D12+D13+D14+D15+D16+D17)</f>
        <v>0</v>
      </c>
      <c r="F18" s="32"/>
    </row>
    <row r="19" spans="2:8" x14ac:dyDescent="0.25">
      <c r="B19" s="23" t="s">
        <v>7943</v>
      </c>
      <c r="D19" s="134" t="s">
        <v>10250</v>
      </c>
      <c r="F19" s="2"/>
    </row>
    <row r="20" spans="2:8" ht="15.75" thickBot="1" x14ac:dyDescent="0.3">
      <c r="B20" s="23" t="s">
        <v>18</v>
      </c>
      <c r="D20" s="7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8"/>
      <c r="C30" s="198"/>
      <c r="D30" s="198"/>
    </row>
    <row r="31" spans="2:8" x14ac:dyDescent="0.25">
      <c r="B31" s="140" t="str">
        <f>D10&amp;D19</f>
        <v>039432929</v>
      </c>
      <c r="C31" s="42"/>
      <c r="D31" s="130"/>
      <c r="E31" s="139">
        <f>LEN(B31)</f>
        <v>9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2000000}">
      <formula1>1</formula1>
      <formula2>1000000</formula2>
    </dataValidation>
    <dataValidation type="list" allowBlank="1" showInputMessage="1" showErrorMessage="1" sqref="D2" xr:uid="{00000000-0002-0000-0300-000003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6"/>
  <sheetViews>
    <sheetView zoomScale="85" zoomScaleNormal="85"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 t="e">
        <f t="array" ref="V2">INDEX(Tabla2[N° DOC],MATCH(FALSE,ISBLANK(Tabla2[N° DOC]),0))</f>
        <v>#N/A</v>
      </c>
    </row>
    <row r="3" spans="1:22" x14ac:dyDescent="0.25">
      <c r="A3" s="34"/>
      <c r="B3" s="40"/>
      <c r="C3" s="2"/>
      <c r="D3" s="2"/>
      <c r="E3" s="2"/>
      <c r="F3" s="2"/>
      <c r="G3" s="33"/>
      <c r="H3" s="38"/>
      <c r="I3" s="39"/>
      <c r="J3" s="32"/>
      <c r="M3" s="32"/>
      <c r="Q3" s="32"/>
      <c r="S3" s="2"/>
    </row>
    <row r="4" spans="1:22" x14ac:dyDescent="0.25">
      <c r="A4" s="34"/>
      <c r="B4" s="40"/>
      <c r="C4" s="2"/>
      <c r="D4" s="2"/>
      <c r="E4" s="2"/>
      <c r="F4" s="2"/>
      <c r="G4" s="33"/>
      <c r="H4" s="38"/>
      <c r="I4" s="39"/>
      <c r="J4" s="32"/>
      <c r="M4" s="32"/>
      <c r="Q4" s="32"/>
      <c r="S4" s="2"/>
    </row>
    <row r="5" spans="1:22" ht="15.75" thickBot="1" x14ac:dyDescent="0.3">
      <c r="R5" s="15"/>
      <c r="S5" s="1"/>
    </row>
    <row r="6" spans="1:22" ht="15.75" thickBot="1" x14ac:dyDescent="0.3">
      <c r="A6" s="200"/>
      <c r="B6" s="200"/>
      <c r="C6" s="200"/>
      <c r="D6" s="200"/>
      <c r="E6" s="200"/>
      <c r="F6" s="200"/>
      <c r="G6" s="200"/>
      <c r="H6" s="200"/>
      <c r="I6" s="200"/>
      <c r="J6" s="201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0</v>
      </c>
      <c r="N6" s="4">
        <f>+SUBTOTAL(9,Tabla2[D.FISCAL])</f>
        <v>0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0</v>
      </c>
      <c r="R6" s="31"/>
    </row>
    <row r="60" spans="20:20" x14ac:dyDescent="0.25">
      <c r="T60" s="2"/>
    </row>
    <row r="61" spans="20:20" x14ac:dyDescent="0.25">
      <c r="T61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6:J6"/>
  </mergeCells>
  <phoneticPr fontId="8" type="noConversion"/>
  <conditionalFormatting sqref="G1:G1048576">
    <cfRule type="duplicateValues" dxfId="120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8996-860C-4F5B-BBCB-5C0CD1778B4A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3F788996-860C-4F5B-BBCB-5C0CD1778B4A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9 16384:16384" ht="79.5" customHeight="1" thickBot="1" x14ac:dyDescent="0.3"/>
    <row r="2" spans="2:9 16384:16384" ht="16.5" customHeight="1" x14ac:dyDescent="0.25">
      <c r="B2" s="66" t="s">
        <v>17</v>
      </c>
      <c r="D2" s="6" t="s">
        <v>7944</v>
      </c>
      <c r="XFD2" t="s">
        <v>7944</v>
      </c>
    </row>
    <row r="3" spans="2:9 16384:16384" x14ac:dyDescent="0.25">
      <c r="B3" s="66" t="s">
        <v>2</v>
      </c>
      <c r="D3" s="7" t="str">
        <f>I3</f>
        <v>01/02/2024</v>
      </c>
      <c r="E3" s="137" t="s">
        <v>7706</v>
      </c>
      <c r="G3" s="173" t="s">
        <v>10228</v>
      </c>
      <c r="H3" s="174" t="s">
        <v>10227</v>
      </c>
      <c r="I3" s="173" t="str">
        <f>CONCATENATE(E3,"/",G3,"/",H3)</f>
        <v>01/02/2024</v>
      </c>
      <c r="XFD3" t="s">
        <v>7981</v>
      </c>
    </row>
    <row r="4" spans="2:9 16384:16384" x14ac:dyDescent="0.25">
      <c r="B4" s="66" t="s">
        <v>3</v>
      </c>
      <c r="D4" s="72" t="s">
        <v>1</v>
      </c>
      <c r="XFD4" t="s">
        <v>8153</v>
      </c>
    </row>
    <row r="5" spans="2:9 16384:16384" ht="14.25" customHeight="1" x14ac:dyDescent="0.25">
      <c r="B5" s="67" t="s">
        <v>4</v>
      </c>
      <c r="D5" s="72" t="s">
        <v>7706</v>
      </c>
      <c r="E5" s="172">
        <f t="array" ref="E5">INDEX(Tabla3[CORRELTIVO],MATCH(FALSE,ISBLANK(Tabla3[CORRELTIVO]),0))</f>
        <v>90</v>
      </c>
      <c r="XFD5" t="s">
        <v>8265</v>
      </c>
    </row>
    <row r="6" spans="2:9 16384:16384" ht="14.25" customHeight="1" x14ac:dyDescent="0.25">
      <c r="B6" s="68" t="s">
        <v>69</v>
      </c>
      <c r="D6" s="73" t="s">
        <v>8136</v>
      </c>
      <c r="XFD6" t="s">
        <v>8322</v>
      </c>
    </row>
    <row r="7" spans="2:9 16384:16384" ht="14.25" customHeight="1" x14ac:dyDescent="0.25">
      <c r="B7" s="68" t="s">
        <v>68</v>
      </c>
      <c r="D7" s="73" t="s">
        <v>8137</v>
      </c>
      <c r="XFD7" t="s">
        <v>8323</v>
      </c>
    </row>
    <row r="8" spans="2:9 16384:16384" ht="14.25" customHeight="1" x14ac:dyDescent="0.25">
      <c r="B8" s="68" t="s">
        <v>67</v>
      </c>
      <c r="D8" s="50"/>
      <c r="XFD8" t="s">
        <v>8324</v>
      </c>
    </row>
    <row r="9" spans="2:9 16384:16384" ht="14.25" customHeight="1" x14ac:dyDescent="0.25">
      <c r="B9" s="66" t="s">
        <v>66</v>
      </c>
      <c r="D9" s="8">
        <f>+D8</f>
        <v>0</v>
      </c>
      <c r="XFD9" t="s">
        <v>8325</v>
      </c>
    </row>
    <row r="10" spans="2:9 16384:16384" ht="14.25" customHeight="1" x14ac:dyDescent="0.25">
      <c r="B10" s="66" t="s">
        <v>67</v>
      </c>
      <c r="D10" s="12">
        <f>+D9</f>
        <v>0</v>
      </c>
      <c r="XFD10" t="s">
        <v>8326</v>
      </c>
    </row>
    <row r="11" spans="2:9 16384:16384" ht="14.25" customHeight="1" x14ac:dyDescent="0.25">
      <c r="B11" s="66" t="s">
        <v>66</v>
      </c>
      <c r="D11" s="10">
        <f>+D10</f>
        <v>0</v>
      </c>
      <c r="XFD11" t="s">
        <v>8327</v>
      </c>
    </row>
    <row r="12" spans="2:9 16384:16384" ht="14.25" customHeight="1" x14ac:dyDescent="0.25">
      <c r="B12" s="66" t="s">
        <v>65</v>
      </c>
      <c r="D12" s="10">
        <v>0</v>
      </c>
      <c r="XFD12" t="s">
        <v>8328</v>
      </c>
    </row>
    <row r="13" spans="2:9 16384:16384" ht="14.25" customHeight="1" x14ac:dyDescent="0.25">
      <c r="B13" s="66" t="s">
        <v>64</v>
      </c>
      <c r="D13" s="5">
        <v>0</v>
      </c>
      <c r="XFD13" t="s">
        <v>8329</v>
      </c>
    </row>
    <row r="14" spans="2:9 16384:16384" ht="14.25" customHeight="1" x14ac:dyDescent="0.25">
      <c r="B14" s="66" t="s">
        <v>63</v>
      </c>
      <c r="D14" s="9">
        <v>0</v>
      </c>
      <c r="XFD14" t="s">
        <v>7944</v>
      </c>
    </row>
    <row r="15" spans="2:9 16384:16384" ht="14.25" customHeight="1" x14ac:dyDescent="0.25">
      <c r="B15" s="66" t="s">
        <v>62</v>
      </c>
      <c r="D15" s="9">
        <v>0</v>
      </c>
      <c r="XFD15" t="s">
        <v>7981</v>
      </c>
    </row>
    <row r="16" spans="2:9 16384:16384" ht="14.25" customHeight="1" x14ac:dyDescent="0.25">
      <c r="B16" s="66" t="s">
        <v>61</v>
      </c>
      <c r="D16" s="69">
        <v>0</v>
      </c>
      <c r="XFD16" t="s">
        <v>8153</v>
      </c>
    </row>
    <row r="17" spans="2:4" x14ac:dyDescent="0.25">
      <c r="B17" s="66" t="s">
        <v>60</v>
      </c>
      <c r="D17" s="70">
        <v>0</v>
      </c>
    </row>
    <row r="18" spans="2:4" x14ac:dyDescent="0.25">
      <c r="B18" s="66" t="s">
        <v>59</v>
      </c>
      <c r="D18" s="70">
        <v>0</v>
      </c>
    </row>
    <row r="19" spans="2:4" x14ac:dyDescent="0.25">
      <c r="B19" s="66" t="s">
        <v>58</v>
      </c>
      <c r="D19" s="70">
        <v>0</v>
      </c>
    </row>
    <row r="20" spans="2:4" x14ac:dyDescent="0.25">
      <c r="B20" s="66" t="s">
        <v>57</v>
      </c>
      <c r="D20" s="70">
        <v>0</v>
      </c>
    </row>
    <row r="21" spans="2:4" x14ac:dyDescent="0.25">
      <c r="B21" s="66" t="s">
        <v>56</v>
      </c>
      <c r="D21" s="70">
        <v>0</v>
      </c>
    </row>
    <row r="22" spans="2:4" x14ac:dyDescent="0.25">
      <c r="B22" s="66" t="s">
        <v>19</v>
      </c>
      <c r="D22" s="70">
        <f>SUM(D13:D21)</f>
        <v>0</v>
      </c>
    </row>
    <row r="23" spans="2:4" ht="15.75" thickBot="1" x14ac:dyDescent="0.3">
      <c r="B23" s="66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30"/>
  <sheetViews>
    <sheetView tabSelected="1" workbookViewId="0">
      <selection activeCell="G4" sqref="G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6" max="6" width="11.42578125" customWidth="1"/>
    <col min="7" max="7" width="14.140625" customWidth="1"/>
    <col min="8" max="8" width="11.42578125" customWidth="1"/>
    <col min="9" max="9" width="15.140625" customWidth="1"/>
    <col min="10" max="11" width="11.425781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90</v>
      </c>
    </row>
    <row r="3" spans="1:24" x14ac:dyDescent="0.25">
      <c r="A3" t="s">
        <v>8329</v>
      </c>
      <c r="B3" s="176" t="s">
        <v>10344</v>
      </c>
      <c r="C3" t="s">
        <v>1</v>
      </c>
      <c r="D3" t="s">
        <v>7706</v>
      </c>
      <c r="E3" t="s">
        <v>8136</v>
      </c>
      <c r="F3" t="s">
        <v>8137</v>
      </c>
      <c r="G3">
        <v>90</v>
      </c>
      <c r="H3">
        <v>90</v>
      </c>
      <c r="I3">
        <v>90</v>
      </c>
      <c r="J3">
        <v>90</v>
      </c>
      <c r="K3">
        <v>0</v>
      </c>
      <c r="L3" s="2">
        <v>0</v>
      </c>
      <c r="M3" s="2">
        <v>0</v>
      </c>
      <c r="N3" s="2">
        <v>0</v>
      </c>
      <c r="O3" s="2">
        <v>1003.8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1003.8</v>
      </c>
      <c r="V3" t="s">
        <v>55</v>
      </c>
    </row>
    <row r="4" spans="1:24" x14ac:dyDescent="0.25">
      <c r="A4" t="s">
        <v>8328</v>
      </c>
      <c r="B4" t="s">
        <v>10311</v>
      </c>
      <c r="C4" t="s">
        <v>1</v>
      </c>
      <c r="D4" t="s">
        <v>7706</v>
      </c>
      <c r="E4" t="s">
        <v>8136</v>
      </c>
      <c r="F4" t="s">
        <v>8137</v>
      </c>
      <c r="G4">
        <v>89</v>
      </c>
      <c r="H4">
        <v>89</v>
      </c>
      <c r="I4">
        <v>89</v>
      </c>
      <c r="J4">
        <v>89</v>
      </c>
      <c r="K4">
        <v>0</v>
      </c>
      <c r="L4" s="2">
        <v>0</v>
      </c>
      <c r="M4" s="2">
        <v>0</v>
      </c>
      <c r="N4" s="2">
        <v>0</v>
      </c>
      <c r="O4" s="2">
        <v>1171.0999999999999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1171.0999999999999</v>
      </c>
      <c r="V4" t="s">
        <v>55</v>
      </c>
    </row>
    <row r="5" spans="1:24" x14ac:dyDescent="0.25">
      <c r="A5" t="s">
        <v>8327</v>
      </c>
      <c r="B5" t="s">
        <v>10312</v>
      </c>
      <c r="C5" t="s">
        <v>1</v>
      </c>
      <c r="D5" t="s">
        <v>7706</v>
      </c>
      <c r="E5" t="s">
        <v>8136</v>
      </c>
      <c r="F5" t="s">
        <v>8137</v>
      </c>
      <c r="G5">
        <v>88</v>
      </c>
      <c r="H5">
        <v>88</v>
      </c>
      <c r="I5">
        <v>88</v>
      </c>
      <c r="J5">
        <v>88</v>
      </c>
      <c r="K5">
        <v>0</v>
      </c>
      <c r="L5" s="2">
        <v>0</v>
      </c>
      <c r="M5" s="2">
        <v>0</v>
      </c>
      <c r="N5" s="2">
        <v>0</v>
      </c>
      <c r="O5" s="2">
        <v>1003.8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1003.8</v>
      </c>
      <c r="V5" t="s">
        <v>55</v>
      </c>
    </row>
    <row r="6" spans="1:24" x14ac:dyDescent="0.25">
      <c r="A6" t="s">
        <v>8327</v>
      </c>
      <c r="B6" t="s">
        <v>10312</v>
      </c>
      <c r="C6" t="s">
        <v>1</v>
      </c>
      <c r="D6" t="s">
        <v>7706</v>
      </c>
      <c r="E6" t="s">
        <v>8136</v>
      </c>
      <c r="F6" t="s">
        <v>8137</v>
      </c>
      <c r="G6">
        <v>87</v>
      </c>
      <c r="H6">
        <v>87</v>
      </c>
      <c r="I6">
        <v>87</v>
      </c>
      <c r="J6">
        <v>87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t="s">
        <v>55</v>
      </c>
    </row>
    <row r="7" spans="1:24" x14ac:dyDescent="0.25">
      <c r="A7" t="s">
        <v>8326</v>
      </c>
      <c r="B7" t="s">
        <v>10313</v>
      </c>
      <c r="C7" t="s">
        <v>1</v>
      </c>
      <c r="D7" t="s">
        <v>7706</v>
      </c>
      <c r="E7" t="s">
        <v>8136</v>
      </c>
      <c r="F7" t="s">
        <v>8137</v>
      </c>
      <c r="G7">
        <v>86</v>
      </c>
      <c r="H7">
        <v>86</v>
      </c>
      <c r="I7">
        <v>86</v>
      </c>
      <c r="J7">
        <v>86</v>
      </c>
      <c r="K7">
        <v>0</v>
      </c>
      <c r="L7" s="2">
        <v>0</v>
      </c>
      <c r="M7" s="2">
        <v>0</v>
      </c>
      <c r="N7" s="2">
        <v>0</v>
      </c>
      <c r="O7" s="2">
        <v>1338.4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1338.4</v>
      </c>
      <c r="V7" t="s">
        <v>55</v>
      </c>
    </row>
    <row r="8" spans="1:24" x14ac:dyDescent="0.25">
      <c r="A8" t="s">
        <v>8325</v>
      </c>
      <c r="B8" t="s">
        <v>10314</v>
      </c>
      <c r="C8" t="s">
        <v>1</v>
      </c>
      <c r="D8" t="s">
        <v>7706</v>
      </c>
      <c r="E8" t="s">
        <v>8136</v>
      </c>
      <c r="F8" t="s">
        <v>8137</v>
      </c>
      <c r="G8">
        <v>85</v>
      </c>
      <c r="H8">
        <v>85</v>
      </c>
      <c r="I8">
        <v>85</v>
      </c>
      <c r="J8">
        <v>85</v>
      </c>
      <c r="K8">
        <v>0</v>
      </c>
      <c r="L8" s="2">
        <v>0</v>
      </c>
      <c r="M8" s="2">
        <v>0</v>
      </c>
      <c r="N8" s="2">
        <v>0</v>
      </c>
      <c r="O8" s="2">
        <v>1003.8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1003.8</v>
      </c>
      <c r="V8" t="s">
        <v>55</v>
      </c>
    </row>
    <row r="9" spans="1:24" x14ac:dyDescent="0.25">
      <c r="A9" t="s">
        <v>8325</v>
      </c>
      <c r="B9" t="s">
        <v>10314</v>
      </c>
      <c r="C9" t="s">
        <v>1</v>
      </c>
      <c r="D9" t="s">
        <v>7706</v>
      </c>
      <c r="E9" t="s">
        <v>8136</v>
      </c>
      <c r="F9" t="s">
        <v>8137</v>
      </c>
      <c r="G9">
        <v>84</v>
      </c>
      <c r="H9">
        <v>84</v>
      </c>
      <c r="I9">
        <v>84</v>
      </c>
      <c r="J9">
        <v>84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t="s">
        <v>55</v>
      </c>
    </row>
    <row r="10" spans="1:24" x14ac:dyDescent="0.25">
      <c r="A10" t="s">
        <v>8325</v>
      </c>
      <c r="B10" t="s">
        <v>10314</v>
      </c>
      <c r="C10" t="s">
        <v>1</v>
      </c>
      <c r="D10" t="s">
        <v>7706</v>
      </c>
      <c r="E10" t="s">
        <v>8136</v>
      </c>
      <c r="F10" t="s">
        <v>8137</v>
      </c>
      <c r="G10">
        <v>83</v>
      </c>
      <c r="H10">
        <v>83</v>
      </c>
      <c r="I10">
        <v>83</v>
      </c>
      <c r="J10">
        <v>83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4" x14ac:dyDescent="0.25">
      <c r="A11" t="s">
        <v>8325</v>
      </c>
      <c r="B11" t="s">
        <v>10314</v>
      </c>
      <c r="C11" t="s">
        <v>1</v>
      </c>
      <c r="D11" t="s">
        <v>7706</v>
      </c>
      <c r="E11" t="s">
        <v>8136</v>
      </c>
      <c r="F11" t="s">
        <v>8137</v>
      </c>
      <c r="G11">
        <v>82</v>
      </c>
      <c r="H11">
        <v>82</v>
      </c>
      <c r="I11">
        <v>82</v>
      </c>
      <c r="J11">
        <v>82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2" spans="1:24" x14ac:dyDescent="0.25">
      <c r="A12" t="s">
        <v>8325</v>
      </c>
      <c r="B12" t="s">
        <v>10314</v>
      </c>
      <c r="C12" t="s">
        <v>1</v>
      </c>
      <c r="D12" t="s">
        <v>7706</v>
      </c>
      <c r="E12" t="s">
        <v>8136</v>
      </c>
      <c r="F12" t="s">
        <v>8137</v>
      </c>
      <c r="G12">
        <v>81</v>
      </c>
      <c r="H12">
        <v>81</v>
      </c>
      <c r="I12">
        <v>81</v>
      </c>
      <c r="J12">
        <v>81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t="s">
        <v>55</v>
      </c>
    </row>
    <row r="13" spans="1:24" x14ac:dyDescent="0.25">
      <c r="A13" t="s">
        <v>8324</v>
      </c>
      <c r="B13" t="s">
        <v>10315</v>
      </c>
      <c r="C13" t="s">
        <v>1</v>
      </c>
      <c r="D13" t="s">
        <v>7706</v>
      </c>
      <c r="E13" t="s">
        <v>8136</v>
      </c>
      <c r="F13" t="s">
        <v>8137</v>
      </c>
      <c r="G13">
        <v>80</v>
      </c>
      <c r="H13">
        <v>80</v>
      </c>
      <c r="I13">
        <v>80</v>
      </c>
      <c r="J13">
        <v>80</v>
      </c>
      <c r="K13">
        <v>0</v>
      </c>
      <c r="L13" s="2">
        <v>0</v>
      </c>
      <c r="M13" s="2">
        <v>0</v>
      </c>
      <c r="N13" s="2">
        <v>0</v>
      </c>
      <c r="O13" s="2">
        <v>632.5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632.5</v>
      </c>
      <c r="V13" t="s">
        <v>55</v>
      </c>
    </row>
    <row r="14" spans="1:24" x14ac:dyDescent="0.25">
      <c r="A14" t="s">
        <v>8324</v>
      </c>
      <c r="B14" t="s">
        <v>10315</v>
      </c>
      <c r="C14" t="s">
        <v>1</v>
      </c>
      <c r="D14" t="s">
        <v>7706</v>
      </c>
      <c r="E14" t="s">
        <v>8136</v>
      </c>
      <c r="F14" t="s">
        <v>8137</v>
      </c>
      <c r="G14">
        <v>79</v>
      </c>
      <c r="H14">
        <v>79</v>
      </c>
      <c r="I14">
        <v>79</v>
      </c>
      <c r="J14">
        <v>79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55</v>
      </c>
    </row>
    <row r="15" spans="1:24" x14ac:dyDescent="0.25">
      <c r="A15" t="s">
        <v>8323</v>
      </c>
      <c r="B15" t="s">
        <v>10316</v>
      </c>
      <c r="C15" t="s">
        <v>1</v>
      </c>
      <c r="D15" t="s">
        <v>7706</v>
      </c>
      <c r="E15" t="s">
        <v>8136</v>
      </c>
      <c r="F15" t="s">
        <v>8137</v>
      </c>
      <c r="G15">
        <v>78</v>
      </c>
      <c r="H15">
        <v>78</v>
      </c>
      <c r="I15">
        <v>78</v>
      </c>
      <c r="J15">
        <v>78</v>
      </c>
      <c r="K15">
        <v>0</v>
      </c>
      <c r="L15" s="2">
        <v>0</v>
      </c>
      <c r="M15" s="2">
        <v>0</v>
      </c>
      <c r="N15" s="2">
        <v>0</v>
      </c>
      <c r="O15" s="2">
        <v>885.5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885.5</v>
      </c>
      <c r="V15" t="s">
        <v>55</v>
      </c>
    </row>
    <row r="16" spans="1:24" x14ac:dyDescent="0.25">
      <c r="A16" t="s">
        <v>8323</v>
      </c>
      <c r="B16" t="s">
        <v>10316</v>
      </c>
      <c r="C16" t="s">
        <v>1</v>
      </c>
      <c r="D16" t="s">
        <v>7706</v>
      </c>
      <c r="E16" t="s">
        <v>8136</v>
      </c>
      <c r="F16" t="s">
        <v>8137</v>
      </c>
      <c r="G16">
        <v>77</v>
      </c>
      <c r="H16">
        <v>77</v>
      </c>
      <c r="I16">
        <v>77</v>
      </c>
      <c r="J16">
        <v>77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t="s">
        <v>55</v>
      </c>
    </row>
    <row r="17" spans="1:22" x14ac:dyDescent="0.25">
      <c r="A17" t="s">
        <v>8322</v>
      </c>
      <c r="B17" s="176" t="s">
        <v>10317</v>
      </c>
      <c r="C17" t="s">
        <v>1</v>
      </c>
      <c r="D17" t="s">
        <v>7706</v>
      </c>
      <c r="E17" t="s">
        <v>8136</v>
      </c>
      <c r="F17" t="s">
        <v>8137</v>
      </c>
      <c r="G17">
        <v>76</v>
      </c>
      <c r="H17">
        <v>76</v>
      </c>
      <c r="I17">
        <v>76</v>
      </c>
      <c r="J17">
        <v>76</v>
      </c>
      <c r="K17">
        <v>0</v>
      </c>
      <c r="L17" s="2">
        <v>0</v>
      </c>
      <c r="M17" s="2">
        <v>0</v>
      </c>
      <c r="N17" s="2">
        <v>0</v>
      </c>
      <c r="O17" s="2">
        <v>885.5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885.5</v>
      </c>
      <c r="V17" t="s">
        <v>55</v>
      </c>
    </row>
    <row r="18" spans="1:22" x14ac:dyDescent="0.25">
      <c r="A18" t="s">
        <v>8265</v>
      </c>
      <c r="B18" t="s">
        <v>10318</v>
      </c>
      <c r="C18" t="s">
        <v>1</v>
      </c>
      <c r="D18" t="s">
        <v>7706</v>
      </c>
      <c r="E18" t="s">
        <v>8136</v>
      </c>
      <c r="F18" t="s">
        <v>8137</v>
      </c>
      <c r="G18">
        <v>75</v>
      </c>
      <c r="H18">
        <v>75</v>
      </c>
      <c r="I18">
        <v>75</v>
      </c>
      <c r="J18">
        <v>75</v>
      </c>
      <c r="K18">
        <v>0</v>
      </c>
      <c r="L18" s="2">
        <v>0</v>
      </c>
      <c r="M18" s="2">
        <v>0</v>
      </c>
      <c r="N18" s="2">
        <v>0</v>
      </c>
      <c r="O18" s="2">
        <v>759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759</v>
      </c>
      <c r="V18" t="s">
        <v>55</v>
      </c>
    </row>
    <row r="19" spans="1:22" x14ac:dyDescent="0.25">
      <c r="A19" t="s">
        <v>8153</v>
      </c>
      <c r="B19" s="176" t="s">
        <v>10319</v>
      </c>
      <c r="C19" t="s">
        <v>1</v>
      </c>
      <c r="D19" t="s">
        <v>7706</v>
      </c>
      <c r="E19" t="s">
        <v>8136</v>
      </c>
      <c r="F19" t="s">
        <v>8137</v>
      </c>
      <c r="G19">
        <v>150</v>
      </c>
      <c r="H19">
        <v>150</v>
      </c>
      <c r="I19">
        <v>150</v>
      </c>
      <c r="J19">
        <v>150</v>
      </c>
      <c r="K19">
        <v>0</v>
      </c>
      <c r="L19" s="2">
        <v>0</v>
      </c>
      <c r="M19" s="2">
        <v>0</v>
      </c>
      <c r="N19" s="2">
        <v>0</v>
      </c>
      <c r="O19" s="2">
        <v>759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759</v>
      </c>
      <c r="V19" t="s">
        <v>55</v>
      </c>
    </row>
    <row r="20" spans="1:22" x14ac:dyDescent="0.25">
      <c r="A20" t="s">
        <v>7981</v>
      </c>
      <c r="B20" s="176" t="s">
        <v>10320</v>
      </c>
      <c r="C20" t="s">
        <v>1</v>
      </c>
      <c r="D20" t="s">
        <v>7706</v>
      </c>
      <c r="E20" t="s">
        <v>8136</v>
      </c>
      <c r="F20" t="s">
        <v>8137</v>
      </c>
      <c r="G20">
        <v>149</v>
      </c>
      <c r="H20">
        <v>149</v>
      </c>
      <c r="I20">
        <v>149</v>
      </c>
      <c r="J20">
        <v>149</v>
      </c>
      <c r="K20">
        <v>0</v>
      </c>
      <c r="L20" s="2">
        <v>0</v>
      </c>
      <c r="M20" s="2">
        <v>0</v>
      </c>
      <c r="N20" s="2">
        <v>0</v>
      </c>
      <c r="O20" s="2">
        <v>506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506</v>
      </c>
      <c r="V20" t="s">
        <v>55</v>
      </c>
    </row>
    <row r="21" spans="1:22" x14ac:dyDescent="0.25">
      <c r="A21" t="s">
        <v>7981</v>
      </c>
      <c r="B21" s="176" t="s">
        <v>10320</v>
      </c>
      <c r="C21" t="s">
        <v>1</v>
      </c>
      <c r="D21" t="s">
        <v>7706</v>
      </c>
      <c r="E21" t="s">
        <v>8136</v>
      </c>
      <c r="F21" t="s">
        <v>8137</v>
      </c>
      <c r="G21">
        <v>148</v>
      </c>
      <c r="H21">
        <v>148</v>
      </c>
      <c r="I21">
        <v>148</v>
      </c>
      <c r="J21">
        <v>148</v>
      </c>
      <c r="K21">
        <v>0</v>
      </c>
      <c r="L21" s="2">
        <v>0</v>
      </c>
      <c r="M21" s="2">
        <v>0</v>
      </c>
      <c r="N21" s="2">
        <v>0</v>
      </c>
      <c r="O21" s="2">
        <v>759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759</v>
      </c>
      <c r="V21" t="s">
        <v>55</v>
      </c>
    </row>
    <row r="22" spans="1:22" x14ac:dyDescent="0.25">
      <c r="A22" t="s">
        <v>7944</v>
      </c>
      <c r="B22" t="s">
        <v>10321</v>
      </c>
      <c r="C22" t="s">
        <v>1</v>
      </c>
      <c r="D22" t="s">
        <v>7706</v>
      </c>
      <c r="E22" t="s">
        <v>8136</v>
      </c>
      <c r="F22" t="s">
        <v>8137</v>
      </c>
      <c r="G22">
        <v>147</v>
      </c>
      <c r="H22">
        <v>147</v>
      </c>
      <c r="I22">
        <v>147</v>
      </c>
      <c r="J22">
        <v>147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t="s">
        <v>55</v>
      </c>
    </row>
    <row r="23" spans="1:22" ht="15.75" thickBot="1" x14ac:dyDescent="0.3">
      <c r="A23" t="s">
        <v>7944</v>
      </c>
      <c r="B23" t="s">
        <v>10321</v>
      </c>
      <c r="C23" t="s">
        <v>1</v>
      </c>
      <c r="D23" t="s">
        <v>7706</v>
      </c>
      <c r="E23" t="s">
        <v>8136</v>
      </c>
      <c r="F23" t="s">
        <v>8137</v>
      </c>
      <c r="G23">
        <v>146</v>
      </c>
      <c r="H23">
        <v>146</v>
      </c>
      <c r="I23">
        <v>146</v>
      </c>
      <c r="J23">
        <v>146</v>
      </c>
      <c r="K23">
        <v>0</v>
      </c>
      <c r="L23" s="2">
        <v>0</v>
      </c>
      <c r="M23" s="2">
        <v>0</v>
      </c>
      <c r="N23" s="2">
        <v>0</v>
      </c>
      <c r="O23" s="2">
        <v>1138.5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1138.5</v>
      </c>
      <c r="V23" t="s">
        <v>55</v>
      </c>
    </row>
    <row r="24" spans="1:22" ht="15.75" thickBot="1" x14ac:dyDescent="0.3">
      <c r="A24" s="199" t="s">
        <v>76</v>
      </c>
      <c r="B24" s="200"/>
      <c r="C24" s="200"/>
      <c r="D24" s="200"/>
      <c r="E24" s="200"/>
      <c r="F24" s="200"/>
      <c r="G24" s="200"/>
      <c r="H24" s="200"/>
      <c r="I24" s="200"/>
      <c r="J24" s="200"/>
      <c r="K24" s="201"/>
      <c r="L24" s="4">
        <f>+SUBTOTAL(9,Tabla3[V EXENTA])</f>
        <v>0</v>
      </c>
      <c r="M24" s="4">
        <f>+SUBTOTAL(9,Tabla3[VENTAS NO])</f>
        <v>0</v>
      </c>
      <c r="N24" s="4">
        <f>+SUBTOTAL(9,Tabla3[V NO SUJETAS])</f>
        <v>0</v>
      </c>
      <c r="O24" s="4">
        <f>+SUBTOTAL(9,Tabla3[V GRAVADAS])</f>
        <v>11845.900000000001</v>
      </c>
      <c r="P24" s="4">
        <f>+SUBTOTAL(9,Tabla3[EX IN CA])</f>
        <v>0</v>
      </c>
      <c r="Q24" s="4">
        <f>+SUBTOTAL(9,Tabla3[EX OUT CA])</f>
        <v>0</v>
      </c>
      <c r="R24" s="4">
        <f>+SUBTOTAL(9,Tabla3[EX SERVICE])</f>
        <v>0</v>
      </c>
      <c r="S24" s="4">
        <f>+SUBTOTAL(9,Tabla3[V ZONA FRAN])</f>
        <v>0</v>
      </c>
      <c r="T24" s="4">
        <f>+SUBTOTAL(9,Tabla3[V CTA A 3ERO])</f>
        <v>0</v>
      </c>
      <c r="U24" s="4">
        <f>+SUBTOTAL(9,Tabla3[TOTAL VENTA])</f>
        <v>11845.900000000001</v>
      </c>
    </row>
    <row r="25" spans="1:22" x14ac:dyDescent="0.25">
      <c r="O25" s="2">
        <f>O24/1.13</f>
        <v>10483.097345132746</v>
      </c>
    </row>
    <row r="26" spans="1:22" x14ac:dyDescent="0.25">
      <c r="O26" s="2">
        <f>O25*0.13</f>
        <v>1362.8026548672572</v>
      </c>
    </row>
    <row r="30" spans="1:22" x14ac:dyDescent="0.25">
      <c r="P30" s="2">
        <v>9811.2999999999993</v>
      </c>
      <c r="Q30" s="2">
        <f>P30-O25</f>
        <v>-671.79734513274707</v>
      </c>
    </row>
  </sheetData>
  <mergeCells count="1">
    <mergeCell ref="A24:K2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2" t="s">
        <v>10267</v>
      </c>
      <c r="H1" s="203"/>
      <c r="I1" s="203"/>
      <c r="J1" s="203"/>
      <c r="K1" s="204"/>
    </row>
    <row r="2" spans="2:12" ht="15.75" thickBot="1" x14ac:dyDescent="0.3">
      <c r="G2" s="160" t="s">
        <v>10268</v>
      </c>
      <c r="H2" s="161" t="s">
        <v>10269</v>
      </c>
      <c r="I2" s="162"/>
      <c r="J2" s="162"/>
      <c r="K2" s="163"/>
      <c r="L2" s="130">
        <f>LEN(H2)</f>
        <v>36</v>
      </c>
    </row>
    <row r="3" spans="2:12" x14ac:dyDescent="0.25">
      <c r="B3" s="23" t="s">
        <v>17</v>
      </c>
      <c r="D3" s="25" t="s">
        <v>7944</v>
      </c>
      <c r="G3" s="164" t="s">
        <v>10203</v>
      </c>
      <c r="H3" s="165" t="str">
        <f>SUBSTITUTE(H2,"-","")</f>
        <v>9EE8F5D6945045F38CF7D91788B54A20</v>
      </c>
      <c r="I3" s="130"/>
      <c r="J3" s="130"/>
      <c r="K3" s="166"/>
      <c r="L3" s="130">
        <f>LEN(H3)</f>
        <v>32</v>
      </c>
    </row>
    <row r="4" spans="2:12" hidden="1" x14ac:dyDescent="0.25">
      <c r="B4" s="23" t="s">
        <v>7735</v>
      </c>
      <c r="D4" s="27"/>
      <c r="G4" s="167"/>
      <c r="K4" s="168"/>
    </row>
    <row r="5" spans="2:12" x14ac:dyDescent="0.25">
      <c r="B5" s="23" t="s">
        <v>6</v>
      </c>
      <c r="D5" s="47" t="s">
        <v>567</v>
      </c>
      <c r="G5" s="167"/>
      <c r="K5" s="168"/>
    </row>
    <row r="6" spans="2:12" x14ac:dyDescent="0.25">
      <c r="B6" s="23" t="s">
        <v>2</v>
      </c>
      <c r="D6" s="48"/>
      <c r="F6" s="13"/>
      <c r="G6" s="160" t="s">
        <v>54</v>
      </c>
      <c r="H6" s="169" t="s">
        <v>10270</v>
      </c>
      <c r="I6" s="162"/>
      <c r="J6" s="162"/>
      <c r="K6" s="163"/>
      <c r="L6" s="130">
        <f>LEN(H6)</f>
        <v>17</v>
      </c>
    </row>
    <row r="7" spans="2:12" x14ac:dyDescent="0.25">
      <c r="B7" s="23" t="s">
        <v>4</v>
      </c>
      <c r="D7" s="49" t="s">
        <v>8264</v>
      </c>
      <c r="G7" s="170" t="s">
        <v>10203</v>
      </c>
      <c r="H7" s="165" t="str">
        <f>SUBSTITUTE(H6,"-","")</f>
        <v>06141606161047</v>
      </c>
      <c r="I7" s="165"/>
      <c r="J7" s="165"/>
      <c r="K7" s="171"/>
      <c r="L7" s="130">
        <f>LEN(H7)</f>
        <v>14</v>
      </c>
    </row>
    <row r="8" spans="2:12" x14ac:dyDescent="0.25">
      <c r="B8" s="23" t="s">
        <v>68</v>
      </c>
      <c r="D8" s="49" t="s">
        <v>9011</v>
      </c>
      <c r="G8" s="160" t="s">
        <v>10271</v>
      </c>
      <c r="H8" s="169" t="s">
        <v>10272</v>
      </c>
      <c r="I8" s="162"/>
      <c r="J8" s="162"/>
      <c r="K8" s="163"/>
      <c r="L8" s="130">
        <f>LEN(H8)</f>
        <v>40</v>
      </c>
    </row>
    <row r="9" spans="2:12" x14ac:dyDescent="0.25">
      <c r="B9" s="23" t="s">
        <v>5</v>
      </c>
      <c r="D9" s="49"/>
      <c r="G9" s="170" t="s">
        <v>10203</v>
      </c>
      <c r="H9" s="165" t="str">
        <f>SUBSTITUTE(H8,"-","")</f>
        <v>2024DD8CFF59060E4BFFBE2B0EBAC795A3D6R0Q9</v>
      </c>
      <c r="I9" s="165"/>
      <c r="J9" s="165"/>
      <c r="K9" s="171"/>
      <c r="L9" s="130">
        <f>LEN(H9)</f>
        <v>40</v>
      </c>
    </row>
    <row r="10" spans="2:12" x14ac:dyDescent="0.25">
      <c r="B10" s="23" t="s">
        <v>7898</v>
      </c>
      <c r="D10" s="28">
        <v>0</v>
      </c>
      <c r="F10" s="2"/>
    </row>
    <row r="11" spans="2:12" x14ac:dyDescent="0.25">
      <c r="B11" s="23" t="s">
        <v>7899</v>
      </c>
      <c r="D11" s="5">
        <f>D10*0.01</f>
        <v>0</v>
      </c>
      <c r="F11" s="2"/>
    </row>
    <row r="12" spans="2:12" x14ac:dyDescent="0.25">
      <c r="B12" s="23" t="s">
        <v>7900</v>
      </c>
      <c r="D12" s="30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>
      <selection activeCell="I20" sqref="I20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9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7" t="s">
        <v>7714</v>
      </c>
      <c r="E1" s="17" t="s">
        <v>7715</v>
      </c>
      <c r="F1" s="17" t="s">
        <v>7716</v>
      </c>
      <c r="G1" s="17" t="s">
        <v>7717</v>
      </c>
      <c r="H1" s="78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8328</v>
      </c>
      <c r="B2"/>
      <c r="C2" t="s">
        <v>5807</v>
      </c>
      <c r="D2" s="13">
        <v>45257</v>
      </c>
      <c r="E2" t="s">
        <v>8264</v>
      </c>
      <c r="F2" t="s">
        <v>10322</v>
      </c>
      <c r="G2" t="s">
        <v>10323</v>
      </c>
      <c r="H2" s="2">
        <v>1036.3699999999999</v>
      </c>
      <c r="I2" s="2">
        <v>10.3637</v>
      </c>
      <c r="J2">
        <v>7</v>
      </c>
    </row>
    <row r="3" spans="1:10" s="18" customFormat="1" x14ac:dyDescent="0.25">
      <c r="A3" t="s">
        <v>8325</v>
      </c>
      <c r="B3"/>
      <c r="C3" t="s">
        <v>5807</v>
      </c>
      <c r="D3" s="13">
        <v>45166</v>
      </c>
      <c r="E3" t="s">
        <v>8264</v>
      </c>
      <c r="F3" t="s">
        <v>10324</v>
      </c>
      <c r="G3" t="s">
        <v>10325</v>
      </c>
      <c r="H3" s="2">
        <v>888.32</v>
      </c>
      <c r="I3" s="2">
        <v>8.8832000000000004</v>
      </c>
      <c r="J3">
        <v>7</v>
      </c>
    </row>
    <row r="4" spans="1:10" s="18" customFormat="1" x14ac:dyDescent="0.25">
      <c r="A4" t="s">
        <v>8324</v>
      </c>
      <c r="B4"/>
      <c r="C4" t="s">
        <v>5807</v>
      </c>
      <c r="D4" s="13">
        <v>45138</v>
      </c>
      <c r="E4" t="s">
        <v>8264</v>
      </c>
      <c r="F4" t="s">
        <v>10324</v>
      </c>
      <c r="G4" t="s">
        <v>10326</v>
      </c>
      <c r="H4" s="2">
        <v>2126.9899999999998</v>
      </c>
      <c r="I4" s="2">
        <v>21.2699</v>
      </c>
      <c r="J4">
        <v>7</v>
      </c>
    </row>
    <row r="5" spans="1:10" s="18" customFormat="1" x14ac:dyDescent="0.25">
      <c r="A5" t="s">
        <v>8265</v>
      </c>
      <c r="B5"/>
      <c r="C5" t="s">
        <v>5807</v>
      </c>
      <c r="D5" s="13">
        <v>45017</v>
      </c>
      <c r="E5" t="s">
        <v>8264</v>
      </c>
      <c r="F5" t="s">
        <v>10322</v>
      </c>
      <c r="G5" t="s">
        <v>10327</v>
      </c>
      <c r="H5" s="2">
        <v>671.68</v>
      </c>
      <c r="I5" s="2">
        <v>6.7167999999999992</v>
      </c>
      <c r="J5">
        <v>7</v>
      </c>
    </row>
    <row r="6" spans="1:10" s="18" customFormat="1" x14ac:dyDescent="0.25">
      <c r="A6" t="s">
        <v>7981</v>
      </c>
      <c r="B6"/>
      <c r="C6" t="s">
        <v>5807</v>
      </c>
      <c r="D6" s="13">
        <v>44958</v>
      </c>
      <c r="E6" t="s">
        <v>8264</v>
      </c>
      <c r="F6" t="s">
        <v>10322</v>
      </c>
      <c r="G6" t="s">
        <v>10328</v>
      </c>
      <c r="H6" s="2">
        <v>1119.47</v>
      </c>
      <c r="I6" s="2">
        <v>11.194700000000001</v>
      </c>
      <c r="J6">
        <v>7</v>
      </c>
    </row>
    <row r="7" spans="1:10" s="18" customFormat="1" x14ac:dyDescent="0.25">
      <c r="A7" t="s">
        <v>7944</v>
      </c>
      <c r="B7"/>
      <c r="C7" t="s">
        <v>5807</v>
      </c>
      <c r="D7" s="13">
        <v>44927</v>
      </c>
      <c r="E7" t="s">
        <v>8264</v>
      </c>
      <c r="F7" t="s">
        <v>10322</v>
      </c>
      <c r="G7" t="s">
        <v>10329</v>
      </c>
      <c r="H7" s="2">
        <v>1007.52</v>
      </c>
      <c r="I7" s="2">
        <v>10.075200000000001</v>
      </c>
      <c r="J7">
        <v>7</v>
      </c>
    </row>
    <row r="8" spans="1:10" s="18" customFormat="1" x14ac:dyDescent="0.25">
      <c r="A8" t="s">
        <v>7719</v>
      </c>
      <c r="B8"/>
      <c r="C8"/>
      <c r="D8" s="13"/>
      <c r="E8" s="15">
        <f>SUBTOTAL(109,Tabla6[Tipo de documento])</f>
        <v>0</v>
      </c>
      <c r="F8" s="15">
        <f>SUBTOTAL(109,Tabla6[Serie])</f>
        <v>0</v>
      </c>
      <c r="G8" s="15"/>
      <c r="H8" s="36">
        <f>SUBTOTAL(109,Tabla6[Monto sujeto])</f>
        <v>6850.35</v>
      </c>
      <c r="I8" s="36">
        <f>SUBTOTAL(109,Tabla6[Monto Retención 1%])</f>
        <v>68.503500000000003</v>
      </c>
      <c r="J8" s="19">
        <f>SUBTOTAL(109,Tabla6[ANEXO])</f>
        <v>42</v>
      </c>
    </row>
    <row r="9" spans="1:10" s="18" customFormat="1" x14ac:dyDescent="0.25">
      <c r="A9" s="1"/>
      <c r="B9" s="1"/>
      <c r="C9" s="1"/>
      <c r="D9" s="13"/>
      <c r="E9" s="1"/>
      <c r="F9" s="1"/>
      <c r="G9" s="19"/>
      <c r="H9" s="79"/>
      <c r="I9" s="79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9"/>
      <c r="I10" s="79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9"/>
      <c r="I11" s="79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9"/>
      <c r="I12" s="79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9"/>
      <c r="I13" s="79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9"/>
      <c r="I14" s="79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9"/>
      <c r="I15" s="79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9"/>
      <c r="I16" s="79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9"/>
      <c r="I17" s="79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9"/>
      <c r="I18" s="79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9"/>
      <c r="I19" s="79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9"/>
      <c r="I20" s="79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9"/>
      <c r="I21" s="79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9"/>
      <c r="I22" s="79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9"/>
      <c r="I23" s="79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9"/>
      <c r="I24" s="79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9"/>
      <c r="I25" s="79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9"/>
      <c r="I26" s="79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9"/>
      <c r="I27" s="79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9"/>
      <c r="I28" s="79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9"/>
      <c r="I29" s="79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9"/>
      <c r="I30" s="79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9"/>
      <c r="I31" s="79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9"/>
      <c r="I32" s="79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9"/>
      <c r="I33" s="79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9"/>
      <c r="I34" s="79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9"/>
      <c r="I35" s="79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9"/>
      <c r="I36" s="79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9"/>
      <c r="I37" s="79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9"/>
      <c r="I38" s="79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9"/>
      <c r="I39" s="79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9"/>
      <c r="I40" s="79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9"/>
      <c r="I41" s="79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9"/>
      <c r="I42" s="79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9"/>
      <c r="I43" s="79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9"/>
      <c r="I44" s="79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9"/>
      <c r="I45" s="79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9"/>
      <c r="I46" s="79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9"/>
      <c r="I47" s="79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9"/>
      <c r="I48" s="79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9"/>
      <c r="I49" s="79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9"/>
      <c r="I50" s="79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9"/>
      <c r="I51" s="79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9"/>
      <c r="I52" s="79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9"/>
      <c r="I53" s="79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9"/>
      <c r="I54" s="79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9"/>
      <c r="I55" s="79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9"/>
      <c r="I56" s="79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9"/>
      <c r="I57" s="79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9"/>
      <c r="I58" s="79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9"/>
      <c r="I59" s="79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9"/>
      <c r="I60" s="79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9"/>
      <c r="I61" s="79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9"/>
      <c r="I62" s="79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9"/>
      <c r="I63" s="79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9"/>
      <c r="I64" s="79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9"/>
      <c r="I65" s="79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9"/>
      <c r="I66" s="79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9"/>
      <c r="I67" s="79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9"/>
      <c r="I68" s="79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9"/>
      <c r="I69" s="79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9"/>
      <c r="I70" s="79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9"/>
      <c r="I71" s="79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9"/>
      <c r="I72" s="79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9"/>
      <c r="I73" s="79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9"/>
      <c r="I74" s="79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9"/>
      <c r="I75" s="79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9"/>
      <c r="I76" s="79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9"/>
      <c r="I77" s="79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9"/>
      <c r="I78" s="79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9"/>
      <c r="I79" s="79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9"/>
      <c r="I80" s="79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9"/>
      <c r="I81" s="79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9"/>
      <c r="I82" s="79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9"/>
      <c r="I83" s="79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9"/>
      <c r="I84" s="79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9"/>
      <c r="I85" s="79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9"/>
      <c r="I86" s="79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9"/>
      <c r="I87" s="79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9"/>
      <c r="I88" s="79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9"/>
      <c r="I89" s="79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9"/>
      <c r="I90" s="79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9"/>
      <c r="I91" s="79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9"/>
      <c r="I92" s="79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9"/>
      <c r="I93" s="79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9"/>
      <c r="I94" s="79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9"/>
      <c r="I95" s="79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9"/>
      <c r="I96" s="79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9"/>
      <c r="I97" s="79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9"/>
      <c r="I98" s="79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9"/>
      <c r="I99" s="79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9"/>
      <c r="I100" s="79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9"/>
      <c r="I101" s="79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9"/>
      <c r="I102" s="79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9"/>
      <c r="I103" s="79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9"/>
      <c r="I104" s="79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9"/>
      <c r="I105" s="79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9"/>
      <c r="I106" s="79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9"/>
      <c r="I107" s="79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9"/>
      <c r="I108" s="79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9"/>
      <c r="I109" s="79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9"/>
      <c r="I110" s="79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9"/>
      <c r="I111" s="79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9"/>
      <c r="I112" s="79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9"/>
      <c r="I113" s="79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9"/>
      <c r="I114" s="79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9"/>
      <c r="I115" s="79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9"/>
      <c r="I116" s="79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9"/>
      <c r="I117" s="79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9"/>
      <c r="I118" s="79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9"/>
      <c r="I119" s="79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9"/>
      <c r="I120" s="79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9"/>
      <c r="I121" s="79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9"/>
      <c r="I122" s="79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9"/>
      <c r="I123" s="79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9"/>
      <c r="I124" s="79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9"/>
      <c r="I125" s="79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9"/>
      <c r="I126" s="79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9"/>
      <c r="I127" s="79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9"/>
      <c r="I128" s="79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9"/>
      <c r="I129" s="79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9"/>
      <c r="I130" s="79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9"/>
      <c r="I131" s="79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9"/>
      <c r="I132" s="79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9"/>
      <c r="I133" s="79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9"/>
      <c r="I134" s="79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9"/>
      <c r="I135" s="79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9"/>
      <c r="I136" s="79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9"/>
      <c r="I137" s="79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9"/>
      <c r="I138" s="79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9"/>
      <c r="I139" s="79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9"/>
      <c r="I140" s="79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9"/>
      <c r="I141" s="79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9"/>
      <c r="I142" s="79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9"/>
      <c r="I143" s="79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9"/>
      <c r="I144" s="79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9"/>
      <c r="I145" s="79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9"/>
      <c r="I146" s="79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9"/>
      <c r="I147" s="79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9"/>
      <c r="I148" s="79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9"/>
      <c r="I149" s="79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9"/>
      <c r="I150" s="79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9"/>
      <c r="I151" s="79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9"/>
      <c r="I152" s="79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9"/>
      <c r="I153" s="79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9"/>
      <c r="I154" s="79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9"/>
      <c r="I155" s="79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9"/>
      <c r="I156" s="79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9"/>
      <c r="I157" s="79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9"/>
      <c r="I158" s="79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9"/>
      <c r="I159" s="79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9"/>
      <c r="I160" s="79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9"/>
      <c r="I161" s="79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9"/>
      <c r="I162" s="79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9"/>
      <c r="I163" s="79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9"/>
      <c r="I164" s="79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9"/>
      <c r="I165" s="79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9"/>
      <c r="I166" s="79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9"/>
      <c r="I167" s="79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9"/>
      <c r="I168" s="79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9"/>
      <c r="I169" s="79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9"/>
      <c r="I170" s="79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9"/>
      <c r="I171" s="79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9"/>
      <c r="I172" s="79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9"/>
      <c r="I173" s="79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9"/>
      <c r="I174" s="79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9"/>
      <c r="I175" s="79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9"/>
      <c r="I176" s="79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9"/>
      <c r="I177" s="79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9"/>
      <c r="I178" s="79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9"/>
      <c r="I179" s="79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9"/>
      <c r="I180" s="79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9"/>
      <c r="I181" s="79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9"/>
      <c r="I182" s="79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9"/>
      <c r="I183" s="79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9"/>
      <c r="I184" s="79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9"/>
      <c r="I185" s="79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9"/>
      <c r="I186" s="79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9"/>
      <c r="I187" s="79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9"/>
      <c r="I188" s="79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9"/>
      <c r="I189" s="79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9"/>
      <c r="I190" s="79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9"/>
      <c r="I191" s="79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9"/>
      <c r="I192" s="79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9"/>
      <c r="I193" s="79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9"/>
      <c r="I194" s="79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9"/>
      <c r="I195" s="79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9"/>
      <c r="I196" s="79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9"/>
      <c r="I197" s="79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9"/>
      <c r="I198" s="79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9"/>
      <c r="I199" s="79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9"/>
      <c r="I200" s="79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9"/>
      <c r="I201" s="79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9"/>
      <c r="I202" s="79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9"/>
      <c r="I203" s="79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9"/>
      <c r="I204" s="79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9"/>
      <c r="I205" s="79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9"/>
      <c r="I206" s="79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9"/>
      <c r="I207" s="79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9"/>
      <c r="I208" s="79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9"/>
      <c r="I209" s="79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9"/>
      <c r="I210" s="79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9"/>
      <c r="I211" s="79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9"/>
      <c r="I212" s="79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9"/>
      <c r="I213" s="79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9"/>
      <c r="I214" s="79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9"/>
      <c r="I215" s="79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9"/>
      <c r="I216" s="79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9"/>
      <c r="I217" s="79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9"/>
      <c r="I218" s="79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9"/>
      <c r="I219" s="79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9"/>
      <c r="I220" s="79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9"/>
      <c r="I221" s="79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9"/>
      <c r="I222" s="79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9"/>
      <c r="I223" s="79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9"/>
      <c r="I224" s="79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9"/>
      <c r="I225" s="79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9"/>
      <c r="I226" s="79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9"/>
      <c r="I227" s="79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9"/>
      <c r="I228" s="79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9"/>
      <c r="I229" s="79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9"/>
      <c r="I230" s="79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9"/>
      <c r="I231" s="79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9"/>
      <c r="I232" s="79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9"/>
      <c r="I233" s="79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9"/>
      <c r="I234" s="79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9"/>
      <c r="I235" s="79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9"/>
      <c r="I236" s="79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9"/>
      <c r="I237" s="79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9"/>
      <c r="I238" s="79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9"/>
      <c r="I239" s="79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9"/>
      <c r="I240" s="79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9"/>
      <c r="I241" s="79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9"/>
      <c r="I242" s="79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9"/>
      <c r="I243" s="79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9"/>
      <c r="I244" s="79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9"/>
      <c r="I245" s="79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9"/>
      <c r="I246" s="79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9"/>
      <c r="I247" s="79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9"/>
      <c r="I248" s="79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9"/>
      <c r="I249" s="79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9"/>
      <c r="I250" s="79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9"/>
      <c r="I251" s="79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9"/>
      <c r="I252" s="79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9"/>
      <c r="I253" s="79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9"/>
      <c r="I254" s="79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9"/>
      <c r="I255" s="79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9"/>
      <c r="I256" s="79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9"/>
      <c r="I257" s="79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9"/>
      <c r="I258" s="79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9"/>
      <c r="I259" s="79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9"/>
      <c r="I260" s="79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9"/>
      <c r="I261" s="79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9"/>
      <c r="I262" s="79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9"/>
      <c r="I263" s="79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9"/>
      <c r="I264" s="79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9"/>
      <c r="I265" s="79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9"/>
      <c r="I266" s="79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9"/>
      <c r="I267" s="79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9"/>
      <c r="I268" s="79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9"/>
      <c r="I269" s="79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9"/>
      <c r="I270" s="79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9"/>
      <c r="I271" s="79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9"/>
      <c r="I272" s="79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9"/>
      <c r="I273" s="79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9"/>
      <c r="I274" s="79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E5131"/>
  <sheetViews>
    <sheetView workbookViewId="0">
      <selection activeCell="A11" sqref="A1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10217</v>
      </c>
      <c r="D1" t="s">
        <v>10214</v>
      </c>
      <c r="E1" t="s">
        <v>10215</v>
      </c>
    </row>
    <row r="2" spans="1:5" x14ac:dyDescent="0.25">
      <c r="A2" s="29" t="s">
        <v>79</v>
      </c>
      <c r="B2" t="s">
        <v>80</v>
      </c>
      <c r="C2" t="str">
        <f>Tabla4[[#This Row],[NIT]]</f>
        <v>11231402520010</v>
      </c>
      <c r="D2">
        <f t="shared" ref="D2:D65" si="0">LEN(C2)</f>
        <v>14</v>
      </c>
      <c r="E2" t="str">
        <f t="shared" ref="E2" si="1">IF(D2=14,"NIT",IF(D2=9,"DUI"," "))</f>
        <v>NIT</v>
      </c>
    </row>
    <row r="3" spans="1:5" x14ac:dyDescent="0.25">
      <c r="A3" s="1" t="s">
        <v>81</v>
      </c>
      <c r="B3" t="s">
        <v>82</v>
      </c>
      <c r="C3" t="str">
        <f>Tabla4[[#This Row],[NIT]]</f>
        <v>11231810111015</v>
      </c>
      <c r="D3">
        <f t="shared" si="0"/>
        <v>14</v>
      </c>
      <c r="E3" t="str">
        <f t="shared" ref="E3:E66" si="2">IF(D3=14,"NIT",IF(D3=9,"DUI"," "))</f>
        <v>NIT</v>
      </c>
    </row>
    <row r="4" spans="1:5" x14ac:dyDescent="0.25">
      <c r="A4" s="1" t="s">
        <v>83</v>
      </c>
      <c r="B4" t="s">
        <v>84</v>
      </c>
      <c r="C4" t="str">
        <f>Tabla4[[#This Row],[NIT]]</f>
        <v>06142709121066</v>
      </c>
      <c r="D4">
        <f t="shared" si="0"/>
        <v>14</v>
      </c>
      <c r="E4" t="str">
        <f t="shared" si="2"/>
        <v>NIT</v>
      </c>
    </row>
    <row r="5" spans="1:5" x14ac:dyDescent="0.25">
      <c r="A5" s="1" t="s">
        <v>85</v>
      </c>
      <c r="B5" t="s">
        <v>86</v>
      </c>
      <c r="C5" t="str">
        <f>Tabla4[[#This Row],[NIT]]</f>
        <v>12170412021019</v>
      </c>
      <c r="D5">
        <f t="shared" si="0"/>
        <v>14</v>
      </c>
      <c r="E5" t="str">
        <f t="shared" si="2"/>
        <v>NIT</v>
      </c>
    </row>
    <row r="6" spans="1:5" x14ac:dyDescent="0.25">
      <c r="A6" s="1" t="s">
        <v>87</v>
      </c>
      <c r="B6" t="s">
        <v>88</v>
      </c>
      <c r="C6" t="str">
        <f>Tabla4[[#This Row],[NIT]]</f>
        <v>12171907161026</v>
      </c>
      <c r="D6">
        <f t="shared" si="0"/>
        <v>14</v>
      </c>
      <c r="E6" t="str">
        <f t="shared" si="2"/>
        <v>NIT</v>
      </c>
    </row>
    <row r="7" spans="1:5" x14ac:dyDescent="0.25">
      <c r="A7" s="1" t="s">
        <v>89</v>
      </c>
      <c r="B7" t="s">
        <v>90</v>
      </c>
      <c r="C7" t="str">
        <f>Tabla4[[#This Row],[NIT]]</f>
        <v>03120408530013</v>
      </c>
      <c r="D7">
        <f t="shared" si="0"/>
        <v>14</v>
      </c>
      <c r="E7" t="str">
        <f t="shared" si="2"/>
        <v>NIT</v>
      </c>
    </row>
    <row r="8" spans="1:5" x14ac:dyDescent="0.25">
      <c r="A8" s="1" t="s">
        <v>91</v>
      </c>
      <c r="B8" t="s">
        <v>92</v>
      </c>
      <c r="C8" t="str">
        <f>Tabla4[[#This Row],[NIT]]</f>
        <v>08192512851016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93</v>
      </c>
      <c r="B9" t="s">
        <v>94</v>
      </c>
      <c r="C9" t="str">
        <f>Tabla4[[#This Row],[NIT]]</f>
        <v>02103008951013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95</v>
      </c>
      <c r="B10" t="s">
        <v>96</v>
      </c>
      <c r="C10" t="str">
        <f>Tabla4[[#This Row],[NIT]]</f>
        <v>06140909921013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97</v>
      </c>
      <c r="B11" t="s">
        <v>98</v>
      </c>
      <c r="C11" t="str">
        <f>Tabla4[[#This Row],[NIT]]</f>
        <v>06142212650014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99</v>
      </c>
      <c r="B12" t="s">
        <v>100</v>
      </c>
      <c r="C12" t="str">
        <f>Tabla4[[#This Row],[NIT]]</f>
        <v>01112204540010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101</v>
      </c>
      <c r="B13" t="s">
        <v>102</v>
      </c>
      <c r="C13" t="str">
        <f>Tabla4[[#This Row],[NIT]]</f>
        <v>04070912821016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103</v>
      </c>
      <c r="B14" t="s">
        <v>104</v>
      </c>
      <c r="C14" t="str">
        <f>Tabla4[[#This Row],[NIT]]</f>
        <v>06140612931028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8157</v>
      </c>
      <c r="B15" t="s">
        <v>105</v>
      </c>
      <c r="C15" t="str">
        <f>Tabla4[[#This Row],[NIT]]</f>
        <v>045167457</v>
      </c>
      <c r="D15">
        <f t="shared" si="0"/>
        <v>9</v>
      </c>
      <c r="E15" t="str">
        <f t="shared" si="2"/>
        <v>DUI</v>
      </c>
    </row>
    <row r="16" spans="1:5" x14ac:dyDescent="0.25">
      <c r="A16" s="1" t="s">
        <v>106</v>
      </c>
      <c r="B16" t="s">
        <v>107</v>
      </c>
      <c r="C16" t="str">
        <f>Tabla4[[#This Row],[NIT]]</f>
        <v>12041017891013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108</v>
      </c>
      <c r="B17" t="s">
        <v>109</v>
      </c>
      <c r="C17" t="str">
        <f>Tabla4[[#This Row],[NIT]]</f>
        <v>06140311031048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110</v>
      </c>
      <c r="B18" t="s">
        <v>111</v>
      </c>
      <c r="C18" t="str">
        <f>Tabla4[[#This Row],[NIT]]</f>
        <v>02020103520010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112</v>
      </c>
      <c r="B19" t="s">
        <v>113</v>
      </c>
      <c r="C19" t="str">
        <f>Tabla4[[#This Row],[NIT]]</f>
        <v>13041805761013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114</v>
      </c>
      <c r="B20" t="s">
        <v>115</v>
      </c>
      <c r="C20" t="str">
        <f>Tabla4[[#This Row],[NIT]]</f>
        <v>06141904791029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116</v>
      </c>
      <c r="B21" t="s">
        <v>117</v>
      </c>
      <c r="C21" t="str">
        <f>Tabla4[[#This Row],[NIT]]</f>
        <v>06142709750018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118</v>
      </c>
      <c r="B22" t="s">
        <v>119</v>
      </c>
      <c r="C22" t="str">
        <f>Tabla4[[#This Row],[NIT]]</f>
        <v>04071101751014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120</v>
      </c>
      <c r="B23" t="s">
        <v>121</v>
      </c>
      <c r="C23" t="str">
        <f>Tabla4[[#This Row],[NIT]]</f>
        <v>06141106071025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122</v>
      </c>
      <c r="B24" t="s">
        <v>123</v>
      </c>
      <c r="C24" t="str">
        <f>Tabla4[[#This Row],[NIT]]</f>
        <v>06142208811224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124</v>
      </c>
      <c r="B25" t="s">
        <v>125</v>
      </c>
      <c r="C25" t="str">
        <f>Tabla4[[#This Row],[NIT]]</f>
        <v>06130807761016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126</v>
      </c>
      <c r="B26" t="s">
        <v>127</v>
      </c>
      <c r="C26" t="str">
        <f>Tabla4[[#This Row],[NIT]]</f>
        <v>06142302191027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128</v>
      </c>
      <c r="B27" t="s">
        <v>129</v>
      </c>
      <c r="C27" t="str">
        <f>Tabla4[[#This Row],[NIT]]</f>
        <v>12172508931019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130</v>
      </c>
      <c r="B28" t="s">
        <v>131</v>
      </c>
      <c r="C28" t="str">
        <f>Tabla4[[#This Row],[NIT]]</f>
        <v>02102110041017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132</v>
      </c>
      <c r="B29" t="s">
        <v>133</v>
      </c>
      <c r="C29" t="str">
        <f>Tabla4[[#This Row],[NIT]]</f>
        <v>06142601121035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134</v>
      </c>
      <c r="B30" t="s">
        <v>135</v>
      </c>
      <c r="C30" t="str">
        <f>Tabla4[[#This Row],[NIT]]</f>
        <v>06142705111015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136</v>
      </c>
      <c r="B31" t="s">
        <v>137</v>
      </c>
      <c r="C31" t="str">
        <f>Tabla4[[#This Row],[NIT]]</f>
        <v>04142512801010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138</v>
      </c>
      <c r="B32" t="s">
        <v>139</v>
      </c>
      <c r="C32" t="str">
        <f>Tabla4[[#This Row],[NIT]]</f>
        <v>14081506630017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140</v>
      </c>
      <c r="B33" t="s">
        <v>141</v>
      </c>
      <c r="C33" t="str">
        <f>Tabla4[[#This Row],[NIT]]</f>
        <v>96152808591014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142</v>
      </c>
      <c r="B34" t="s">
        <v>143</v>
      </c>
      <c r="C34" t="str">
        <f>Tabla4[[#This Row],[NIT]]</f>
        <v>06142110041021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144</v>
      </c>
      <c r="B35" t="s">
        <v>145</v>
      </c>
      <c r="C35" t="str">
        <f>Tabla4[[#This Row],[NIT]]</f>
        <v>05110205141012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146</v>
      </c>
      <c r="B36" t="s">
        <v>147</v>
      </c>
      <c r="C36" t="str">
        <f>Tabla4[[#This Row],[NIT]]</f>
        <v>06140809620081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148</v>
      </c>
      <c r="B37" t="s">
        <v>149</v>
      </c>
      <c r="C37" t="str">
        <f>Tabla4[[#This Row],[NIT]]</f>
        <v>04101501661010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150</v>
      </c>
      <c r="B38" t="s">
        <v>151</v>
      </c>
      <c r="C38" t="str">
        <f>Tabla4[[#This Row],[NIT]]</f>
        <v>06140803791110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152</v>
      </c>
      <c r="B39" t="s">
        <v>153</v>
      </c>
      <c r="C39" t="str">
        <f>Tabla4[[#This Row],[NIT]]</f>
        <v>02103006661050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154</v>
      </c>
      <c r="B40" t="s">
        <v>155</v>
      </c>
      <c r="C40" t="str">
        <f>Tabla4[[#This Row],[NIT]]</f>
        <v>06140205121038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52</v>
      </c>
      <c r="B41" t="s">
        <v>156</v>
      </c>
      <c r="C41" t="str">
        <f>Tabla4[[#This Row],[NIT]]</f>
        <v>02101901101017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157</v>
      </c>
      <c r="B42" t="s">
        <v>158</v>
      </c>
      <c r="C42" t="str">
        <f>Tabla4[[#This Row],[NIT]]</f>
        <v>06142610051058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159</v>
      </c>
      <c r="B43" t="s">
        <v>160</v>
      </c>
      <c r="C43" t="str">
        <f>Tabla4[[#This Row],[NIT]]</f>
        <v>06140101160035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161</v>
      </c>
      <c r="B44" t="s">
        <v>162</v>
      </c>
      <c r="C44" t="str">
        <f>Tabla4[[#This Row],[NIT]]</f>
        <v>06142409131060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163</v>
      </c>
      <c r="B45" t="s">
        <v>164</v>
      </c>
      <c r="C45" t="str">
        <f>Tabla4[[#This Row],[NIT]]</f>
        <v>01012603681020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165</v>
      </c>
      <c r="B46" t="s">
        <v>166</v>
      </c>
      <c r="C46" t="str">
        <f>Tabla4[[#This Row],[NIT]]</f>
        <v>06143009760036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167</v>
      </c>
      <c r="B47" t="s">
        <v>168</v>
      </c>
      <c r="C47" t="str">
        <f>Tabla4[[#This Row],[NIT]]</f>
        <v>06141303741210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169</v>
      </c>
      <c r="B48" s="1" t="s">
        <v>170</v>
      </c>
      <c r="C48" t="str">
        <f>Tabla4[[#This Row],[NIT]]</f>
        <v>06142201971056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171</v>
      </c>
      <c r="B49" t="s">
        <v>172</v>
      </c>
      <c r="C49" t="str">
        <f>Tabla4[[#This Row],[NIT]]</f>
        <v>08213005011011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8284</v>
      </c>
      <c r="B50" t="s">
        <v>173</v>
      </c>
      <c r="C50" t="str">
        <f>Tabla4[[#This Row],[NIT]]</f>
        <v>010828222</v>
      </c>
      <c r="D50">
        <f t="shared" si="0"/>
        <v>9</v>
      </c>
      <c r="E50" t="str">
        <f t="shared" si="2"/>
        <v>DUI</v>
      </c>
    </row>
    <row r="51" spans="1:5" x14ac:dyDescent="0.25">
      <c r="A51" s="1" t="s">
        <v>174</v>
      </c>
      <c r="B51" t="s">
        <v>175</v>
      </c>
      <c r="C51" t="str">
        <f>Tabla4[[#This Row],[NIT]]</f>
        <v>05112204700027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176</v>
      </c>
      <c r="B52" t="s">
        <v>177</v>
      </c>
      <c r="C52" t="str">
        <f>Tabla4[[#This Row],[NIT]]</f>
        <v>05111312801048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178</v>
      </c>
      <c r="B53" t="s">
        <v>179</v>
      </c>
      <c r="C53" t="str">
        <f>Tabla4[[#This Row],[NIT]]</f>
        <v>06142204831336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180</v>
      </c>
      <c r="B54" t="s">
        <v>181</v>
      </c>
      <c r="C54" t="str">
        <f>Tabla4[[#This Row],[NIT]]</f>
        <v>06142509811220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182</v>
      </c>
      <c r="B55" t="s">
        <v>183</v>
      </c>
      <c r="C55" t="str">
        <f>Tabla4[[#This Row],[NIT]]</f>
        <v>06140810101057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184</v>
      </c>
      <c r="B56" t="s">
        <v>185</v>
      </c>
      <c r="C56" t="str">
        <f>Tabla4[[#This Row],[NIT]]</f>
        <v>06142009101064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186</v>
      </c>
      <c r="B57" t="s">
        <v>187</v>
      </c>
      <c r="C57" t="str">
        <f>Tabla4[[#This Row],[NIT]]</f>
        <v>06141410921043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188</v>
      </c>
      <c r="B58" t="s">
        <v>189</v>
      </c>
      <c r="C58" t="str">
        <f>Tabla4[[#This Row],[NIT]]</f>
        <v>06142808181062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190</v>
      </c>
      <c r="B59" t="s">
        <v>191</v>
      </c>
      <c r="C59" t="str">
        <f>Tabla4[[#This Row],[NIT]]</f>
        <v>06140711111016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192</v>
      </c>
      <c r="B60" t="s">
        <v>193</v>
      </c>
      <c r="C60" t="str">
        <f>Tabla4[[#This Row],[NIT]]</f>
        <v>06141706800012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194</v>
      </c>
      <c r="B61" t="s">
        <v>195</v>
      </c>
      <c r="C61" t="str">
        <f>Tabla4[[#This Row],[NIT]]</f>
        <v>06141508171042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196</v>
      </c>
      <c r="B62" t="s">
        <v>197</v>
      </c>
      <c r="C62" t="str">
        <f>Tabla4[[#This Row],[NIT]]</f>
        <v>05172509881018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198</v>
      </c>
      <c r="B63" t="s">
        <v>199</v>
      </c>
      <c r="C63" t="str">
        <f>Tabla4[[#This Row],[NIT]]</f>
        <v>06142209891060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200</v>
      </c>
      <c r="B64" t="s">
        <v>201</v>
      </c>
      <c r="C64" t="str">
        <f>Tabla4[[#This Row],[NIT]]</f>
        <v>96150909731019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202</v>
      </c>
      <c r="B65" t="s">
        <v>203</v>
      </c>
      <c r="C65" t="str">
        <f>Tabla4[[#This Row],[NIT]]</f>
        <v>02102510011010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204</v>
      </c>
      <c r="B66" t="s">
        <v>205</v>
      </c>
      <c r="C66" t="str">
        <f>Tabla4[[#This Row],[NIT]]</f>
        <v>10061605871027</v>
      </c>
      <c r="D66">
        <f t="shared" ref="D66:D129" si="3">LEN(C66)</f>
        <v>14</v>
      </c>
      <c r="E66" t="str">
        <f t="shared" si="2"/>
        <v>NIT</v>
      </c>
    </row>
    <row r="67" spans="1:5" x14ac:dyDescent="0.25">
      <c r="A67" s="1" t="s">
        <v>206</v>
      </c>
      <c r="B67" t="s">
        <v>207</v>
      </c>
      <c r="C67" t="str">
        <f>Tabla4[[#This Row],[NIT]]</f>
        <v>06141504041012</v>
      </c>
      <c r="D67">
        <f t="shared" si="3"/>
        <v>14</v>
      </c>
      <c r="E67" t="str">
        <f t="shared" ref="E67:E130" si="4">IF(D67=14,"NIT",IF(D67=9,"DUI"," "))</f>
        <v>NIT</v>
      </c>
    </row>
    <row r="68" spans="1:5" x14ac:dyDescent="0.25">
      <c r="A68" s="1" t="s">
        <v>208</v>
      </c>
      <c r="B68" t="s">
        <v>209</v>
      </c>
      <c r="C68" t="str">
        <f>Tabla4[[#This Row],[NIT]]</f>
        <v>06140911921037</v>
      </c>
      <c r="D68">
        <f t="shared" si="3"/>
        <v>14</v>
      </c>
      <c r="E68" t="str">
        <f t="shared" si="4"/>
        <v>NIT</v>
      </c>
    </row>
    <row r="69" spans="1:5" x14ac:dyDescent="0.25">
      <c r="A69" s="1" t="s">
        <v>210</v>
      </c>
      <c r="B69" t="s">
        <v>211</v>
      </c>
      <c r="C69" t="str">
        <f>Tabla4[[#This Row],[NIT]]</f>
        <v>06142208831020</v>
      </c>
      <c r="D69">
        <f t="shared" si="3"/>
        <v>14</v>
      </c>
      <c r="E69" t="str">
        <f t="shared" si="4"/>
        <v>NIT</v>
      </c>
    </row>
    <row r="70" spans="1:5" x14ac:dyDescent="0.25">
      <c r="A70" s="1" t="s">
        <v>212</v>
      </c>
      <c r="B70" t="s">
        <v>213</v>
      </c>
      <c r="C70" t="str">
        <f>Tabla4[[#This Row],[NIT]]</f>
        <v>06141612151053</v>
      </c>
      <c r="D70">
        <f t="shared" si="3"/>
        <v>14</v>
      </c>
      <c r="E70" t="str">
        <f t="shared" si="4"/>
        <v>NIT</v>
      </c>
    </row>
    <row r="71" spans="1:5" x14ac:dyDescent="0.25">
      <c r="A71" s="1" t="s">
        <v>214</v>
      </c>
      <c r="B71" t="s">
        <v>215</v>
      </c>
      <c r="C71" t="str">
        <f>Tabla4[[#This Row],[NIT]]</f>
        <v>06141907171056</v>
      </c>
      <c r="D71">
        <f t="shared" si="3"/>
        <v>14</v>
      </c>
      <c r="E71" t="str">
        <f t="shared" si="4"/>
        <v>NIT</v>
      </c>
    </row>
    <row r="72" spans="1:5" x14ac:dyDescent="0.25">
      <c r="A72" s="1" t="s">
        <v>216</v>
      </c>
      <c r="B72" t="s">
        <v>217</v>
      </c>
      <c r="C72" t="str">
        <f>Tabla4[[#This Row],[NIT]]</f>
        <v>02101602941017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218</v>
      </c>
      <c r="B73" t="s">
        <v>219</v>
      </c>
      <c r="C73" t="str">
        <f>Tabla4[[#This Row],[NIT]]</f>
        <v>07020506911016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220</v>
      </c>
      <c r="B74" t="s">
        <v>221</v>
      </c>
      <c r="C74" t="str">
        <f>Tabla4[[#This Row],[NIT]]</f>
        <v>06143108731084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222</v>
      </c>
      <c r="B75" t="s">
        <v>223</v>
      </c>
      <c r="C75" t="str">
        <f>Tabla4[[#This Row],[NIT]]</f>
        <v>06142207550098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224</v>
      </c>
      <c r="B76" t="s">
        <v>225</v>
      </c>
      <c r="C76" t="str">
        <f>Tabla4[[#This Row],[NIT]]</f>
        <v>12172501711048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226</v>
      </c>
      <c r="B77" t="s">
        <v>227</v>
      </c>
      <c r="C77" t="str">
        <f>Tabla4[[#This Row],[NIT]]</f>
        <v>02100603700025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228</v>
      </c>
      <c r="B78" t="s">
        <v>229</v>
      </c>
      <c r="C78" t="str">
        <f>Tabla4[[#This Row],[NIT]]</f>
        <v>05021104731010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230</v>
      </c>
      <c r="B79" t="s">
        <v>231</v>
      </c>
      <c r="C79" t="str">
        <f>Tabla4[[#This Row],[NIT]]</f>
        <v>05011709121014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232</v>
      </c>
      <c r="B80" t="s">
        <v>233</v>
      </c>
      <c r="C80" t="str">
        <f>Tabla4[[#This Row],[NIT]]</f>
        <v>06142804861247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234</v>
      </c>
      <c r="B81" t="s">
        <v>235</v>
      </c>
      <c r="C81" t="str">
        <f>Tabla4[[#This Row],[NIT]]</f>
        <v>06141408201017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236</v>
      </c>
      <c r="B82" t="s">
        <v>237</v>
      </c>
      <c r="C82" t="str">
        <f>Tabla4[[#This Row],[NIT]]</f>
        <v>06142401181130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238</v>
      </c>
      <c r="B83" t="s">
        <v>239</v>
      </c>
      <c r="C83" t="str">
        <f>Tabla4[[#This Row],[NIT]]</f>
        <v>08191601731036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240</v>
      </c>
      <c r="B84" t="s">
        <v>241</v>
      </c>
      <c r="C84" t="str">
        <f>Tabla4[[#This Row],[NIT]]</f>
        <v>12171207011015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242</v>
      </c>
      <c r="B85" t="s">
        <v>243</v>
      </c>
      <c r="C85" t="str">
        <f>Tabla4[[#This Row],[NIT]]</f>
        <v>06021010851016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244</v>
      </c>
      <c r="B86" t="s">
        <v>245</v>
      </c>
      <c r="C86" t="str">
        <f>Tabla4[[#This Row],[NIT]]</f>
        <v>06141211181065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246</v>
      </c>
      <c r="B87" t="s">
        <v>247</v>
      </c>
      <c r="C87" t="str">
        <f>Tabla4[[#This Row],[NIT]]</f>
        <v>06140602600019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248</v>
      </c>
      <c r="B88" t="s">
        <v>249</v>
      </c>
      <c r="C88" t="str">
        <f>Tabla4[[#This Row],[NIT]]</f>
        <v>04160303630010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250</v>
      </c>
      <c r="B89" t="s">
        <v>251</v>
      </c>
      <c r="C89" t="str">
        <f>Tabla4[[#This Row],[NIT]]</f>
        <v>06071402171010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252</v>
      </c>
      <c r="B90" t="s">
        <v>253</v>
      </c>
      <c r="C90" t="str">
        <f>Tabla4[[#This Row],[NIT]]</f>
        <v>06142002761379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256</v>
      </c>
      <c r="B91" t="s">
        <v>257</v>
      </c>
      <c r="C91" t="str">
        <f>Tabla4[[#This Row],[NIT]]</f>
        <v>12170106061015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258</v>
      </c>
      <c r="B92" t="s">
        <v>259</v>
      </c>
      <c r="C92" t="str">
        <f>Tabla4[[#This Row],[NIT]]</f>
        <v>06141609750022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260</v>
      </c>
      <c r="B93" t="s">
        <v>261</v>
      </c>
      <c r="C93" t="str">
        <f>Tabla4[[#This Row],[NIT]]</f>
        <v>12171605140516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262</v>
      </c>
      <c r="B94" t="s">
        <v>263</v>
      </c>
      <c r="C94" t="str">
        <f>Tabla4[[#This Row],[NIT]]</f>
        <v>06143005081065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264</v>
      </c>
      <c r="B95" t="s">
        <v>265</v>
      </c>
      <c r="C95" t="str">
        <f>Tabla4[[#This Row],[NIT]]</f>
        <v>06142809101091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266</v>
      </c>
      <c r="B96" t="s">
        <v>267</v>
      </c>
      <c r="C96" t="str">
        <f>Tabla4[[#This Row],[NIT]]</f>
        <v>16141902701154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268</v>
      </c>
      <c r="B97" t="s">
        <v>269</v>
      </c>
      <c r="C97" t="str">
        <f>Tabla4[[#This Row],[NIT]]</f>
        <v>04280803600019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270</v>
      </c>
      <c r="B98" t="s">
        <v>271</v>
      </c>
      <c r="C98" t="str">
        <f>Tabla4[[#This Row],[NIT]]</f>
        <v>11040609590011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272</v>
      </c>
      <c r="B99" t="s">
        <v>273</v>
      </c>
      <c r="C99" t="str">
        <f>Tabla4[[#This Row],[NIT]]</f>
        <v>11230901630015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274</v>
      </c>
      <c r="B100" t="s">
        <v>275</v>
      </c>
      <c r="C100" t="str">
        <f>Tabla4[[#This Row],[NIT]]</f>
        <v>07151004520029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276</v>
      </c>
      <c r="B101" t="s">
        <v>277</v>
      </c>
      <c r="C101" t="str">
        <f>Tabla4[[#This Row],[NIT]]</f>
        <v>02101808710015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278</v>
      </c>
      <c r="B102" t="s">
        <v>279</v>
      </c>
      <c r="C102" t="str">
        <f>Tabla4[[#This Row],[NIT]]</f>
        <v>06141908811067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280</v>
      </c>
      <c r="B103" t="s">
        <v>281</v>
      </c>
      <c r="C103" t="str">
        <f>Tabla4[[#This Row],[NIT]]</f>
        <v>12170212911010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282</v>
      </c>
      <c r="B104" t="s">
        <v>283</v>
      </c>
      <c r="C104" t="str">
        <f>Tabla4[[#This Row],[NIT]]</f>
        <v>12172404971019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284</v>
      </c>
      <c r="B105" t="s">
        <v>285</v>
      </c>
      <c r="C105" t="str">
        <f>Tabla4[[#This Row],[NIT]]</f>
        <v>06143010121032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286</v>
      </c>
      <c r="B106" t="s">
        <v>287</v>
      </c>
      <c r="C106" t="str">
        <f>Tabla4[[#This Row],[NIT]]</f>
        <v>04072201180264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288</v>
      </c>
      <c r="B107" t="s">
        <v>289</v>
      </c>
      <c r="C107" t="str">
        <f>Tabla4[[#This Row],[NIT]]</f>
        <v>04260206761012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290</v>
      </c>
      <c r="B108" t="s">
        <v>291</v>
      </c>
      <c r="C108" t="str">
        <f>Tabla4[[#This Row],[NIT]]</f>
        <v>02101312400085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292</v>
      </c>
      <c r="B109" t="s">
        <v>293</v>
      </c>
      <c r="C109" t="str">
        <f>Tabla4[[#This Row],[NIT]]</f>
        <v>06142901991058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294</v>
      </c>
      <c r="B110" t="s">
        <v>295</v>
      </c>
      <c r="C110" t="str">
        <f>Tabla4[[#This Row],[NIT]]</f>
        <v>06140910081088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296</v>
      </c>
      <c r="B111" t="s">
        <v>297</v>
      </c>
      <c r="C111" t="str">
        <f>Tabla4[[#This Row],[NIT]]</f>
        <v>06081710650012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298</v>
      </c>
      <c r="B112" t="s">
        <v>299</v>
      </c>
      <c r="C112" t="str">
        <f>Tabla4[[#This Row],[NIT]]</f>
        <v>10120306731010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300</v>
      </c>
      <c r="B113" t="s">
        <v>301</v>
      </c>
      <c r="C113" t="str">
        <f>Tabla4[[#This Row],[NIT]]</f>
        <v>06141705620038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302</v>
      </c>
      <c r="B114" t="s">
        <v>303</v>
      </c>
      <c r="C114" t="str">
        <f>Tabla4[[#This Row],[NIT]]</f>
        <v>06131009871011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304</v>
      </c>
      <c r="B115" t="s">
        <v>305</v>
      </c>
      <c r="C115" t="str">
        <f>Tabla4[[#This Row],[NIT]]</f>
        <v>06142707041014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306</v>
      </c>
      <c r="B116" t="s">
        <v>307</v>
      </c>
      <c r="C116" t="str">
        <f>Tabla4[[#This Row],[NIT]]</f>
        <v>06141301211036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308</v>
      </c>
      <c r="B117" t="s">
        <v>309</v>
      </c>
      <c r="C117" t="str">
        <f>Tabla4[[#This Row],[NIT]]</f>
        <v>06141303971062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310</v>
      </c>
      <c r="B118" t="s">
        <v>311</v>
      </c>
      <c r="C118" t="str">
        <f>Tabla4[[#This Row],[NIT]]</f>
        <v>05170210550016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312</v>
      </c>
      <c r="B119" t="s">
        <v>313</v>
      </c>
      <c r="C119" t="str">
        <f>Tabla4[[#This Row],[NIT]]</f>
        <v>14142802851016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314</v>
      </c>
      <c r="B120" t="s">
        <v>315</v>
      </c>
      <c r="C120" t="str">
        <f>Tabla4[[#This Row],[NIT]]</f>
        <v>06141603781265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316</v>
      </c>
      <c r="B121" t="s">
        <v>317</v>
      </c>
      <c r="C121" t="str">
        <f>Tabla4[[#This Row],[NIT]]</f>
        <v>14163101061010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318</v>
      </c>
      <c r="B122" t="s">
        <v>319</v>
      </c>
      <c r="C122" t="str">
        <f>Tabla4[[#This Row],[NIT]]</f>
        <v>03152008711033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320</v>
      </c>
      <c r="B123" t="s">
        <v>321</v>
      </c>
      <c r="C123" t="str">
        <f>Tabla4[[#This Row],[NIT]]</f>
        <v>06141903570090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8162</v>
      </c>
      <c r="B124" t="s">
        <v>322</v>
      </c>
      <c r="C124" t="str">
        <f>Tabla4[[#This Row],[NIT]]</f>
        <v>018717409</v>
      </c>
      <c r="D124">
        <f t="shared" si="3"/>
        <v>9</v>
      </c>
      <c r="E124" t="str">
        <f t="shared" si="4"/>
        <v>DUI</v>
      </c>
    </row>
    <row r="125" spans="1:5" x14ac:dyDescent="0.25">
      <c r="A125" s="1" t="s">
        <v>323</v>
      </c>
      <c r="B125" t="s">
        <v>324</v>
      </c>
      <c r="C125" t="str">
        <f>Tabla4[[#This Row],[NIT]]</f>
        <v>06142505771037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325</v>
      </c>
      <c r="B126" t="s">
        <v>326</v>
      </c>
      <c r="C126" t="str">
        <f>Tabla4[[#This Row],[NIT]]</f>
        <v>06142809670057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327</v>
      </c>
      <c r="B127" t="s">
        <v>328</v>
      </c>
      <c r="C127" t="str">
        <f>Tabla4[[#This Row],[NIT]]</f>
        <v>06140512181021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329</v>
      </c>
      <c r="B128" t="s">
        <v>330</v>
      </c>
      <c r="C128" t="str">
        <f>Tabla4[[#This Row],[NIT]]</f>
        <v>02101405101015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8204</v>
      </c>
      <c r="B129" t="s">
        <v>332</v>
      </c>
      <c r="C129" t="str">
        <f>Tabla4[[#This Row],[NIT]]</f>
        <v>042098015</v>
      </c>
      <c r="D129">
        <f t="shared" si="3"/>
        <v>9</v>
      </c>
      <c r="E129" t="str">
        <f t="shared" si="4"/>
        <v>DUI</v>
      </c>
    </row>
    <row r="130" spans="1:5" x14ac:dyDescent="0.25">
      <c r="A130" s="1" t="s">
        <v>333</v>
      </c>
      <c r="B130" t="s">
        <v>334</v>
      </c>
      <c r="C130" t="str">
        <f>Tabla4[[#This Row],[NIT]]</f>
        <v>06140607941015</v>
      </c>
      <c r="D130">
        <f t="shared" ref="D130:D193" si="5">LEN(C130)</f>
        <v>14</v>
      </c>
      <c r="E130" t="str">
        <f t="shared" si="4"/>
        <v>NIT</v>
      </c>
    </row>
    <row r="131" spans="1:5" x14ac:dyDescent="0.25">
      <c r="A131" s="1" t="s">
        <v>335</v>
      </c>
      <c r="B131" t="s">
        <v>336</v>
      </c>
      <c r="C131" t="str">
        <f>Tabla4[[#This Row],[NIT]]</f>
        <v>06060505741018</v>
      </c>
      <c r="D131">
        <f t="shared" si="5"/>
        <v>14</v>
      </c>
      <c r="E131" t="str">
        <f t="shared" ref="E131:E194" si="6">IF(D131=14,"NIT",IF(D131=9,"DUI"," "))</f>
        <v>NIT</v>
      </c>
    </row>
    <row r="132" spans="1:5" x14ac:dyDescent="0.25">
      <c r="A132" s="1" t="s">
        <v>337</v>
      </c>
      <c r="B132" t="s">
        <v>338</v>
      </c>
      <c r="C132" t="str">
        <f>Tabla4[[#This Row],[NIT]]</f>
        <v>06140702201061</v>
      </c>
      <c r="D132">
        <f t="shared" si="5"/>
        <v>14</v>
      </c>
      <c r="E132" t="str">
        <f t="shared" si="6"/>
        <v>NIT</v>
      </c>
    </row>
    <row r="133" spans="1:5" x14ac:dyDescent="0.25">
      <c r="A133" s="1" t="s">
        <v>339</v>
      </c>
      <c r="B133" t="s">
        <v>340</v>
      </c>
      <c r="C133" t="str">
        <f>Tabla4[[#This Row],[NIT]]</f>
        <v>06071703171016</v>
      </c>
      <c r="D133">
        <f t="shared" si="5"/>
        <v>14</v>
      </c>
      <c r="E133" t="str">
        <f t="shared" si="6"/>
        <v>NIT</v>
      </c>
    </row>
    <row r="134" spans="1:5" x14ac:dyDescent="0.25">
      <c r="A134" s="1" t="s">
        <v>341</v>
      </c>
      <c r="B134" t="s">
        <v>342</v>
      </c>
      <c r="C134" t="str">
        <f>Tabla4[[#This Row],[NIT]]</f>
        <v>06140306711219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343</v>
      </c>
      <c r="B135" t="s">
        <v>344</v>
      </c>
      <c r="C135" t="str">
        <f>Tabla4[[#This Row],[NIT]]</f>
        <v>08192306811024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8166</v>
      </c>
      <c r="B136" t="s">
        <v>345</v>
      </c>
      <c r="C136" t="str">
        <f>Tabla4[[#This Row],[NIT]]</f>
        <v>007419331</v>
      </c>
      <c r="D136">
        <f t="shared" si="5"/>
        <v>9</v>
      </c>
      <c r="E136" t="str">
        <f t="shared" si="6"/>
        <v>DUI</v>
      </c>
    </row>
    <row r="137" spans="1:5" x14ac:dyDescent="0.25">
      <c r="A137" s="1" t="s">
        <v>346</v>
      </c>
      <c r="B137" t="s">
        <v>347</v>
      </c>
      <c r="C137" t="str">
        <f>Tabla4[[#This Row],[NIT]]</f>
        <v>06141106041029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348</v>
      </c>
      <c r="B138" t="s">
        <v>349</v>
      </c>
      <c r="C138" t="str">
        <f>Tabla4[[#This Row],[NIT]]</f>
        <v>06171810610025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350</v>
      </c>
      <c r="B139" t="s">
        <v>351</v>
      </c>
      <c r="C139" t="str">
        <f>Tabla4[[#This Row],[NIT]]</f>
        <v>14160704530017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352</v>
      </c>
      <c r="B140" t="s">
        <v>353</v>
      </c>
      <c r="C140" t="str">
        <f>Tabla4[[#This Row],[NIT]]</f>
        <v>14151604721012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8189</v>
      </c>
      <c r="B141" t="s">
        <v>355</v>
      </c>
      <c r="C141" t="str">
        <f>Tabla4[[#This Row],[NIT]]</f>
        <v>027776787</v>
      </c>
      <c r="D141">
        <f t="shared" si="5"/>
        <v>9</v>
      </c>
      <c r="E141" t="str">
        <f t="shared" si="6"/>
        <v>DUI</v>
      </c>
    </row>
    <row r="142" spans="1:5" x14ac:dyDescent="0.25">
      <c r="A142" s="1" t="s">
        <v>356</v>
      </c>
      <c r="B142" t="s">
        <v>357</v>
      </c>
      <c r="C142" t="str">
        <f>Tabla4[[#This Row],[NIT]]</f>
        <v>13042809881018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358</v>
      </c>
      <c r="B143" t="s">
        <v>359</v>
      </c>
      <c r="C143" t="str">
        <f>Tabla4[[#This Row],[NIT]]</f>
        <v>12172302081019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360</v>
      </c>
      <c r="B144" t="s">
        <v>361</v>
      </c>
      <c r="C144" t="str">
        <f>Tabla4[[#This Row],[NIT]]</f>
        <v>13122911771028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362</v>
      </c>
      <c r="B145" t="s">
        <v>363</v>
      </c>
      <c r="C145" t="str">
        <f>Tabla4[[#This Row],[NIT]]</f>
        <v>06142205931016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364</v>
      </c>
      <c r="B146" t="s">
        <v>365</v>
      </c>
      <c r="C146" t="str">
        <f>Tabla4[[#This Row],[NIT]]</f>
        <v>05121306771027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366</v>
      </c>
      <c r="B147" t="s">
        <v>367</v>
      </c>
      <c r="C147" t="str">
        <f>Tabla4[[#This Row],[NIT]]</f>
        <v>05142111821063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368</v>
      </c>
      <c r="B148" t="s">
        <v>369</v>
      </c>
      <c r="C148" t="str">
        <f>Tabla4[[#This Row],[NIT]]</f>
        <v>05090609380010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370</v>
      </c>
      <c r="B149" t="s">
        <v>371</v>
      </c>
      <c r="C149" t="str">
        <f>Tabla4[[#This Row],[NIT]]</f>
        <v>05152903721017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372</v>
      </c>
      <c r="B150" t="s">
        <v>373</v>
      </c>
      <c r="C150" t="str">
        <f>Tabla4[[#This Row],[NIT]]</f>
        <v>05122303871053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374</v>
      </c>
      <c r="B151" t="s">
        <v>375</v>
      </c>
      <c r="C151" t="str">
        <f>Tabla4[[#This Row],[NIT]]</f>
        <v>05152607831028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376</v>
      </c>
      <c r="B152" t="s">
        <v>377</v>
      </c>
      <c r="C152" t="str">
        <f>Tabla4[[#This Row],[NIT]]</f>
        <v>12171003240016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378</v>
      </c>
      <c r="B153" t="s">
        <v>379</v>
      </c>
      <c r="C153" t="str">
        <f>Tabla4[[#This Row],[NIT]]</f>
        <v>05220404181015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380</v>
      </c>
      <c r="B154" t="s">
        <v>381</v>
      </c>
      <c r="C154" t="str">
        <f>Tabla4[[#This Row],[NIT]]</f>
        <v>05112305961010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382</v>
      </c>
      <c r="B155" t="s">
        <v>383</v>
      </c>
      <c r="C155" t="str">
        <f>Tabla4[[#This Row],[NIT]]</f>
        <v>02102001171016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384</v>
      </c>
      <c r="B156" t="s">
        <v>385</v>
      </c>
      <c r="C156" t="str">
        <f>Tabla4[[#This Row],[NIT]]</f>
        <v>07012305640010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386</v>
      </c>
      <c r="B157" t="s">
        <v>387</v>
      </c>
      <c r="C157" t="str">
        <f>Tabla4[[#This Row],[NIT]]</f>
        <v>13041107821012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388</v>
      </c>
      <c r="B158" t="s">
        <v>389</v>
      </c>
      <c r="C158" t="str">
        <f>Tabla4[[#This Row],[NIT]]</f>
        <v>06141307951066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390</v>
      </c>
      <c r="B159" t="s">
        <v>391</v>
      </c>
      <c r="C159" t="str">
        <f>Tabla4[[#This Row],[NIT]]</f>
        <v>06140808771088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392</v>
      </c>
      <c r="B160" t="s">
        <v>393</v>
      </c>
      <c r="C160" t="str">
        <f>Tabla4[[#This Row],[NIT]]</f>
        <v>06140603001042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394</v>
      </c>
      <c r="B161" t="s">
        <v>395</v>
      </c>
      <c r="C161" t="str">
        <f>Tabla4[[#This Row],[NIT]]</f>
        <v>03151806650017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396</v>
      </c>
      <c r="B162" t="s">
        <v>397</v>
      </c>
      <c r="C162" t="str">
        <f>Tabla4[[#This Row],[NIT]]</f>
        <v>04070910701021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398</v>
      </c>
      <c r="B163" t="s">
        <v>399</v>
      </c>
      <c r="C163" t="str">
        <f>Tabla4[[#This Row],[NIT]]</f>
        <v>14122009691015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400</v>
      </c>
      <c r="B164" t="s">
        <v>401</v>
      </c>
      <c r="C164" t="str">
        <f>Tabla4[[#This Row],[NIT]]</f>
        <v>06142901620166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402</v>
      </c>
      <c r="B165" t="s">
        <v>403</v>
      </c>
      <c r="C165" t="str">
        <f>Tabla4[[#This Row],[NIT]]</f>
        <v>06143004931090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404</v>
      </c>
      <c r="B166" t="s">
        <v>405</v>
      </c>
      <c r="C166" t="str">
        <f>Tabla4[[#This Row],[NIT]]</f>
        <v>01081612781038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406</v>
      </c>
      <c r="B167" t="s">
        <v>407</v>
      </c>
      <c r="C167" t="str">
        <f>Tabla4[[#This Row],[NIT]]</f>
        <v>03071501681020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408</v>
      </c>
      <c r="B168" t="s">
        <v>409</v>
      </c>
      <c r="C168" t="str">
        <f>Tabla4[[#This Row],[NIT]]</f>
        <v>14122701570014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410</v>
      </c>
      <c r="B169" t="s">
        <v>411</v>
      </c>
      <c r="C169" t="str">
        <f>Tabla4[[#This Row],[NIT]]</f>
        <v>01081707741019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412</v>
      </c>
      <c r="B170" t="s">
        <v>413</v>
      </c>
      <c r="C170" t="str">
        <f>Tabla4[[#This Row],[NIT]]</f>
        <v>06142301201053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414</v>
      </c>
      <c r="B171" t="s">
        <v>415</v>
      </c>
      <c r="C171" t="str">
        <f>Tabla4[[#This Row],[NIT]]</f>
        <v>02102006550025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416</v>
      </c>
      <c r="B172" t="s">
        <v>417</v>
      </c>
      <c r="C172" t="str">
        <f>Tabla4[[#This Row],[NIT]]</f>
        <v>05021203781011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418</v>
      </c>
      <c r="B173" t="s">
        <v>419</v>
      </c>
      <c r="C173" t="str">
        <f>Tabla4[[#This Row],[NIT]]</f>
        <v>12172904751074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420</v>
      </c>
      <c r="B174" t="s">
        <v>421</v>
      </c>
      <c r="C174" t="str">
        <f>Tabla4[[#This Row],[NIT]]</f>
        <v>06140507171026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422</v>
      </c>
      <c r="B175" t="s">
        <v>423</v>
      </c>
      <c r="C175" t="str">
        <f>Tabla4[[#This Row],[NIT]]</f>
        <v>11232507791050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424</v>
      </c>
      <c r="B176" t="s">
        <v>425</v>
      </c>
      <c r="C176" t="str">
        <f>Tabla4[[#This Row],[NIT]]</f>
        <v>11080503400019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8161</v>
      </c>
      <c r="B177" t="s">
        <v>426</v>
      </c>
      <c r="C177" t="str">
        <f>Tabla4[[#This Row],[NIT]]</f>
        <v>027009790</v>
      </c>
      <c r="D177">
        <f t="shared" si="5"/>
        <v>9</v>
      </c>
      <c r="E177" t="str">
        <f t="shared" si="6"/>
        <v>DUI</v>
      </c>
    </row>
    <row r="178" spans="1:5" x14ac:dyDescent="0.25">
      <c r="A178" s="1" t="s">
        <v>427</v>
      </c>
      <c r="B178" t="s">
        <v>428</v>
      </c>
      <c r="C178" t="str">
        <f>Tabla4[[#This Row],[NIT]]</f>
        <v>03152701651010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429</v>
      </c>
      <c r="B179" t="s">
        <v>430</v>
      </c>
      <c r="C179" t="str">
        <f>Tabla4[[#This Row],[NIT]]</f>
        <v>12171202881011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431</v>
      </c>
      <c r="B180" t="s">
        <v>432</v>
      </c>
      <c r="C180" t="str">
        <f>Tabla4[[#This Row],[NIT]]</f>
        <v>08181906761010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433</v>
      </c>
      <c r="B181" t="s">
        <v>434</v>
      </c>
      <c r="C181" t="str">
        <f>Tabla4[[#This Row],[NIT]]</f>
        <v>06130407761017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435</v>
      </c>
      <c r="B182" t="s">
        <v>436</v>
      </c>
      <c r="C182" t="str">
        <f>Tabla4[[#This Row],[NIT]]</f>
        <v>06141802781118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437</v>
      </c>
      <c r="B183" t="s">
        <v>438</v>
      </c>
      <c r="C183" t="str">
        <f>Tabla4[[#This Row],[NIT]]</f>
        <v>06140706460139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439</v>
      </c>
      <c r="B184" t="s">
        <v>440</v>
      </c>
      <c r="C184" t="str">
        <f>Tabla4[[#This Row],[NIT]]</f>
        <v>06142709121015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441</v>
      </c>
      <c r="B185" t="s">
        <v>442</v>
      </c>
      <c r="C185" t="str">
        <f>Tabla4[[#This Row],[NIT]]</f>
        <v>06142002961017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443</v>
      </c>
      <c r="B186" t="s">
        <v>444</v>
      </c>
      <c r="C186" t="str">
        <f>Tabla4[[#This Row],[NIT]]</f>
        <v>06140612821176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445</v>
      </c>
      <c r="B187" t="s">
        <v>446</v>
      </c>
      <c r="C187" t="str">
        <f>Tabla4[[#This Row],[NIT]]</f>
        <v>02022809771041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447</v>
      </c>
      <c r="B188" t="s">
        <v>448</v>
      </c>
      <c r="C188" t="str">
        <f>Tabla4[[#This Row],[NIT]]</f>
        <v>12172402711036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449</v>
      </c>
      <c r="B189" t="s">
        <v>450</v>
      </c>
      <c r="C189" t="str">
        <f>Tabla4[[#This Row],[NIT]]</f>
        <v>11020808811017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451</v>
      </c>
      <c r="B190" t="s">
        <v>452</v>
      </c>
      <c r="C190" t="str">
        <f>Tabla4[[#This Row],[NIT]]</f>
        <v>06141207201027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453</v>
      </c>
      <c r="B191" t="s">
        <v>454</v>
      </c>
      <c r="C191" t="str">
        <f>Tabla4[[#This Row],[NIT]]</f>
        <v>06142701171056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455</v>
      </c>
      <c r="B192" t="s">
        <v>456</v>
      </c>
      <c r="C192" t="str">
        <f>Tabla4[[#This Row],[NIT]]</f>
        <v>06142706001019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457</v>
      </c>
      <c r="B193" t="s">
        <v>458</v>
      </c>
      <c r="C193" t="str">
        <f>Tabla4[[#This Row],[NIT]]</f>
        <v>06141211870020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459</v>
      </c>
      <c r="B194" t="s">
        <v>460</v>
      </c>
      <c r="C194" t="str">
        <f>Tabla4[[#This Row],[NIT]]</f>
        <v>13041708661012</v>
      </c>
      <c r="D194">
        <f t="shared" ref="D194:D257" si="7">LEN(C194)</f>
        <v>14</v>
      </c>
      <c r="E194" t="str">
        <f t="shared" si="6"/>
        <v>NIT</v>
      </c>
    </row>
    <row r="195" spans="1:5" x14ac:dyDescent="0.25">
      <c r="A195" s="1" t="s">
        <v>8187</v>
      </c>
      <c r="B195" t="s">
        <v>461</v>
      </c>
      <c r="C195" t="str">
        <f>Tabla4[[#This Row],[NIT]]</f>
        <v>025307605</v>
      </c>
      <c r="D195">
        <f t="shared" si="7"/>
        <v>9</v>
      </c>
      <c r="E195" t="str">
        <f t="shared" ref="E195:E258" si="8">IF(D195=14,"NIT",IF(D195=9,"DUI"," "))</f>
        <v>DUI</v>
      </c>
    </row>
    <row r="196" spans="1:5" x14ac:dyDescent="0.25">
      <c r="A196" s="1" t="s">
        <v>462</v>
      </c>
      <c r="B196" t="s">
        <v>463</v>
      </c>
      <c r="C196" t="str">
        <f>Tabla4[[#This Row],[NIT]]</f>
        <v>13161508811031</v>
      </c>
      <c r="D196">
        <f t="shared" si="7"/>
        <v>14</v>
      </c>
      <c r="E196" t="str">
        <f t="shared" si="8"/>
        <v>NIT</v>
      </c>
    </row>
    <row r="197" spans="1:5" x14ac:dyDescent="0.25">
      <c r="A197" s="1" t="s">
        <v>464</v>
      </c>
      <c r="B197" t="s">
        <v>465</v>
      </c>
      <c r="C197" t="str">
        <f>Tabla4[[#This Row],[NIT]]</f>
        <v>06140512191060</v>
      </c>
      <c r="D197">
        <f t="shared" si="7"/>
        <v>14</v>
      </c>
      <c r="E197" t="str">
        <f t="shared" si="8"/>
        <v>NIT</v>
      </c>
    </row>
    <row r="198" spans="1:5" x14ac:dyDescent="0.25">
      <c r="A198" s="1" t="s">
        <v>466</v>
      </c>
      <c r="B198" t="s">
        <v>467</v>
      </c>
      <c r="C198" t="str">
        <f>Tabla4[[#This Row],[NIT]]</f>
        <v>06142304131030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468</v>
      </c>
      <c r="B199" t="s">
        <v>469</v>
      </c>
      <c r="C199" t="str">
        <f>Tabla4[[#This Row],[NIT]]</f>
        <v>06142010671133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470</v>
      </c>
      <c r="B200" t="s">
        <v>471</v>
      </c>
      <c r="C200" t="str">
        <f>Tabla4[[#This Row],[NIT]]</f>
        <v>10100311921013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472</v>
      </c>
      <c r="B201" t="s">
        <v>473</v>
      </c>
      <c r="C201" t="str">
        <f>Tabla4[[#This Row],[NIT]]</f>
        <v>14121612500010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474</v>
      </c>
      <c r="B202" t="s">
        <v>475</v>
      </c>
      <c r="C202" t="str">
        <f>Tabla4[[#This Row],[NIT]]</f>
        <v>06140910001041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476</v>
      </c>
      <c r="B203" t="s">
        <v>477</v>
      </c>
      <c r="C203" t="str">
        <f>Tabla4[[#This Row],[NIT]]</f>
        <v>11230605771030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8177</v>
      </c>
      <c r="B204" t="s">
        <v>478</v>
      </c>
      <c r="C204" t="str">
        <f>Tabla4[[#This Row],[NIT]]</f>
        <v>026198025</v>
      </c>
      <c r="D204">
        <f t="shared" si="7"/>
        <v>9</v>
      </c>
      <c r="E204" t="str">
        <f t="shared" si="8"/>
        <v>DUI</v>
      </c>
    </row>
    <row r="205" spans="1:5" x14ac:dyDescent="0.25">
      <c r="A205" s="1" t="s">
        <v>479</v>
      </c>
      <c r="B205" t="s">
        <v>480</v>
      </c>
      <c r="C205" t="str">
        <f>Tabla4[[#This Row],[NIT]]</f>
        <v>14072506831010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481</v>
      </c>
      <c r="B206" t="s">
        <v>482</v>
      </c>
      <c r="C206" t="str">
        <f>Tabla4[[#This Row],[NIT]]</f>
        <v>12171311701031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483</v>
      </c>
      <c r="B207" t="s">
        <v>484</v>
      </c>
      <c r="C207" t="str">
        <f>Tabla4[[#This Row],[NIT]]</f>
        <v>06142306191013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485</v>
      </c>
      <c r="B208" t="s">
        <v>486</v>
      </c>
      <c r="C208" t="str">
        <f>Tabla4[[#This Row],[NIT]]</f>
        <v>94502202961014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8198</v>
      </c>
      <c r="B209" t="s">
        <v>487</v>
      </c>
      <c r="C209" t="str">
        <f>Tabla4[[#This Row],[NIT]]</f>
        <v>005661940</v>
      </c>
      <c r="D209">
        <f t="shared" si="7"/>
        <v>9</v>
      </c>
      <c r="E209" t="str">
        <f t="shared" si="8"/>
        <v>DUI</v>
      </c>
    </row>
    <row r="210" spans="1:5" x14ac:dyDescent="0.25">
      <c r="A210" s="1" t="s">
        <v>488</v>
      </c>
      <c r="B210" t="s">
        <v>489</v>
      </c>
      <c r="C210" t="str">
        <f>Tabla4[[#This Row],[NIT]]</f>
        <v>06141081101083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490</v>
      </c>
      <c r="B211" t="s">
        <v>491</v>
      </c>
      <c r="C211" t="str">
        <f>Tabla4[[#This Row],[NIT]]</f>
        <v>10041010601017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492</v>
      </c>
      <c r="B212" t="s">
        <v>493</v>
      </c>
      <c r="C212" t="str">
        <f>Tabla4[[#This Row],[NIT]]</f>
        <v>03163112851027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494</v>
      </c>
      <c r="B213" t="s">
        <v>495</v>
      </c>
      <c r="C213" t="str">
        <f>Tabla4[[#This Row],[NIT]]</f>
        <v>06141611741019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496</v>
      </c>
      <c r="B214" t="s">
        <v>497</v>
      </c>
      <c r="C214" t="str">
        <f>Tabla4[[#This Row],[NIT]]</f>
        <v>06143105181040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498</v>
      </c>
      <c r="B215" t="s">
        <v>499</v>
      </c>
      <c r="C215" t="str">
        <f>Tabla4[[#This Row],[NIT]]</f>
        <v>06142311181026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500</v>
      </c>
      <c r="B216" t="s">
        <v>501</v>
      </c>
      <c r="C216" t="str">
        <f>Tabla4[[#This Row],[NIT]]</f>
        <v>02101003570026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502</v>
      </c>
      <c r="B217" t="s">
        <v>503</v>
      </c>
      <c r="C217" t="str">
        <f>Tabla4[[#This Row],[NIT]]</f>
        <v>06143008831049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504</v>
      </c>
      <c r="B218" t="s">
        <v>505</v>
      </c>
      <c r="C218" t="str">
        <f>Tabla4[[#This Row],[NIT]]</f>
        <v>09060908931012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506</v>
      </c>
      <c r="B219" t="s">
        <v>7870</v>
      </c>
      <c r="C219" t="str">
        <f>Tabla4[[#This Row],[NIT]]</f>
        <v>10101408661020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507</v>
      </c>
      <c r="B220" t="s">
        <v>508</v>
      </c>
      <c r="C220" t="str">
        <f>Tabla4[[#This Row],[NIT]]</f>
        <v>06142703761225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509</v>
      </c>
      <c r="B221" t="s">
        <v>510</v>
      </c>
      <c r="C221" t="str">
        <f>Tabla4[[#This Row],[NIT]]</f>
        <v>04012106851010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511</v>
      </c>
      <c r="B222" t="s">
        <v>512</v>
      </c>
      <c r="C222" t="str">
        <f>Tabla4[[#This Row],[NIT]]</f>
        <v>06142503981484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513</v>
      </c>
      <c r="B223" t="s">
        <v>514</v>
      </c>
      <c r="C223" t="str">
        <f>Tabla4[[#This Row],[NIT]]</f>
        <v>14012206520011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515</v>
      </c>
      <c r="B224" t="s">
        <v>516</v>
      </c>
      <c r="C224" t="str">
        <f>Tabla4[[#This Row],[NIT]]</f>
        <v>14081108151016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517</v>
      </c>
      <c r="B225" t="s">
        <v>518</v>
      </c>
      <c r="C225" t="str">
        <f>Tabla4[[#This Row],[NIT]]</f>
        <v>12172701871082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519</v>
      </c>
      <c r="B226" t="s">
        <v>520</v>
      </c>
      <c r="C226" t="str">
        <f>Tabla4[[#This Row],[NIT]]</f>
        <v>14160304711027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521</v>
      </c>
      <c r="B227" t="s">
        <v>522</v>
      </c>
      <c r="C227" t="str">
        <f>Tabla4[[#This Row],[NIT]]</f>
        <v>12060212521017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523</v>
      </c>
      <c r="B228" t="s">
        <v>524</v>
      </c>
      <c r="C228" t="str">
        <f>Tabla4[[#This Row],[NIT]]</f>
        <v>12171412051020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525</v>
      </c>
      <c r="B229" t="s">
        <v>526</v>
      </c>
      <c r="C229" t="str">
        <f>Tabla4[[#This Row],[NIT]]</f>
        <v>06140705181037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527</v>
      </c>
      <c r="B230" t="s">
        <v>528</v>
      </c>
      <c r="C230" t="str">
        <f>Tabla4[[#This Row],[NIT]]</f>
        <v>12150312201019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529</v>
      </c>
      <c r="B231" t="s">
        <v>530</v>
      </c>
      <c r="C231" t="str">
        <f>Tabla4[[#This Row],[NIT]]</f>
        <v>12172307141010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531</v>
      </c>
      <c r="B232" t="s">
        <v>532</v>
      </c>
      <c r="C232" t="str">
        <f>Tabla4[[#This Row],[NIT]]</f>
        <v>09033101570010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533</v>
      </c>
      <c r="B233" t="s">
        <v>534</v>
      </c>
      <c r="C233" t="str">
        <f>Tabla4[[#This Row],[NIT]]</f>
        <v>07022811731012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535</v>
      </c>
      <c r="B234" t="s">
        <v>536</v>
      </c>
      <c r="C234" t="str">
        <f>Tabla4[[#This Row],[NIT]]</f>
        <v>06141111991019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537</v>
      </c>
      <c r="B235" t="s">
        <v>538</v>
      </c>
      <c r="C235" t="str">
        <f>Tabla4[[#This Row],[NIT]]</f>
        <v>03051501711025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539</v>
      </c>
      <c r="B236" t="s">
        <v>540</v>
      </c>
      <c r="C236" t="str">
        <f>Tabla4[[#This Row],[NIT]]</f>
        <v>07121905650016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541</v>
      </c>
      <c r="B237" t="s">
        <v>542</v>
      </c>
      <c r="C237" t="str">
        <f>Tabla4[[#This Row],[NIT]]</f>
        <v>06142310971031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8167</v>
      </c>
      <c r="B238" t="s">
        <v>543</v>
      </c>
      <c r="C238" t="str">
        <f>Tabla4[[#This Row],[NIT]]</f>
        <v>032122074</v>
      </c>
      <c r="D238">
        <f t="shared" si="7"/>
        <v>9</v>
      </c>
      <c r="E238" t="str">
        <f t="shared" si="8"/>
        <v>DUI</v>
      </c>
    </row>
    <row r="239" spans="1:5" x14ac:dyDescent="0.25">
      <c r="A239" s="1" t="s">
        <v>544</v>
      </c>
      <c r="B239" t="s">
        <v>545</v>
      </c>
      <c r="C239" t="str">
        <f>Tabla4[[#This Row],[NIT]]</f>
        <v>06011411901010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546</v>
      </c>
      <c r="B240" t="s">
        <v>547</v>
      </c>
      <c r="C240" t="str">
        <f>Tabla4[[#This Row],[NIT]]</f>
        <v>12151111630017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548</v>
      </c>
      <c r="B241" t="s">
        <v>549</v>
      </c>
      <c r="C241" t="str">
        <f>Tabla4[[#This Row],[NIT]]</f>
        <v>12170907891036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550</v>
      </c>
      <c r="B242" t="s">
        <v>551</v>
      </c>
      <c r="C242" t="str">
        <f>Tabla4[[#This Row],[NIT]]</f>
        <v>06140501630080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552</v>
      </c>
      <c r="B243" t="s">
        <v>553</v>
      </c>
      <c r="C243" t="str">
        <f>Tabla4[[#This Row],[NIT]]</f>
        <v>06141301121053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554</v>
      </c>
      <c r="B244" t="s">
        <v>555</v>
      </c>
      <c r="C244" t="str">
        <f>Tabla4[[#This Row],[NIT]]</f>
        <v>06082509801017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556</v>
      </c>
      <c r="B245" t="s">
        <v>557</v>
      </c>
      <c r="C245" t="str">
        <f>Tabla4[[#This Row],[NIT]]</f>
        <v>06120110821031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558</v>
      </c>
      <c r="B246" t="s">
        <v>559</v>
      </c>
      <c r="C246" t="str">
        <f>Tabla4[[#This Row],[NIT]]</f>
        <v>13250306470019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560</v>
      </c>
      <c r="B247" t="s">
        <v>561</v>
      </c>
      <c r="C247" t="str">
        <f>Tabla4[[#This Row],[NIT]]</f>
        <v>08210809600014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8220</v>
      </c>
      <c r="B248" t="s">
        <v>562</v>
      </c>
      <c r="C248" t="str">
        <f>Tabla4[[#This Row],[NIT]]</f>
        <v>029502215</v>
      </c>
      <c r="D248">
        <f t="shared" si="7"/>
        <v>9</v>
      </c>
      <c r="E248" t="str">
        <f t="shared" si="8"/>
        <v>DUI</v>
      </c>
    </row>
    <row r="249" spans="1:5" x14ac:dyDescent="0.25">
      <c r="A249" s="1" t="s">
        <v>563</v>
      </c>
      <c r="B249" t="s">
        <v>564</v>
      </c>
      <c r="C249" t="str">
        <f>Tabla4[[#This Row],[NIT]]</f>
        <v>06140312721072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565</v>
      </c>
      <c r="B250" t="s">
        <v>566</v>
      </c>
      <c r="C250" t="str">
        <f>Tabla4[[#This Row],[NIT]]</f>
        <v>06141511081020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567</v>
      </c>
      <c r="B251" t="s">
        <v>568</v>
      </c>
      <c r="C251" t="str">
        <f>Tabla4[[#This Row],[NIT]]</f>
        <v>06142508991046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569</v>
      </c>
      <c r="B252" t="s">
        <v>570</v>
      </c>
      <c r="C252" t="str">
        <f>Tabla4[[#This Row],[NIT]]</f>
        <v>12172409121153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571</v>
      </c>
      <c r="B253" t="s">
        <v>572</v>
      </c>
      <c r="C253" t="str">
        <f>Tabla4[[#This Row],[NIT]]</f>
        <v>08100308580017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573</v>
      </c>
      <c r="B254" t="s">
        <v>574</v>
      </c>
      <c r="C254" t="str">
        <f>Tabla4[[#This Row],[NIT]]</f>
        <v>02102402171027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575</v>
      </c>
      <c r="B255" t="s">
        <v>576</v>
      </c>
      <c r="C255" t="str">
        <f>Tabla4[[#This Row],[NIT]]</f>
        <v>12170810690016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577</v>
      </c>
      <c r="B256" t="s">
        <v>578</v>
      </c>
      <c r="C256" t="str">
        <f>Tabla4[[#This Row],[NIT]]</f>
        <v>06142508071128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579</v>
      </c>
      <c r="B257" t="s">
        <v>580</v>
      </c>
      <c r="C257" t="str">
        <f>Tabla4[[#This Row],[NIT]]</f>
        <v>06141607580010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581</v>
      </c>
      <c r="B258" t="s">
        <v>582</v>
      </c>
      <c r="C258" t="str">
        <f>Tabla4[[#This Row],[NIT]]</f>
        <v>11130501671013</v>
      </c>
      <c r="D258">
        <f t="shared" ref="D258:D321" si="9">LEN(C258)</f>
        <v>14</v>
      </c>
      <c r="E258" t="str">
        <f t="shared" si="8"/>
        <v>NIT</v>
      </c>
    </row>
    <row r="259" spans="1:5" x14ac:dyDescent="0.25">
      <c r="A259" s="1" t="s">
        <v>583</v>
      </c>
      <c r="B259" t="s">
        <v>584</v>
      </c>
      <c r="C259" t="str">
        <f>Tabla4[[#This Row],[NIT]]</f>
        <v>11121005811019</v>
      </c>
      <c r="D259">
        <f t="shared" si="9"/>
        <v>14</v>
      </c>
      <c r="E259" t="str">
        <f t="shared" ref="E259:E322" si="10">IF(D259=14,"NIT",IF(D259=9,"DUI"," "))</f>
        <v>NIT</v>
      </c>
    </row>
    <row r="260" spans="1:5" x14ac:dyDescent="0.25">
      <c r="A260" s="1" t="s">
        <v>8165</v>
      </c>
      <c r="B260" t="s">
        <v>585</v>
      </c>
      <c r="C260" t="str">
        <f>Tabla4[[#This Row],[NIT]]</f>
        <v>009870981</v>
      </c>
      <c r="D260">
        <f t="shared" si="9"/>
        <v>9</v>
      </c>
      <c r="E260" t="str">
        <f t="shared" si="10"/>
        <v>DUI</v>
      </c>
    </row>
    <row r="261" spans="1:5" x14ac:dyDescent="0.25">
      <c r="A261" s="1" t="s">
        <v>586</v>
      </c>
      <c r="B261" t="s">
        <v>587</v>
      </c>
      <c r="C261" t="str">
        <f>Tabla4[[#This Row],[NIT]]</f>
        <v>01041703761013</v>
      </c>
      <c r="D261">
        <f t="shared" si="9"/>
        <v>14</v>
      </c>
      <c r="E261" t="str">
        <f t="shared" si="10"/>
        <v>NIT</v>
      </c>
    </row>
    <row r="262" spans="1:5" x14ac:dyDescent="0.25">
      <c r="A262" s="1" t="s">
        <v>588</v>
      </c>
      <c r="B262" t="s">
        <v>589</v>
      </c>
      <c r="C262" t="str">
        <f>Tabla4[[#This Row],[NIT]]</f>
        <v>14180211520010</v>
      </c>
      <c r="D262">
        <f t="shared" si="9"/>
        <v>14</v>
      </c>
      <c r="E262" t="str">
        <f t="shared" si="10"/>
        <v>NIT</v>
      </c>
    </row>
    <row r="263" spans="1:5" x14ac:dyDescent="0.25">
      <c r="A263" s="1" t="s">
        <v>590</v>
      </c>
      <c r="B263" t="s">
        <v>591</v>
      </c>
      <c r="C263" t="str">
        <f>Tabla4[[#This Row],[NIT]]</f>
        <v>06140504840048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592</v>
      </c>
      <c r="B264" t="s">
        <v>593</v>
      </c>
      <c r="C264" t="str">
        <f>Tabla4[[#This Row],[NIT]]</f>
        <v>06141409161078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594</v>
      </c>
      <c r="B265" t="s">
        <v>595</v>
      </c>
      <c r="C265" t="str">
        <f>Tabla4[[#This Row],[NIT]]</f>
        <v>12200212631013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596</v>
      </c>
      <c r="B266" t="s">
        <v>597</v>
      </c>
      <c r="C266" t="str">
        <f>Tabla4[[#This Row],[NIT]]</f>
        <v>06140404921027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598</v>
      </c>
      <c r="B267" t="s">
        <v>599</v>
      </c>
      <c r="C267" t="str">
        <f>Tabla4[[#This Row],[NIT]]</f>
        <v>14151601450012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600</v>
      </c>
      <c r="B268" t="s">
        <v>601</v>
      </c>
      <c r="C268" t="str">
        <f>Tabla4[[#This Row],[NIT]]</f>
        <v>04072005641018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602</v>
      </c>
      <c r="B269" t="s">
        <v>603</v>
      </c>
      <c r="C269" t="str">
        <f>Tabla4[[#This Row],[NIT]]</f>
        <v>14062511500012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604</v>
      </c>
      <c r="B270" t="s">
        <v>605</v>
      </c>
      <c r="C270" t="str">
        <f>Tabla4[[#This Row],[NIT]]</f>
        <v>02102610911017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606</v>
      </c>
      <c r="B271" t="s">
        <v>607</v>
      </c>
      <c r="C271" t="str">
        <f>Tabla4[[#This Row],[NIT]]</f>
        <v>11231312951014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608</v>
      </c>
      <c r="B272" t="s">
        <v>609</v>
      </c>
      <c r="C272" t="str">
        <f>Tabla4[[#This Row],[NIT]]</f>
        <v>02030104771061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8288</v>
      </c>
      <c r="B273" t="s">
        <v>610</v>
      </c>
      <c r="C273" t="str">
        <f>Tabla4[[#This Row],[NIT]]</f>
        <v>004316550</v>
      </c>
      <c r="D273">
        <f t="shared" si="9"/>
        <v>9</v>
      </c>
      <c r="E273" t="str">
        <f t="shared" si="10"/>
        <v>DUI</v>
      </c>
    </row>
    <row r="274" spans="1:5" x14ac:dyDescent="0.25">
      <c r="A274" s="1" t="s">
        <v>611</v>
      </c>
      <c r="B274" t="s">
        <v>612</v>
      </c>
      <c r="C274" t="str">
        <f>Tabla4[[#This Row],[NIT]]</f>
        <v>06140312700042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613</v>
      </c>
      <c r="B275" t="s">
        <v>614</v>
      </c>
      <c r="C275" t="str">
        <f>Tabla4[[#This Row],[NIT]]</f>
        <v>06042001931012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615</v>
      </c>
      <c r="B276" t="s">
        <v>616</v>
      </c>
      <c r="C276" t="str">
        <f>Tabla4[[#This Row],[NIT]]</f>
        <v>06142601041090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617</v>
      </c>
      <c r="B277" t="s">
        <v>618</v>
      </c>
      <c r="C277" t="str">
        <f>Tabla4[[#This Row],[NIT]]</f>
        <v>10100906600010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619</v>
      </c>
      <c r="B278" t="s">
        <v>620</v>
      </c>
      <c r="C278" t="str">
        <f>Tabla4[[#This Row],[NIT]]</f>
        <v>12172306380025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8163</v>
      </c>
      <c r="B279" t="s">
        <v>621</v>
      </c>
      <c r="C279" t="str">
        <f>Tabla4[[#This Row],[NIT]]</f>
        <v>017828338</v>
      </c>
      <c r="D279">
        <f t="shared" si="9"/>
        <v>9</v>
      </c>
      <c r="E279" t="str">
        <f t="shared" si="10"/>
        <v>DUI</v>
      </c>
    </row>
    <row r="280" spans="1:5" x14ac:dyDescent="0.25">
      <c r="A280" s="1" t="s">
        <v>622</v>
      </c>
      <c r="B280" t="s">
        <v>623</v>
      </c>
      <c r="C280" t="str">
        <f>Tabla4[[#This Row],[NIT]]</f>
        <v>07022306610013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624</v>
      </c>
      <c r="B281" t="s">
        <v>625</v>
      </c>
      <c r="C281" t="str">
        <f>Tabla4[[#This Row],[NIT]]</f>
        <v>06142508161086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8207</v>
      </c>
      <c r="B282" t="s">
        <v>626</v>
      </c>
      <c r="C282" t="str">
        <f>Tabla4[[#This Row],[NIT]]</f>
        <v>014498744</v>
      </c>
      <c r="D282">
        <f t="shared" si="9"/>
        <v>9</v>
      </c>
      <c r="E282" t="str">
        <f t="shared" si="10"/>
        <v>DUI</v>
      </c>
    </row>
    <row r="283" spans="1:5" x14ac:dyDescent="0.25">
      <c r="A283" s="22" t="s">
        <v>8350</v>
      </c>
      <c r="B283" t="s">
        <v>627</v>
      </c>
      <c r="C283" t="str">
        <f>Tabla4[[#This Row],[NIT]]</f>
        <v>025117115</v>
      </c>
      <c r="D283">
        <f t="shared" si="9"/>
        <v>9</v>
      </c>
      <c r="E283" t="str">
        <f t="shared" si="10"/>
        <v>DUI</v>
      </c>
    </row>
    <row r="284" spans="1:5" x14ac:dyDescent="0.25">
      <c r="A284" s="1" t="s">
        <v>628</v>
      </c>
      <c r="B284" t="s">
        <v>629</v>
      </c>
      <c r="C284" t="str">
        <f>Tabla4[[#This Row],[NIT]]</f>
        <v>10102507460019</v>
      </c>
      <c r="D284">
        <f t="shared" si="9"/>
        <v>14</v>
      </c>
      <c r="E284" t="str">
        <f t="shared" si="10"/>
        <v>NIT</v>
      </c>
    </row>
    <row r="285" spans="1:5" x14ac:dyDescent="0.25">
      <c r="A285" s="1" t="s">
        <v>8181</v>
      </c>
      <c r="B285" t="s">
        <v>630</v>
      </c>
      <c r="C285" t="str">
        <f>Tabla4[[#This Row],[NIT]]</f>
        <v>020422921</v>
      </c>
      <c r="D285">
        <f t="shared" si="9"/>
        <v>9</v>
      </c>
      <c r="E285" t="str">
        <f t="shared" si="10"/>
        <v>DUI</v>
      </c>
    </row>
    <row r="286" spans="1:5" x14ac:dyDescent="0.25">
      <c r="A286" s="1" t="s">
        <v>631</v>
      </c>
      <c r="B286" t="s">
        <v>632</v>
      </c>
      <c r="C286" t="str">
        <f>Tabla4[[#This Row],[NIT]]</f>
        <v>06082909811064</v>
      </c>
      <c r="D286">
        <f t="shared" si="9"/>
        <v>14</v>
      </c>
      <c r="E286" t="str">
        <f t="shared" si="10"/>
        <v>NIT</v>
      </c>
    </row>
    <row r="287" spans="1:5" x14ac:dyDescent="0.25">
      <c r="A287" s="1" t="s">
        <v>633</v>
      </c>
      <c r="B287" t="s">
        <v>634</v>
      </c>
      <c r="C287" t="str">
        <f>Tabla4[[#This Row],[NIT]]</f>
        <v>07150603620028</v>
      </c>
      <c r="D287">
        <f t="shared" si="9"/>
        <v>14</v>
      </c>
      <c r="E287" t="str">
        <f t="shared" si="10"/>
        <v>NIT</v>
      </c>
    </row>
    <row r="288" spans="1:5" x14ac:dyDescent="0.25">
      <c r="A288" s="1" t="s">
        <v>635</v>
      </c>
      <c r="B288" t="s">
        <v>636</v>
      </c>
      <c r="C288" t="str">
        <f>Tabla4[[#This Row],[NIT]]</f>
        <v>06142209201055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637</v>
      </c>
      <c r="B289" t="s">
        <v>638</v>
      </c>
      <c r="C289" t="str">
        <f>Tabla4[[#This Row],[NIT]]</f>
        <v>06142202770023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639</v>
      </c>
      <c r="B290" t="s">
        <v>640</v>
      </c>
      <c r="C290" t="str">
        <f>Tabla4[[#This Row],[NIT]]</f>
        <v>11091202711011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641</v>
      </c>
      <c r="B291" t="s">
        <v>642</v>
      </c>
      <c r="C291" t="str">
        <f>Tabla4[[#This Row],[NIT]]</f>
        <v>11230112821063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643</v>
      </c>
      <c r="B292" t="s">
        <v>644</v>
      </c>
      <c r="C292" t="str">
        <f>Tabla4[[#This Row],[NIT]]</f>
        <v>06141812831130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8216</v>
      </c>
      <c r="B293" t="s">
        <v>645</v>
      </c>
      <c r="C293" t="str">
        <f>Tabla4[[#This Row],[NIT]]</f>
        <v>023577636</v>
      </c>
      <c r="D293">
        <f t="shared" si="9"/>
        <v>9</v>
      </c>
      <c r="E293" t="str">
        <f t="shared" si="10"/>
        <v>DUI</v>
      </c>
    </row>
    <row r="294" spans="1:5" x14ac:dyDescent="0.25">
      <c r="A294" s="1" t="s">
        <v>646</v>
      </c>
      <c r="B294" t="s">
        <v>647</v>
      </c>
      <c r="C294" t="str">
        <f>Tabla4[[#This Row],[NIT]]</f>
        <v>06142805101041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648</v>
      </c>
      <c r="B295" t="s">
        <v>649</v>
      </c>
      <c r="C295" t="str">
        <f>Tabla4[[#This Row],[NIT]]</f>
        <v>13101605721010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650</v>
      </c>
      <c r="B296" t="s">
        <v>651</v>
      </c>
      <c r="C296" t="str">
        <f>Tabla4[[#This Row],[NIT]]</f>
        <v>06142306721101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652</v>
      </c>
      <c r="B297" t="s">
        <v>653</v>
      </c>
      <c r="C297" t="str">
        <f>Tabla4[[#This Row],[NIT]]</f>
        <v>06143101931134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654</v>
      </c>
      <c r="B298" t="s">
        <v>655</v>
      </c>
      <c r="C298" t="str">
        <f>Tabla4[[#This Row],[NIT]]</f>
        <v>06140310131090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656</v>
      </c>
      <c r="B299" t="s">
        <v>657</v>
      </c>
      <c r="C299" t="str">
        <f>Tabla4[[#This Row],[NIT]]</f>
        <v>02102007761117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658</v>
      </c>
      <c r="B300" t="s">
        <v>659</v>
      </c>
      <c r="C300" t="str">
        <f>Tabla4[[#This Row],[NIT]]</f>
        <v>06143005741146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660</v>
      </c>
      <c r="B301" t="s">
        <v>661</v>
      </c>
      <c r="C301" t="str">
        <f>Tabla4[[#This Row],[NIT]]</f>
        <v>03072409951017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662</v>
      </c>
      <c r="B302" t="s">
        <v>663</v>
      </c>
      <c r="C302" t="str">
        <f>Tabla4[[#This Row],[NIT]]</f>
        <v>05022009530018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664</v>
      </c>
      <c r="B303" t="s">
        <v>665</v>
      </c>
      <c r="C303" t="str">
        <f>Tabla4[[#This Row],[NIT]]</f>
        <v>03150203961068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666</v>
      </c>
      <c r="B304" t="s">
        <v>667</v>
      </c>
      <c r="C304" t="str">
        <f>Tabla4[[#This Row],[NIT]]</f>
        <v>12172706761013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668</v>
      </c>
      <c r="B305" t="s">
        <v>669</v>
      </c>
      <c r="C305" t="str">
        <f>Tabla4[[#This Row],[NIT]]</f>
        <v>06141909761047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670</v>
      </c>
      <c r="B306" t="s">
        <v>671</v>
      </c>
      <c r="C306" t="str">
        <f>Tabla4[[#This Row],[NIT]]</f>
        <v>14061003660010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672</v>
      </c>
      <c r="B307" t="s">
        <v>673</v>
      </c>
      <c r="C307" t="str">
        <f>Tabla4[[#This Row],[NIT]]</f>
        <v>11212603721011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674</v>
      </c>
      <c r="B308" t="s">
        <v>675</v>
      </c>
      <c r="C308" t="str">
        <f>Tabla4[[#This Row],[NIT]]</f>
        <v>11110506671017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676</v>
      </c>
      <c r="B309" t="s">
        <v>677</v>
      </c>
      <c r="C309" t="str">
        <f>Tabla4[[#This Row],[NIT]]</f>
        <v>11082201781017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678</v>
      </c>
      <c r="B310" t="s">
        <v>679</v>
      </c>
      <c r="C310" t="str">
        <f>Tabla4[[#This Row],[NIT]]</f>
        <v>14122104501010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680</v>
      </c>
      <c r="B311" t="s">
        <v>681</v>
      </c>
      <c r="C311" t="str">
        <f>Tabla4[[#This Row],[NIT]]</f>
        <v>11021904701024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682</v>
      </c>
      <c r="B312" t="s">
        <v>683</v>
      </c>
      <c r="C312" t="str">
        <f>Tabla4[[#This Row],[NIT]]</f>
        <v>06141303831023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684</v>
      </c>
      <c r="B313" t="s">
        <v>685</v>
      </c>
      <c r="C313" t="str">
        <f>Tabla4[[#This Row],[NIT]]</f>
        <v>06140807600017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686</v>
      </c>
      <c r="B314" t="s">
        <v>687</v>
      </c>
      <c r="C314" t="str">
        <f>Tabla4[[#This Row],[NIT]]</f>
        <v>14022406721015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688</v>
      </c>
      <c r="B315" t="s">
        <v>689</v>
      </c>
      <c r="C315" t="str">
        <f>Tabla4[[#This Row],[NIT]]</f>
        <v>12172712761017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690</v>
      </c>
      <c r="B316" t="s">
        <v>691</v>
      </c>
      <c r="C316" t="str">
        <f>Tabla4[[#This Row],[NIT]]</f>
        <v>06142810771346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692</v>
      </c>
      <c r="B317" t="s">
        <v>693</v>
      </c>
      <c r="C317" t="str">
        <f>Tabla4[[#This Row],[NIT]]</f>
        <v>12050810610019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694</v>
      </c>
      <c r="B318" t="s">
        <v>695</v>
      </c>
      <c r="C318" t="str">
        <f>Tabla4[[#This Row],[NIT]]</f>
        <v>06140303540074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696</v>
      </c>
      <c r="B319" t="s">
        <v>697</v>
      </c>
      <c r="C319" t="str">
        <f>Tabla4[[#This Row],[NIT]]</f>
        <v>07022608741010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698</v>
      </c>
      <c r="B320" t="s">
        <v>699</v>
      </c>
      <c r="C320" t="str">
        <f>Tabla4[[#This Row],[NIT]]</f>
        <v>06141304941051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8179</v>
      </c>
      <c r="B321" t="s">
        <v>700</v>
      </c>
      <c r="C321" t="str">
        <f>Tabla4[[#This Row],[NIT]]</f>
        <v>013758387</v>
      </c>
      <c r="D321">
        <f t="shared" si="9"/>
        <v>9</v>
      </c>
      <c r="E321" t="str">
        <f t="shared" si="10"/>
        <v>DUI</v>
      </c>
    </row>
    <row r="322" spans="1:5" x14ac:dyDescent="0.25">
      <c r="A322" s="1" t="s">
        <v>701</v>
      </c>
      <c r="B322" t="s">
        <v>702</v>
      </c>
      <c r="C322" t="str">
        <f>Tabla4[[#This Row],[NIT]]</f>
        <v>06141006131063</v>
      </c>
      <c r="D322">
        <f t="shared" ref="D322:D385" si="11">LEN(C322)</f>
        <v>14</v>
      </c>
      <c r="E322" t="str">
        <f t="shared" si="10"/>
        <v>NIT</v>
      </c>
    </row>
    <row r="323" spans="1:5" x14ac:dyDescent="0.25">
      <c r="A323" s="1" t="s">
        <v>703</v>
      </c>
      <c r="B323" t="s">
        <v>704</v>
      </c>
      <c r="C323" t="str">
        <f>Tabla4[[#This Row],[NIT]]</f>
        <v>13142602871019</v>
      </c>
      <c r="D323">
        <f t="shared" si="11"/>
        <v>14</v>
      </c>
      <c r="E323" t="str">
        <f t="shared" ref="E323:E386" si="12">IF(D323=14,"NIT",IF(D323=9,"DUI"," "))</f>
        <v>NIT</v>
      </c>
    </row>
    <row r="324" spans="1:5" x14ac:dyDescent="0.25">
      <c r="A324" s="1" t="s">
        <v>705</v>
      </c>
      <c r="B324" t="s">
        <v>706</v>
      </c>
      <c r="C324" t="str">
        <f>Tabla4[[#This Row],[NIT]]</f>
        <v>08212709721026</v>
      </c>
      <c r="D324">
        <f t="shared" si="11"/>
        <v>14</v>
      </c>
      <c r="E324" t="str">
        <f t="shared" si="12"/>
        <v>NIT</v>
      </c>
    </row>
    <row r="325" spans="1:5" x14ac:dyDescent="0.25">
      <c r="A325" s="1" t="s">
        <v>707</v>
      </c>
      <c r="B325" t="s">
        <v>708</v>
      </c>
      <c r="C325" t="str">
        <f>Tabla4[[#This Row],[NIT]]</f>
        <v>11151004801016</v>
      </c>
      <c r="D325">
        <f t="shared" si="11"/>
        <v>14</v>
      </c>
      <c r="E325" t="str">
        <f t="shared" si="12"/>
        <v>NIT</v>
      </c>
    </row>
    <row r="326" spans="1:5" x14ac:dyDescent="0.25">
      <c r="A326" s="1" t="s">
        <v>8237</v>
      </c>
      <c r="B326" t="s">
        <v>709</v>
      </c>
      <c r="C326" t="str">
        <f>Tabla4[[#This Row],[NIT]]</f>
        <v>032305494</v>
      </c>
      <c r="D326">
        <f t="shared" si="11"/>
        <v>9</v>
      </c>
      <c r="E326" t="str">
        <f t="shared" si="12"/>
        <v>DUI</v>
      </c>
    </row>
    <row r="327" spans="1:5" x14ac:dyDescent="0.25">
      <c r="A327" s="1" t="s">
        <v>710</v>
      </c>
      <c r="B327" t="s">
        <v>711</v>
      </c>
      <c r="C327" t="str">
        <f>Tabla4[[#This Row],[NIT]]</f>
        <v>09062107590018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712</v>
      </c>
      <c r="B328" t="s">
        <v>713</v>
      </c>
      <c r="C328" t="str">
        <f>Tabla4[[#This Row],[NIT]]</f>
        <v>01011702691031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714</v>
      </c>
      <c r="B329" t="s">
        <v>715</v>
      </c>
      <c r="C329" t="str">
        <f>Tabla4[[#This Row],[NIT]]</f>
        <v>10101612841020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716</v>
      </c>
      <c r="B330" t="s">
        <v>717</v>
      </c>
      <c r="C330" t="str">
        <f>Tabla4[[#This Row],[NIT]]</f>
        <v>05112810881012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718</v>
      </c>
      <c r="B331" t="s">
        <v>719</v>
      </c>
      <c r="C331" t="str">
        <f>Tabla4[[#This Row],[NIT]]</f>
        <v>03121406801023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720</v>
      </c>
      <c r="B332" t="s">
        <v>721</v>
      </c>
      <c r="C332" t="str">
        <f>Tabla4[[#This Row],[NIT]]</f>
        <v>06142610051066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722</v>
      </c>
      <c r="B333" t="s">
        <v>723</v>
      </c>
      <c r="C333" t="str">
        <f>Tabla4[[#This Row],[NIT]]</f>
        <v>06142411121039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724</v>
      </c>
      <c r="B334" t="s">
        <v>725</v>
      </c>
      <c r="C334" t="str">
        <f>Tabla4[[#This Row],[NIT]]</f>
        <v>06142410891140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726</v>
      </c>
      <c r="B335" t="s">
        <v>727</v>
      </c>
      <c r="C335" t="str">
        <f>Tabla4[[#This Row],[NIT]]</f>
        <v>06141502911052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728</v>
      </c>
      <c r="B336" t="s">
        <v>729</v>
      </c>
      <c r="C336" t="str">
        <f>Tabla4[[#This Row],[NIT]]</f>
        <v>06193004681015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730</v>
      </c>
      <c r="B337" t="s">
        <v>731</v>
      </c>
      <c r="C337" t="str">
        <f>Tabla4[[#This Row],[NIT]]</f>
        <v>06141305701232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732</v>
      </c>
      <c r="B338" t="s">
        <v>733</v>
      </c>
      <c r="C338" t="str">
        <f>Tabla4[[#This Row],[NIT]]</f>
        <v>07111804620031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734</v>
      </c>
      <c r="B339" t="s">
        <v>735</v>
      </c>
      <c r="C339" t="str">
        <f>Tabla4[[#This Row],[NIT]]</f>
        <v>14063101640015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8222</v>
      </c>
      <c r="B340" t="s">
        <v>736</v>
      </c>
      <c r="C340" t="str">
        <f>Tabla4[[#This Row],[NIT]]</f>
        <v>030060307</v>
      </c>
      <c r="D340">
        <f t="shared" si="11"/>
        <v>9</v>
      </c>
      <c r="E340" t="str">
        <f t="shared" si="12"/>
        <v>DUI</v>
      </c>
    </row>
    <row r="341" spans="1:5" x14ac:dyDescent="0.25">
      <c r="A341" s="1" t="s">
        <v>737</v>
      </c>
      <c r="B341" t="s">
        <v>738</v>
      </c>
      <c r="C341" t="str">
        <f>Tabla4[[#This Row],[NIT]]</f>
        <v>01010207530016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739</v>
      </c>
      <c r="B342" t="s">
        <v>740</v>
      </c>
      <c r="C342" t="str">
        <f>Tabla4[[#This Row],[NIT]]</f>
        <v>02030505670013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741</v>
      </c>
      <c r="B343" t="s">
        <v>742</v>
      </c>
      <c r="C343" t="str">
        <f>Tabla4[[#This Row],[NIT]]</f>
        <v>08142505751017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743</v>
      </c>
      <c r="B344" t="s">
        <v>744</v>
      </c>
      <c r="C344" t="str">
        <f>Tabla4[[#This Row],[NIT]]</f>
        <v>01012709731043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745</v>
      </c>
      <c r="B345" t="s">
        <v>746</v>
      </c>
      <c r="C345" t="str">
        <f>Tabla4[[#This Row],[NIT]]</f>
        <v>06140511881038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747</v>
      </c>
      <c r="B346" t="s">
        <v>748</v>
      </c>
      <c r="C346" t="str">
        <f>Tabla4[[#This Row],[NIT]]</f>
        <v>05111604081011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749</v>
      </c>
      <c r="B347" t="s">
        <v>750</v>
      </c>
      <c r="C347" t="str">
        <f>Tabla4[[#This Row],[NIT]]</f>
        <v>06141412840020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751</v>
      </c>
      <c r="B348" t="s">
        <v>752</v>
      </c>
      <c r="C348" t="str">
        <f>Tabla4[[#This Row],[NIT]]</f>
        <v>09060212821026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753</v>
      </c>
      <c r="B349" t="s">
        <v>754</v>
      </c>
      <c r="C349" t="str">
        <f>Tabla4[[#This Row],[NIT]]</f>
        <v>04162810771024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755</v>
      </c>
      <c r="B350" t="s">
        <v>756</v>
      </c>
      <c r="C350" t="str">
        <f>Tabla4[[#This Row],[NIT]]</f>
        <v>14112509741013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757</v>
      </c>
      <c r="B351" t="s">
        <v>758</v>
      </c>
      <c r="C351" t="str">
        <f>Tabla4[[#This Row],[NIT]]</f>
        <v>04332706761010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759</v>
      </c>
      <c r="B352" t="s">
        <v>760</v>
      </c>
      <c r="C352" t="str">
        <f>Tabla4[[#This Row],[NIT]]</f>
        <v>02022309831021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761</v>
      </c>
      <c r="B353" t="s">
        <v>762</v>
      </c>
      <c r="C353" t="str">
        <f>Tabla4[[#This Row],[NIT]]</f>
        <v>12173010121016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763</v>
      </c>
      <c r="B354" t="s">
        <v>764</v>
      </c>
      <c r="C354" t="str">
        <f>Tabla4[[#This Row],[NIT]]</f>
        <v>08190301891019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765</v>
      </c>
      <c r="B355" t="s">
        <v>766</v>
      </c>
      <c r="C355" t="str">
        <f>Tabla4[[#This Row],[NIT]]</f>
        <v>06143006890074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767</v>
      </c>
      <c r="B356" t="s">
        <v>768</v>
      </c>
      <c r="C356" t="str">
        <f>Tabla4[[#This Row],[NIT]]</f>
        <v>11041009750017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769</v>
      </c>
      <c r="B357" t="s">
        <v>770</v>
      </c>
      <c r="C357" t="str">
        <f>Tabla4[[#This Row],[NIT]]</f>
        <v>04160808961018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771</v>
      </c>
      <c r="B358" t="s">
        <v>772</v>
      </c>
      <c r="C358" t="str">
        <f>Tabla4[[#This Row],[NIT]]</f>
        <v>10010103731015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773</v>
      </c>
      <c r="B359" t="s">
        <v>774</v>
      </c>
      <c r="C359" t="str">
        <f>Tabla4[[#This Row],[NIT]]</f>
        <v>08021212871024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775</v>
      </c>
      <c r="B360" t="s">
        <v>776</v>
      </c>
      <c r="C360" t="str">
        <f>Tabla4[[#This Row],[NIT]]</f>
        <v>14121007181010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777</v>
      </c>
      <c r="B361" t="s">
        <v>778</v>
      </c>
      <c r="C361" t="str">
        <f>Tabla4[[#This Row],[NIT]]</f>
        <v>05030307851010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779</v>
      </c>
      <c r="B362" t="s">
        <v>780</v>
      </c>
      <c r="C362" t="str">
        <f>Tabla4[[#This Row],[NIT]]</f>
        <v>06142310750039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7877</v>
      </c>
      <c r="B363" t="s">
        <v>7878</v>
      </c>
      <c r="C363" t="str">
        <f>Tabla4[[#This Row],[NIT]]</f>
        <v>05110812171028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509</v>
      </c>
      <c r="B364" t="s">
        <v>7882</v>
      </c>
      <c r="C364" t="str">
        <f>Tabla4[[#This Row],[NIT]]</f>
        <v>04012106851010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41</v>
      </c>
      <c r="B365" t="s">
        <v>41</v>
      </c>
      <c r="C365" t="str">
        <f>Tabla4[[#This Row],[NIT]]</f>
        <v>ANULADO</v>
      </c>
      <c r="D365">
        <f t="shared" si="11"/>
        <v>7</v>
      </c>
      <c r="E365" t="str">
        <f t="shared" si="12"/>
        <v xml:space="preserve"> </v>
      </c>
    </row>
    <row r="366" spans="1:5" x14ac:dyDescent="0.25">
      <c r="A366" s="1" t="s">
        <v>781</v>
      </c>
      <c r="B366" t="s">
        <v>782</v>
      </c>
      <c r="C366" t="str">
        <f>Tabla4[[#This Row],[NIT]]</f>
        <v>06141505091110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7803</v>
      </c>
      <c r="B367" t="s">
        <v>7804</v>
      </c>
      <c r="C367" t="str">
        <f>Tabla4[[#This Row],[NIT]]</f>
        <v>061406911921037</v>
      </c>
      <c r="D367">
        <f t="shared" si="11"/>
        <v>15</v>
      </c>
      <c r="E367" t="str">
        <f t="shared" si="12"/>
        <v xml:space="preserve"> </v>
      </c>
    </row>
    <row r="368" spans="1:5" x14ac:dyDescent="0.25">
      <c r="A368" s="1" t="s">
        <v>783</v>
      </c>
      <c r="B368" t="s">
        <v>784</v>
      </c>
      <c r="C368" t="str">
        <f>Tabla4[[#This Row],[NIT]]</f>
        <v>05010909881017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786</v>
      </c>
      <c r="B369" t="s">
        <v>787</v>
      </c>
      <c r="C369" t="str">
        <f>Tabla4[[#This Row],[NIT]]</f>
        <v>06143010031041</v>
      </c>
      <c r="D369">
        <f t="shared" si="11"/>
        <v>14</v>
      </c>
      <c r="E369" t="str">
        <f t="shared" si="12"/>
        <v>NIT</v>
      </c>
    </row>
    <row r="370" spans="1:5" x14ac:dyDescent="0.25">
      <c r="A370" s="1" t="s">
        <v>788</v>
      </c>
      <c r="B370" t="s">
        <v>789</v>
      </c>
      <c r="C370" t="str">
        <f>Tabla4[[#This Row],[NIT]]</f>
        <v>06140703951013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791</v>
      </c>
      <c r="B371" t="s">
        <v>792</v>
      </c>
      <c r="C371" t="str">
        <f>Tabla4[[#This Row],[NIT]]</f>
        <v>13122307721012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793</v>
      </c>
      <c r="B372" t="s">
        <v>794</v>
      </c>
      <c r="C372" t="str">
        <f>Tabla4[[#This Row],[NIT]]</f>
        <v>06142207850045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795</v>
      </c>
      <c r="B373" t="s">
        <v>796</v>
      </c>
      <c r="C373" t="str">
        <f>Tabla4[[#This Row],[NIT]]</f>
        <v>06142106751197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797</v>
      </c>
      <c r="B374" t="s">
        <v>798</v>
      </c>
      <c r="C374" t="str">
        <f>Tabla4[[#This Row],[NIT]]</f>
        <v>10100306650014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799</v>
      </c>
      <c r="B375" t="s">
        <v>800</v>
      </c>
      <c r="C375" t="str">
        <f>Tabla4[[#This Row],[NIT]]</f>
        <v>04331509400011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801</v>
      </c>
      <c r="B376" t="s">
        <v>802</v>
      </c>
      <c r="C376" t="str">
        <f>Tabla4[[#This Row],[NIT]]</f>
        <v>14080405781014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803</v>
      </c>
      <c r="B377" t="s">
        <v>804</v>
      </c>
      <c r="C377" t="str">
        <f>Tabla4[[#This Row],[NIT]]</f>
        <v>09031412801011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805</v>
      </c>
      <c r="B378" t="s">
        <v>806</v>
      </c>
      <c r="C378" t="str">
        <f>Tabla4[[#This Row],[NIT]]</f>
        <v>02100108700014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807</v>
      </c>
      <c r="B379" t="s">
        <v>808</v>
      </c>
      <c r="C379" t="str">
        <f>Tabla4[[#This Row],[NIT]]</f>
        <v>06140802911112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809</v>
      </c>
      <c r="B380" t="s">
        <v>810</v>
      </c>
      <c r="C380" t="str">
        <f>Tabla4[[#This Row],[NIT]]</f>
        <v>06140502860019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8156</v>
      </c>
      <c r="B381" t="s">
        <v>813</v>
      </c>
      <c r="C381" t="str">
        <f>Tabla4[[#This Row],[NIT]]</f>
        <v>041130466</v>
      </c>
      <c r="D381">
        <f t="shared" si="11"/>
        <v>9</v>
      </c>
      <c r="E381" t="str">
        <f t="shared" si="12"/>
        <v>DUI</v>
      </c>
    </row>
    <row r="382" spans="1:5" x14ac:dyDescent="0.25">
      <c r="A382" s="1" t="s">
        <v>814</v>
      </c>
      <c r="B382" t="s">
        <v>815</v>
      </c>
      <c r="C382" t="str">
        <f>Tabla4[[#This Row],[NIT]]</f>
        <v>11230705611014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8230</v>
      </c>
      <c r="B383" t="s">
        <v>816</v>
      </c>
      <c r="C383" t="str">
        <f>Tabla4[[#This Row],[NIT]]</f>
        <v>018593855</v>
      </c>
      <c r="D383">
        <f t="shared" si="11"/>
        <v>9</v>
      </c>
      <c r="E383" t="str">
        <f t="shared" si="12"/>
        <v>DUI</v>
      </c>
    </row>
    <row r="384" spans="1:5" x14ac:dyDescent="0.25">
      <c r="A384" s="1" t="s">
        <v>817</v>
      </c>
      <c r="B384" t="s">
        <v>818</v>
      </c>
      <c r="C384" t="str">
        <f>Tabla4[[#This Row],[NIT]]</f>
        <v>12191102611018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820</v>
      </c>
      <c r="B385" t="s">
        <v>821</v>
      </c>
      <c r="C385" t="str">
        <f>Tabla4[[#This Row],[NIT]]</f>
        <v>06143012931015</v>
      </c>
      <c r="D385">
        <f t="shared" si="11"/>
        <v>14</v>
      </c>
      <c r="E385" t="str">
        <f t="shared" si="12"/>
        <v>NIT</v>
      </c>
    </row>
    <row r="386" spans="1:5" x14ac:dyDescent="0.25">
      <c r="A386" s="1" t="s">
        <v>822</v>
      </c>
      <c r="B386" t="s">
        <v>823</v>
      </c>
      <c r="C386" t="str">
        <f>Tabla4[[#This Row],[NIT]]</f>
        <v>14081402731012</v>
      </c>
      <c r="D386">
        <f t="shared" ref="D386:D449" si="13">LEN(C386)</f>
        <v>14</v>
      </c>
      <c r="E386" t="str">
        <f t="shared" si="12"/>
        <v>NIT</v>
      </c>
    </row>
    <row r="387" spans="1:5" x14ac:dyDescent="0.25">
      <c r="A387" s="1" t="s">
        <v>824</v>
      </c>
      <c r="B387" t="s">
        <v>825</v>
      </c>
      <c r="C387" t="str">
        <f>Tabla4[[#This Row],[NIT]]</f>
        <v>14121407510011</v>
      </c>
      <c r="D387">
        <f t="shared" si="13"/>
        <v>14</v>
      </c>
      <c r="E387" t="str">
        <f t="shared" ref="E387:E450" si="14">IF(D387=14,"NIT",IF(D387=9,"DUI"," "))</f>
        <v>NIT</v>
      </c>
    </row>
    <row r="388" spans="1:5" x14ac:dyDescent="0.25">
      <c r="A388" s="1" t="s">
        <v>826</v>
      </c>
      <c r="B388" t="s">
        <v>827</v>
      </c>
      <c r="C388" t="str">
        <f>Tabla4[[#This Row],[NIT]]</f>
        <v>02102111191012</v>
      </c>
      <c r="D388">
        <f t="shared" si="13"/>
        <v>14</v>
      </c>
      <c r="E388" t="str">
        <f t="shared" si="14"/>
        <v>NIT</v>
      </c>
    </row>
    <row r="389" spans="1:5" x14ac:dyDescent="0.25">
      <c r="A389" s="1" t="s">
        <v>828</v>
      </c>
      <c r="B389" t="s">
        <v>829</v>
      </c>
      <c r="C389" t="str">
        <f>Tabla4[[#This Row],[NIT]]</f>
        <v>06141506001026</v>
      </c>
      <c r="D389">
        <f t="shared" si="13"/>
        <v>14</v>
      </c>
      <c r="E389" t="str">
        <f t="shared" si="14"/>
        <v>NIT</v>
      </c>
    </row>
    <row r="390" spans="1:5" x14ac:dyDescent="0.25">
      <c r="A390" s="1" t="s">
        <v>830</v>
      </c>
      <c r="B390" t="s">
        <v>831</v>
      </c>
      <c r="C390" t="str">
        <f>Tabla4[[#This Row],[NIT]]</f>
        <v>06140604871180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832</v>
      </c>
      <c r="B391" t="s">
        <v>833</v>
      </c>
      <c r="C391" t="str">
        <f>Tabla4[[#This Row],[NIT]]</f>
        <v>14061409831011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834</v>
      </c>
      <c r="B392" t="s">
        <v>835</v>
      </c>
      <c r="C392" t="str">
        <f>Tabla4[[#This Row],[NIT]]</f>
        <v>06141601921043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7879</v>
      </c>
      <c r="B393" t="s">
        <v>7880</v>
      </c>
      <c r="C393" t="str">
        <f>Tabla4[[#This Row],[NIT]]</f>
        <v>12173107821020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836</v>
      </c>
      <c r="B394" t="s">
        <v>837</v>
      </c>
      <c r="C394" t="str">
        <f>Tabla4[[#This Row],[NIT]]</f>
        <v>06142209470033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838</v>
      </c>
      <c r="B395" t="s">
        <v>839</v>
      </c>
      <c r="C395" t="str">
        <f>Tabla4[[#This Row],[NIT]]</f>
        <v>06142802870016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840</v>
      </c>
      <c r="B396" t="s">
        <v>841</v>
      </c>
      <c r="C396" t="str">
        <f>Tabla4[[#This Row],[NIT]]</f>
        <v>06140302171058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7763</v>
      </c>
      <c r="B397" t="s">
        <v>357</v>
      </c>
      <c r="C397" t="str">
        <f>Tabla4[[#This Row],[NIT]]</f>
        <v>13042809881010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842</v>
      </c>
      <c r="B398" t="s">
        <v>843</v>
      </c>
      <c r="C398" t="str">
        <f>Tabla4[[#This Row],[NIT]]</f>
        <v>14181804861014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844</v>
      </c>
      <c r="B399" t="s">
        <v>845</v>
      </c>
      <c r="C399" t="str">
        <f>Tabla4[[#This Row],[NIT]]</f>
        <v>12171406680019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7788</v>
      </c>
      <c r="B400" t="s">
        <v>846</v>
      </c>
      <c r="C400" t="str">
        <f>Tabla4[[#This Row],[NIT]]</f>
        <v>06142508640064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7754</v>
      </c>
      <c r="B401" t="s">
        <v>768</v>
      </c>
      <c r="C401" t="str">
        <f>Tabla4[[#This Row],[NIT]]</f>
        <v>110410097510017</v>
      </c>
      <c r="D401">
        <f t="shared" si="13"/>
        <v>15</v>
      </c>
      <c r="E401" t="str">
        <f t="shared" si="14"/>
        <v xml:space="preserve"> </v>
      </c>
    </row>
    <row r="402" spans="1:5" x14ac:dyDescent="0.25">
      <c r="A402" s="1" t="s">
        <v>847</v>
      </c>
      <c r="B402" t="s">
        <v>848</v>
      </c>
      <c r="C402" t="str">
        <f>Tabla4[[#This Row],[NIT]]</f>
        <v>06142206021048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7871</v>
      </c>
      <c r="B403" t="s">
        <v>7887</v>
      </c>
      <c r="C403" t="str">
        <f>Tabla4[[#This Row],[NIT]]</f>
        <v>12101112731012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849</v>
      </c>
      <c r="B404" t="s">
        <v>850</v>
      </c>
      <c r="C404" t="str">
        <f>Tabla4[[#This Row],[NIT]]</f>
        <v>05112810911019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7828</v>
      </c>
      <c r="B405" t="s">
        <v>851</v>
      </c>
      <c r="C405" t="str">
        <f>Tabla4[[#This Row],[NIT]]</f>
        <v>02030612811010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852</v>
      </c>
      <c r="B406" t="s">
        <v>853</v>
      </c>
      <c r="C406" t="str">
        <f>Tabla4[[#This Row],[NIT]]</f>
        <v>06140506171065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854</v>
      </c>
      <c r="B407" t="s">
        <v>855</v>
      </c>
      <c r="C407" t="str">
        <f>Tabla4[[#This Row],[NIT]]</f>
        <v>06140901031027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856</v>
      </c>
      <c r="B408" t="s">
        <v>857</v>
      </c>
      <c r="C408" t="str">
        <f>Tabla4[[#This Row],[NIT]]</f>
        <v>06140606931083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858</v>
      </c>
      <c r="B409" t="s">
        <v>859</v>
      </c>
      <c r="C409" t="str">
        <f>Tabla4[[#This Row],[NIT]]</f>
        <v>12120709841018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860</v>
      </c>
      <c r="B410" t="s">
        <v>861</v>
      </c>
      <c r="C410" t="str">
        <f>Tabla4[[#This Row],[NIT]]</f>
        <v>08212508691030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862</v>
      </c>
      <c r="B411" t="s">
        <v>863</v>
      </c>
      <c r="C411" t="str">
        <f>Tabla4[[#This Row],[NIT]]</f>
        <v>11210210811016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864</v>
      </c>
      <c r="B412" t="s">
        <v>865</v>
      </c>
      <c r="C412" t="str">
        <f>Tabla4[[#This Row],[NIT]]</f>
        <v>11232512781055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866</v>
      </c>
      <c r="B413" t="s">
        <v>867</v>
      </c>
      <c r="C413" t="str">
        <f>Tabla4[[#This Row],[NIT]]</f>
        <v>10100210781024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868</v>
      </c>
      <c r="B414" t="s">
        <v>869</v>
      </c>
      <c r="C414" t="str">
        <f>Tabla4[[#This Row],[NIT]]</f>
        <v>11020103790011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870</v>
      </c>
      <c r="B415" t="s">
        <v>871</v>
      </c>
      <c r="C415" t="str">
        <f>Tabla4[[#This Row],[NIT]]</f>
        <v>14082109731021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872</v>
      </c>
      <c r="B416" t="s">
        <v>873</v>
      </c>
      <c r="C416" t="str">
        <f>Tabla4[[#This Row],[NIT]]</f>
        <v>11231809761022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874</v>
      </c>
      <c r="B417" t="s">
        <v>875</v>
      </c>
      <c r="C417" t="str">
        <f>Tabla4[[#This Row],[NIT]]</f>
        <v>12091601831024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876</v>
      </c>
      <c r="B418" t="s">
        <v>877</v>
      </c>
      <c r="C418" t="str">
        <f>Tabla4[[#This Row],[NIT]]</f>
        <v>04071110570025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878</v>
      </c>
      <c r="B419" t="s">
        <v>879</v>
      </c>
      <c r="C419" t="str">
        <f>Tabla4[[#This Row],[NIT]]</f>
        <v>14162212541012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880</v>
      </c>
      <c r="B420" t="s">
        <v>881</v>
      </c>
      <c r="C420" t="str">
        <f>Tabla4[[#This Row],[NIT]]</f>
        <v>14051010741021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882</v>
      </c>
      <c r="B421" t="s">
        <v>883</v>
      </c>
      <c r="C421" t="str">
        <f>Tabla4[[#This Row],[NIT]]</f>
        <v>06141605121041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884</v>
      </c>
      <c r="B422" t="s">
        <v>885</v>
      </c>
      <c r="C422" t="str">
        <f>Tabla4[[#This Row],[NIT]]</f>
        <v>06012504731014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886</v>
      </c>
      <c r="B423" t="s">
        <v>887</v>
      </c>
      <c r="C423" t="str">
        <f>Tabla4[[#This Row],[NIT]]</f>
        <v>08190201771016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888</v>
      </c>
      <c r="B424" t="s">
        <v>889</v>
      </c>
      <c r="C424" t="str">
        <f>Tabla4[[#This Row],[NIT]]</f>
        <v>06142711081039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890</v>
      </c>
      <c r="B425" t="s">
        <v>891</v>
      </c>
      <c r="C425" t="str">
        <f>Tabla4[[#This Row],[NIT]]</f>
        <v>12052712731015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892</v>
      </c>
      <c r="B426" t="s">
        <v>893</v>
      </c>
      <c r="C426" t="str">
        <f>Tabla4[[#This Row],[NIT]]</f>
        <v>11082306781039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8799</v>
      </c>
      <c r="B427" t="s">
        <v>8800</v>
      </c>
      <c r="C427" t="str">
        <f>Tabla4[[#This Row],[NIT]]</f>
        <v>001045469</v>
      </c>
      <c r="D427">
        <f t="shared" si="13"/>
        <v>9</v>
      </c>
      <c r="E427" t="str">
        <f t="shared" si="14"/>
        <v>DUI</v>
      </c>
    </row>
    <row r="428" spans="1:5" x14ac:dyDescent="0.25">
      <c r="A428" s="1" t="s">
        <v>894</v>
      </c>
      <c r="B428" t="s">
        <v>895</v>
      </c>
      <c r="C428" t="str">
        <f>Tabla4[[#This Row],[NIT]]</f>
        <v>11232103721016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8801</v>
      </c>
      <c r="B429" t="s">
        <v>8802</v>
      </c>
      <c r="C429" t="str">
        <f>Tabla4[[#This Row],[NIT]]</f>
        <v>14082407031015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8627</v>
      </c>
      <c r="B430" t="s">
        <v>8803</v>
      </c>
      <c r="C430" t="str">
        <f>Tabla4[[#This Row],[NIT]]</f>
        <v>06140110911074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896</v>
      </c>
      <c r="B431" t="s">
        <v>897</v>
      </c>
      <c r="C431" t="str">
        <f>Tabla4[[#This Row],[NIT]]</f>
        <v>06140604191015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898</v>
      </c>
      <c r="B432" t="s">
        <v>899</v>
      </c>
      <c r="C432" t="str">
        <f>Tabla4[[#This Row],[NIT]]</f>
        <v>06142402731100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900</v>
      </c>
      <c r="B433" t="s">
        <v>901</v>
      </c>
      <c r="C433" t="str">
        <f>Tabla4[[#This Row],[NIT]]</f>
        <v>11061406771017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902</v>
      </c>
      <c r="B434" t="s">
        <v>903</v>
      </c>
      <c r="C434" t="str">
        <f>Tabla4[[#This Row],[NIT]]</f>
        <v>06190711691036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904</v>
      </c>
      <c r="B435" t="s">
        <v>905</v>
      </c>
      <c r="C435" t="str">
        <f>Tabla4[[#This Row],[NIT]]</f>
        <v>11230411660015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906</v>
      </c>
      <c r="B436" t="s">
        <v>907</v>
      </c>
      <c r="C436" t="str">
        <f>Tabla4[[#This Row],[NIT]]</f>
        <v>06140109681081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908</v>
      </c>
      <c r="B437" t="s">
        <v>909</v>
      </c>
      <c r="C437" t="str">
        <f>Tabla4[[#This Row],[NIT]]</f>
        <v>05031101841023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7740</v>
      </c>
      <c r="B438" t="s">
        <v>7741</v>
      </c>
      <c r="C438" t="str">
        <f>Tabla4[[#This Row],[NIT]]</f>
        <v>06142002191068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7837</v>
      </c>
      <c r="B439" t="s">
        <v>910</v>
      </c>
      <c r="C439" t="str">
        <f>Tabla4[[#This Row],[NIT]]</f>
        <v>06140709841031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911</v>
      </c>
      <c r="B440" t="s">
        <v>912</v>
      </c>
      <c r="C440" t="str">
        <f>Tabla4[[#This Row],[NIT]]</f>
        <v>12172002811112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913</v>
      </c>
      <c r="B441" t="s">
        <v>914</v>
      </c>
      <c r="C441" t="str">
        <f>Tabla4[[#This Row],[NIT]]</f>
        <v>02100905711026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915</v>
      </c>
      <c r="B442" t="s">
        <v>916</v>
      </c>
      <c r="C442" t="str">
        <f>Tabla4[[#This Row],[NIT]]</f>
        <v>12172111600024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8226</v>
      </c>
      <c r="B443" t="s">
        <v>917</v>
      </c>
      <c r="C443" t="str">
        <f>Tabla4[[#This Row],[NIT]]</f>
        <v>041541510</v>
      </c>
      <c r="D443">
        <f t="shared" si="13"/>
        <v>9</v>
      </c>
      <c r="E443" t="str">
        <f t="shared" si="14"/>
        <v>DUI</v>
      </c>
    </row>
    <row r="444" spans="1:5" x14ac:dyDescent="0.25">
      <c r="A444" s="1" t="s">
        <v>918</v>
      </c>
      <c r="B444" t="s">
        <v>919</v>
      </c>
      <c r="C444" t="str">
        <f>Tabla4[[#This Row],[NIT]]</f>
        <v>14121211650018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920</v>
      </c>
      <c r="B445" t="s">
        <v>921</v>
      </c>
      <c r="C445" t="str">
        <f>Tabla4[[#This Row],[NIT]]</f>
        <v>06140511121017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8155</v>
      </c>
      <c r="B446" t="s">
        <v>7705</v>
      </c>
      <c r="C446" t="str">
        <f>Tabla4[[#This Row],[NIT]]</f>
        <v>002883187</v>
      </c>
      <c r="D446">
        <f t="shared" si="13"/>
        <v>9</v>
      </c>
      <c r="E446" t="str">
        <f t="shared" si="14"/>
        <v>DUI</v>
      </c>
    </row>
    <row r="447" spans="1:5" x14ac:dyDescent="0.25">
      <c r="A447" s="1" t="s">
        <v>922</v>
      </c>
      <c r="B447" t="s">
        <v>923</v>
      </c>
      <c r="C447" t="str">
        <f>Tabla4[[#This Row],[NIT]]</f>
        <v>10010104671016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924</v>
      </c>
      <c r="B448" t="s">
        <v>925</v>
      </c>
      <c r="C448" t="str">
        <f>Tabla4[[#This Row],[NIT]]</f>
        <v>06142101941028</v>
      </c>
      <c r="D448">
        <f t="shared" si="13"/>
        <v>14</v>
      </c>
      <c r="E448" t="str">
        <f t="shared" si="14"/>
        <v>NIT</v>
      </c>
    </row>
    <row r="449" spans="1:5" x14ac:dyDescent="0.25">
      <c r="A449" s="1" t="s">
        <v>7664</v>
      </c>
      <c r="B449" t="s">
        <v>7678</v>
      </c>
      <c r="C449" t="str">
        <f>Tabla4[[#This Row],[NIT]]</f>
        <v>06143007891048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926</v>
      </c>
      <c r="B450" t="s">
        <v>927</v>
      </c>
      <c r="C450" t="str">
        <f>Tabla4[[#This Row],[NIT]]</f>
        <v>06142005700036</v>
      </c>
      <c r="D450">
        <f t="shared" ref="D450:D513" si="15">LEN(C450)</f>
        <v>14</v>
      </c>
      <c r="E450" t="str">
        <f t="shared" si="14"/>
        <v>NIT</v>
      </c>
    </row>
    <row r="451" spans="1:5" x14ac:dyDescent="0.25">
      <c r="A451" s="1" t="s">
        <v>928</v>
      </c>
      <c r="B451" t="s">
        <v>929</v>
      </c>
      <c r="C451" t="str">
        <f>Tabla4[[#This Row],[NIT]]</f>
        <v>06142812891023</v>
      </c>
      <c r="D451">
        <f t="shared" si="15"/>
        <v>14</v>
      </c>
      <c r="E451" t="str">
        <f t="shared" ref="E451:E514" si="16">IF(D451=14,"NIT",IF(D451=9,"DUI"," "))</f>
        <v>NIT</v>
      </c>
    </row>
    <row r="452" spans="1:5" x14ac:dyDescent="0.25">
      <c r="A452" s="1" t="s">
        <v>930</v>
      </c>
      <c r="B452" t="s">
        <v>931</v>
      </c>
      <c r="C452" t="str">
        <f>Tabla4[[#This Row],[NIT]]</f>
        <v>12172712731029</v>
      </c>
      <c r="D452">
        <f t="shared" si="15"/>
        <v>14</v>
      </c>
      <c r="E452" t="str">
        <f t="shared" si="16"/>
        <v>NIT</v>
      </c>
    </row>
    <row r="453" spans="1:5" x14ac:dyDescent="0.25">
      <c r="A453" s="22" t="s">
        <v>8285</v>
      </c>
      <c r="B453" t="s">
        <v>8082</v>
      </c>
      <c r="C453" t="str">
        <f>Tabla4[[#This Row],[NIT]]</f>
        <v>024801054</v>
      </c>
      <c r="D453">
        <f t="shared" si="15"/>
        <v>9</v>
      </c>
      <c r="E453" t="str">
        <f t="shared" si="16"/>
        <v>DUI</v>
      </c>
    </row>
    <row r="454" spans="1:5" x14ac:dyDescent="0.25">
      <c r="A454" s="1" t="s">
        <v>8236</v>
      </c>
      <c r="B454" t="s">
        <v>932</v>
      </c>
      <c r="C454" t="str">
        <f>Tabla4[[#This Row],[NIT]]</f>
        <v>000534732</v>
      </c>
      <c r="D454">
        <f t="shared" si="15"/>
        <v>9</v>
      </c>
      <c r="E454" t="str">
        <f t="shared" si="16"/>
        <v>DUI</v>
      </c>
    </row>
    <row r="455" spans="1:5" x14ac:dyDescent="0.25">
      <c r="A455" s="1" t="s">
        <v>7874</v>
      </c>
      <c r="B455" t="s">
        <v>7875</v>
      </c>
      <c r="C455" t="str">
        <f>Tabla4[[#This Row],[NIT]]</f>
        <v>05090509861037</v>
      </c>
      <c r="D455">
        <f t="shared" si="15"/>
        <v>14</v>
      </c>
      <c r="E455" t="str">
        <f t="shared" si="16"/>
        <v>NIT</v>
      </c>
    </row>
    <row r="456" spans="1:5" x14ac:dyDescent="0.25">
      <c r="A456" s="1" t="s">
        <v>933</v>
      </c>
      <c r="B456" t="s">
        <v>934</v>
      </c>
      <c r="C456" t="str">
        <f>Tabla4[[#This Row],[NIT]]</f>
        <v>05121609510010</v>
      </c>
      <c r="D456">
        <f t="shared" si="15"/>
        <v>14</v>
      </c>
      <c r="E456" t="str">
        <f t="shared" si="16"/>
        <v>NIT</v>
      </c>
    </row>
    <row r="457" spans="1:5" x14ac:dyDescent="0.25">
      <c r="A457" s="1" t="s">
        <v>935</v>
      </c>
      <c r="B457" t="s">
        <v>936</v>
      </c>
      <c r="C457" t="str">
        <f>Tabla4[[#This Row],[NIT]]</f>
        <v>05111809821034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937</v>
      </c>
      <c r="B458" t="s">
        <v>938</v>
      </c>
      <c r="C458" t="str">
        <f>Tabla4[[#This Row],[NIT]]</f>
        <v>06142104901019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939</v>
      </c>
      <c r="B459" t="s">
        <v>940</v>
      </c>
      <c r="C459" t="str">
        <f>Tabla4[[#This Row],[NIT]]</f>
        <v>14160609761016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941</v>
      </c>
      <c r="B460" t="s">
        <v>942</v>
      </c>
      <c r="C460" t="str">
        <f>Tabla4[[#This Row],[NIT]]</f>
        <v>12062709781023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943</v>
      </c>
      <c r="B461" t="s">
        <v>944</v>
      </c>
      <c r="C461" t="str">
        <f>Tabla4[[#This Row],[NIT]]</f>
        <v>13100806701010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945</v>
      </c>
      <c r="B462" t="s">
        <v>946</v>
      </c>
      <c r="C462" t="str">
        <f>Tabla4[[#This Row],[NIT]]</f>
        <v>06142405791383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947</v>
      </c>
      <c r="B463" t="s">
        <v>948</v>
      </c>
      <c r="C463" t="str">
        <f>Tabla4[[#This Row],[NIT]]</f>
        <v>12171902111012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949</v>
      </c>
      <c r="B464" t="s">
        <v>950</v>
      </c>
      <c r="C464" t="str">
        <f>Tabla4[[#This Row],[NIT]]</f>
        <v>06140206680031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951</v>
      </c>
      <c r="B465" t="s">
        <v>952</v>
      </c>
      <c r="C465" t="str">
        <f>Tabla4[[#This Row],[NIT]]</f>
        <v>12170408811030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953</v>
      </c>
      <c r="B466" t="s">
        <v>954</v>
      </c>
      <c r="C466" t="str">
        <f>Tabla4[[#This Row],[NIT]]</f>
        <v>11112106931016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955</v>
      </c>
      <c r="B467" t="s">
        <v>956</v>
      </c>
      <c r="C467" t="str">
        <f>Tabla4[[#This Row],[NIT]]</f>
        <v>06140911470011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957</v>
      </c>
      <c r="B468" t="s">
        <v>958</v>
      </c>
      <c r="C468" t="str">
        <f>Tabla4[[#This Row],[NIT]]</f>
        <v>06142909951047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959</v>
      </c>
      <c r="B469" t="s">
        <v>960</v>
      </c>
      <c r="C469" t="str">
        <f>Tabla4[[#This Row],[NIT]]</f>
        <v>06140605201014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961</v>
      </c>
      <c r="B470" t="s">
        <v>962</v>
      </c>
      <c r="C470" t="str">
        <f>Tabla4[[#This Row],[NIT]]</f>
        <v>06140308951015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8215</v>
      </c>
      <c r="B471" t="s">
        <v>963</v>
      </c>
      <c r="C471" t="str">
        <f>Tabla4[[#This Row],[NIT]]</f>
        <v>012218512</v>
      </c>
      <c r="D471">
        <f t="shared" si="15"/>
        <v>9</v>
      </c>
      <c r="E471" t="str">
        <f t="shared" si="16"/>
        <v>DUI</v>
      </c>
    </row>
    <row r="472" spans="1:5" x14ac:dyDescent="0.25">
      <c r="A472" s="1" t="s">
        <v>964</v>
      </c>
      <c r="B472" t="s">
        <v>965</v>
      </c>
      <c r="C472" t="str">
        <f>Tabla4[[#This Row],[NIT]]</f>
        <v>06141903911074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966</v>
      </c>
      <c r="B473" t="s">
        <v>967</v>
      </c>
      <c r="C473" t="str">
        <f>Tabla4[[#This Row],[NIT]]</f>
        <v>06614041151024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968</v>
      </c>
      <c r="B474" t="s">
        <v>969</v>
      </c>
      <c r="C474" t="str">
        <f>Tabla4[[#This Row],[NIT]]</f>
        <v>12171807550056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970</v>
      </c>
      <c r="B475" t="s">
        <v>971</v>
      </c>
      <c r="C475" t="str">
        <f>Tabla4[[#This Row],[NIT]]</f>
        <v>06190912650013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972</v>
      </c>
      <c r="B476" t="s">
        <v>973</v>
      </c>
      <c r="C476" t="str">
        <f>Tabla4[[#This Row],[NIT]]</f>
        <v>12200702851011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975</v>
      </c>
      <c r="B477" t="s">
        <v>976</v>
      </c>
      <c r="C477" t="str">
        <f>Tabla4[[#This Row],[NIT]]</f>
        <v>13231312440016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7789</v>
      </c>
      <c r="B478" t="s">
        <v>977</v>
      </c>
      <c r="C478" t="str">
        <f>Tabla4[[#This Row],[NIT]]</f>
        <v>06142805811375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978</v>
      </c>
      <c r="B479" t="s">
        <v>979</v>
      </c>
      <c r="C479" t="str">
        <f>Tabla4[[#This Row],[NIT]]</f>
        <v>12171001011019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980</v>
      </c>
      <c r="B480" t="s">
        <v>981</v>
      </c>
      <c r="C480" t="str">
        <f>Tabla4[[#This Row],[NIT]]</f>
        <v>02101910851029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982</v>
      </c>
      <c r="B481" t="s">
        <v>983</v>
      </c>
      <c r="C481" t="str">
        <f>Tabla4[[#This Row],[NIT]]</f>
        <v>06140512111104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8203</v>
      </c>
      <c r="B482" t="s">
        <v>984</v>
      </c>
      <c r="C482" t="str">
        <f>Tabla4[[#This Row],[NIT]]</f>
        <v>018983466</v>
      </c>
      <c r="D482">
        <f t="shared" si="15"/>
        <v>9</v>
      </c>
      <c r="E482" t="str">
        <f t="shared" si="16"/>
        <v>DUI</v>
      </c>
    </row>
    <row r="483" spans="1:5" x14ac:dyDescent="0.25">
      <c r="A483" s="1" t="s">
        <v>985</v>
      </c>
      <c r="B483" t="s">
        <v>187</v>
      </c>
      <c r="C483" t="str">
        <f>Tabla4[[#This Row],[NIT]]</f>
        <v>234688-3</v>
      </c>
      <c r="D483">
        <f t="shared" si="15"/>
        <v>8</v>
      </c>
      <c r="E483" t="str">
        <f t="shared" si="16"/>
        <v xml:space="preserve"> </v>
      </c>
    </row>
    <row r="484" spans="1:5" x14ac:dyDescent="0.25">
      <c r="A484" s="1" t="s">
        <v>986</v>
      </c>
      <c r="B484" t="s">
        <v>987</v>
      </c>
      <c r="C484" t="str">
        <f>Tabla4[[#This Row],[NIT]]</f>
        <v>14181409560029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8218</v>
      </c>
      <c r="B485" t="s">
        <v>8219</v>
      </c>
      <c r="C485" t="str">
        <f>Tabla4[[#This Row],[NIT]]</f>
        <v>005819878</v>
      </c>
      <c r="D485">
        <f t="shared" si="15"/>
        <v>9</v>
      </c>
      <c r="E485" t="str">
        <f t="shared" si="16"/>
        <v>DUI</v>
      </c>
    </row>
    <row r="486" spans="1:5" x14ac:dyDescent="0.25">
      <c r="A486" s="1" t="s">
        <v>988</v>
      </c>
      <c r="B486" t="s">
        <v>989</v>
      </c>
      <c r="C486" t="str">
        <f>Tabla4[[#This Row],[NIT]]</f>
        <v>14012909701016</v>
      </c>
      <c r="D486">
        <f t="shared" si="15"/>
        <v>14</v>
      </c>
      <c r="E486" t="str">
        <f t="shared" si="16"/>
        <v>NIT</v>
      </c>
    </row>
    <row r="487" spans="1:5" x14ac:dyDescent="0.25">
      <c r="A487" s="1" t="s">
        <v>7769</v>
      </c>
      <c r="B487" t="s">
        <v>990</v>
      </c>
      <c r="C487" t="str">
        <f>Tabla4[[#This Row],[NIT]]</f>
        <v>12011812761010</v>
      </c>
      <c r="D487">
        <f t="shared" si="15"/>
        <v>14</v>
      </c>
      <c r="E487" t="str">
        <f t="shared" si="16"/>
        <v>NIT</v>
      </c>
    </row>
    <row r="488" spans="1:5" x14ac:dyDescent="0.25">
      <c r="A488" s="1" t="s">
        <v>991</v>
      </c>
      <c r="B488" t="s">
        <v>992</v>
      </c>
      <c r="C488" t="str">
        <f>Tabla4[[#This Row],[NIT]]</f>
        <v>12172911881013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993</v>
      </c>
      <c r="B489" t="s">
        <v>994</v>
      </c>
      <c r="C489" t="str">
        <f>Tabla4[[#This Row],[NIT]]</f>
        <v>13122410530010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995</v>
      </c>
      <c r="B490" t="s">
        <v>996</v>
      </c>
      <c r="C490" t="str">
        <f>Tabla4[[#This Row],[NIT]]</f>
        <v>06142808791014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997</v>
      </c>
      <c r="B491" t="s">
        <v>998</v>
      </c>
      <c r="C491" t="str">
        <f>Tabla4[[#This Row],[NIT]]</f>
        <v>12010504741010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999</v>
      </c>
      <c r="B492" t="s">
        <v>1000</v>
      </c>
      <c r="C492" t="str">
        <f>Tabla4[[#This Row],[NIT]]</f>
        <v>06140511811137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7738</v>
      </c>
      <c r="B493" t="s">
        <v>117</v>
      </c>
      <c r="C493" t="str">
        <f>Tabla4[[#This Row],[NIT]]</f>
        <v>06142769750018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1001</v>
      </c>
      <c r="B494" t="s">
        <v>1002</v>
      </c>
      <c r="C494" t="str">
        <f>Tabla4[[#This Row],[NIT]]</f>
        <v>14120907651019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1003</v>
      </c>
      <c r="B495" t="s">
        <v>1004</v>
      </c>
      <c r="C495" t="str">
        <f>Tabla4[[#This Row],[NIT]]</f>
        <v>02100904600044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1005</v>
      </c>
      <c r="B496" t="s">
        <v>8481</v>
      </c>
      <c r="C496" t="str">
        <f>Tabla4[[#This Row],[NIT]]</f>
        <v>06142007580150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1006</v>
      </c>
      <c r="B497" t="s">
        <v>1007</v>
      </c>
      <c r="C497" t="str">
        <f>Tabla4[[#This Row],[NIT]]</f>
        <v>14012304741016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1008</v>
      </c>
      <c r="B498" t="s">
        <v>1009</v>
      </c>
      <c r="C498" t="str">
        <f>Tabla4[[#This Row],[NIT]]</f>
        <v>10102204771013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1010</v>
      </c>
      <c r="B499" t="s">
        <v>1011</v>
      </c>
      <c r="C499" t="str">
        <f>Tabla4[[#This Row],[NIT]]</f>
        <v>12172601061016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1012</v>
      </c>
      <c r="B500" t="s">
        <v>1013</v>
      </c>
      <c r="C500" t="str">
        <f>Tabla4[[#This Row],[NIT]]</f>
        <v>04250612470014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1014</v>
      </c>
      <c r="B501" t="s">
        <v>1015</v>
      </c>
      <c r="C501" t="str">
        <f>Tabla4[[#This Row],[NIT]]</f>
        <v>06140903861469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7743</v>
      </c>
      <c r="B502" t="s">
        <v>1016</v>
      </c>
      <c r="C502" t="str">
        <f>Tabla4[[#This Row],[NIT]]</f>
        <v>06140802891065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1017</v>
      </c>
      <c r="B503" t="s">
        <v>1018</v>
      </c>
      <c r="C503" t="str">
        <f>Tabla4[[#This Row],[NIT]]</f>
        <v>02100805570013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1019</v>
      </c>
      <c r="B504" t="s">
        <v>653</v>
      </c>
      <c r="C504" t="str">
        <f>Tabla4[[#This Row],[NIT]]</f>
        <v>06141101721250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8010</v>
      </c>
      <c r="B505" t="s">
        <v>8011</v>
      </c>
      <c r="C505" t="str">
        <f>Tabla4[[#This Row],[NIT]]</f>
        <v>06141610751088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1020</v>
      </c>
      <c r="B506" t="s">
        <v>1021</v>
      </c>
      <c r="C506" t="str">
        <f>Tabla4[[#This Row],[NIT]]</f>
        <v>08210204881042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1022</v>
      </c>
      <c r="B507" t="s">
        <v>1023</v>
      </c>
      <c r="C507" t="str">
        <f>Tabla4[[#This Row],[NIT]]</f>
        <v>02102106790010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7697</v>
      </c>
      <c r="B508" t="s">
        <v>1024</v>
      </c>
      <c r="C508" t="str">
        <f>Tabla4[[#This Row],[NIT]]</f>
        <v>06060306791014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1025</v>
      </c>
      <c r="B509" t="s">
        <v>1026</v>
      </c>
      <c r="C509" t="str">
        <f>Tabla4[[#This Row],[NIT]]</f>
        <v>06141110051055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1027</v>
      </c>
      <c r="B510" t="s">
        <v>1028</v>
      </c>
      <c r="C510" t="str">
        <f>Tabla4[[#This Row],[NIT]]</f>
        <v>11091509861010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1029</v>
      </c>
      <c r="B511" t="s">
        <v>1030</v>
      </c>
      <c r="C511" t="str">
        <f>Tabla4[[#This Row],[NIT]]</f>
        <v>06140112530025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7785</v>
      </c>
      <c r="B512" t="s">
        <v>1031</v>
      </c>
      <c r="C512" t="str">
        <f>Tabla4[[#This Row],[NIT]]</f>
        <v>14160410661012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7691</v>
      </c>
      <c r="B513" t="s">
        <v>1032</v>
      </c>
      <c r="C513" t="str">
        <f>Tabla4[[#This Row],[NIT]]</f>
        <v>94833010071011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1033</v>
      </c>
      <c r="B514" t="s">
        <v>1034</v>
      </c>
      <c r="C514" t="str">
        <f>Tabla4[[#This Row],[NIT]]</f>
        <v>10025066810142</v>
      </c>
      <c r="D514">
        <f t="shared" ref="D514:D577" si="17">LEN(C514)</f>
        <v>14</v>
      </c>
      <c r="E514" t="str">
        <f t="shared" si="16"/>
        <v>NIT</v>
      </c>
    </row>
    <row r="515" spans="1:5" x14ac:dyDescent="0.25">
      <c r="A515" s="1" t="s">
        <v>7760</v>
      </c>
      <c r="B515" t="s">
        <v>1035</v>
      </c>
      <c r="C515" t="str">
        <f>Tabla4[[#This Row],[NIT]]</f>
        <v>06140812081045</v>
      </c>
      <c r="D515">
        <f t="shared" si="17"/>
        <v>14</v>
      </c>
      <c r="E515" t="str">
        <f t="shared" ref="E515:E578" si="18">IF(D515=14,"NIT",IF(D515=9,"DUI"," "))</f>
        <v>NIT</v>
      </c>
    </row>
    <row r="516" spans="1:5" x14ac:dyDescent="0.25">
      <c r="A516" s="1" t="s">
        <v>1036</v>
      </c>
      <c r="B516" t="s">
        <v>1037</v>
      </c>
      <c r="C516" t="str">
        <f>Tabla4[[#This Row],[NIT]]</f>
        <v>06140201151013</v>
      </c>
      <c r="D516">
        <f t="shared" si="17"/>
        <v>14</v>
      </c>
      <c r="E516" t="str">
        <f t="shared" si="18"/>
        <v>NIT</v>
      </c>
    </row>
    <row r="517" spans="1:5" x14ac:dyDescent="0.25">
      <c r="A517" s="1" t="s">
        <v>7782</v>
      </c>
      <c r="B517" t="s">
        <v>1038</v>
      </c>
      <c r="C517" t="str">
        <f>Tabla4[[#This Row],[NIT]]</f>
        <v>14050811630018</v>
      </c>
      <c r="D517">
        <f t="shared" si="17"/>
        <v>14</v>
      </c>
      <c r="E517" t="str">
        <f t="shared" si="18"/>
        <v>NIT</v>
      </c>
    </row>
    <row r="518" spans="1:5" x14ac:dyDescent="0.25">
      <c r="A518" s="1" t="s">
        <v>1039</v>
      </c>
      <c r="B518" t="s">
        <v>1040</v>
      </c>
      <c r="C518" t="str">
        <f>Tabla4[[#This Row],[NIT]]</f>
        <v>06141203131101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7776</v>
      </c>
      <c r="B519" t="s">
        <v>1041</v>
      </c>
      <c r="C519" t="str">
        <f>Tabla4[[#This Row],[NIT]]</f>
        <v>07110106561015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422</v>
      </c>
      <c r="B520" t="s">
        <v>1042</v>
      </c>
      <c r="C520" t="str">
        <f>Tabla4[[#This Row],[NIT]]</f>
        <v>11232507791050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1043</v>
      </c>
      <c r="B521" t="s">
        <v>1044</v>
      </c>
      <c r="C521" t="str">
        <f>Tabla4[[#This Row],[NIT]]</f>
        <v>09061212581021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1045</v>
      </c>
      <c r="B522" t="s">
        <v>1046</v>
      </c>
      <c r="C522" t="str">
        <f>Tabla4[[#This Row],[NIT]]</f>
        <v>06142703981055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1047</v>
      </c>
      <c r="B523" t="s">
        <v>1048</v>
      </c>
      <c r="C523" t="str">
        <f>Tabla4[[#This Row],[NIT]]</f>
        <v>06170705871048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8438</v>
      </c>
      <c r="B524" t="s">
        <v>1051</v>
      </c>
      <c r="C524" t="str">
        <f>Tabla4[[#This Row],[NIT]]</f>
        <v>06140806951020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1052</v>
      </c>
      <c r="B525" t="s">
        <v>1053</v>
      </c>
      <c r="C525" t="str">
        <f>Tabla4[[#This Row],[NIT]]</f>
        <v>14051505480012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8168</v>
      </c>
      <c r="B526" t="s">
        <v>7881</v>
      </c>
      <c r="C526" t="str">
        <f>Tabla4[[#This Row],[NIT]]</f>
        <v>044578045</v>
      </c>
      <c r="D526">
        <f t="shared" si="17"/>
        <v>9</v>
      </c>
      <c r="E526" t="str">
        <f t="shared" si="18"/>
        <v>DUI</v>
      </c>
    </row>
    <row r="527" spans="1:5" x14ac:dyDescent="0.25">
      <c r="A527" s="1" t="s">
        <v>1054</v>
      </c>
      <c r="B527" t="s">
        <v>1055</v>
      </c>
      <c r="C527" t="str">
        <f>Tabla4[[#This Row],[NIT]]</f>
        <v>06140903921054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1056</v>
      </c>
      <c r="B528" t="s">
        <v>1057</v>
      </c>
      <c r="C528" t="str">
        <f>Tabla4[[#This Row],[NIT]]</f>
        <v>08210412921074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1058</v>
      </c>
      <c r="B529" t="s">
        <v>1059</v>
      </c>
      <c r="C529" t="str">
        <f>Tabla4[[#This Row],[NIT]]</f>
        <v>06142403181022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1060</v>
      </c>
      <c r="B530" t="s">
        <v>1061</v>
      </c>
      <c r="C530" t="str">
        <f>Tabla4[[#This Row],[NIT]]</f>
        <v>06140705520010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1062</v>
      </c>
      <c r="B531" t="s">
        <v>1063</v>
      </c>
      <c r="C531" t="str">
        <f>Tabla4[[#This Row],[NIT]]</f>
        <v>06141809801351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1064</v>
      </c>
      <c r="B532" t="s">
        <v>1065</v>
      </c>
      <c r="C532" t="str">
        <f>Tabla4[[#This Row],[NIT]]</f>
        <v>0617070482102</v>
      </c>
      <c r="D532">
        <f t="shared" si="17"/>
        <v>13</v>
      </c>
      <c r="E532" t="str">
        <f t="shared" si="18"/>
        <v xml:space="preserve"> </v>
      </c>
    </row>
    <row r="533" spans="1:5" x14ac:dyDescent="0.25">
      <c r="A533" s="1" t="s">
        <v>8532</v>
      </c>
      <c r="B533" t="s">
        <v>8533</v>
      </c>
      <c r="C533" t="str">
        <f>Tabla4[[#This Row],[NIT]]</f>
        <v>06140605221066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1066</v>
      </c>
      <c r="B534" t="s">
        <v>1067</v>
      </c>
      <c r="C534" t="str">
        <f>Tabla4[[#This Row],[NIT]]</f>
        <v>12173107821022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1068</v>
      </c>
      <c r="B535" t="s">
        <v>1069</v>
      </c>
      <c r="C535" t="str">
        <f>Tabla4[[#This Row],[NIT]]</f>
        <v>02100308651012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8849</v>
      </c>
      <c r="B536" t="s">
        <v>8850</v>
      </c>
      <c r="C536" t="str">
        <f>Tabla4[[#This Row],[NIT]]</f>
        <v>03021608841022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1070</v>
      </c>
      <c r="B537" t="s">
        <v>1071</v>
      </c>
      <c r="C537" t="str">
        <f>Tabla4[[#This Row],[NIT]]</f>
        <v>06140608801284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1073</v>
      </c>
      <c r="B538" t="s">
        <v>1074</v>
      </c>
      <c r="C538" t="str">
        <f>Tabla4[[#This Row],[NIT]]</f>
        <v>06143012831061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1075</v>
      </c>
      <c r="B539" t="s">
        <v>1076</v>
      </c>
      <c r="C539" t="str">
        <f>Tabla4[[#This Row],[NIT]]</f>
        <v>06141205801108</v>
      </c>
      <c r="D539">
        <f t="shared" si="17"/>
        <v>14</v>
      </c>
      <c r="E539" t="str">
        <f t="shared" si="18"/>
        <v>NIT</v>
      </c>
    </row>
    <row r="540" spans="1:5" x14ac:dyDescent="0.25">
      <c r="A540" s="22" t="s">
        <v>8217</v>
      </c>
      <c r="B540" t="s">
        <v>297</v>
      </c>
      <c r="C540" t="str">
        <f>Tabla4[[#This Row],[NIT]]</f>
        <v>021648009</v>
      </c>
      <c r="D540">
        <f t="shared" si="17"/>
        <v>9</v>
      </c>
      <c r="E540" t="str">
        <f t="shared" si="18"/>
        <v>DUI</v>
      </c>
    </row>
    <row r="541" spans="1:5" x14ac:dyDescent="0.25">
      <c r="A541" s="1" t="s">
        <v>1077</v>
      </c>
      <c r="B541" t="s">
        <v>1078</v>
      </c>
      <c r="C541" t="str">
        <f>Tabla4[[#This Row],[NIT]]</f>
        <v>11150301570020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1080</v>
      </c>
      <c r="B542" t="s">
        <v>1081</v>
      </c>
      <c r="C542" t="str">
        <f>Tabla4[[#This Row],[NIT]]</f>
        <v>06142401560065</v>
      </c>
      <c r="D542">
        <f t="shared" si="17"/>
        <v>14</v>
      </c>
      <c r="E542" t="str">
        <f t="shared" si="18"/>
        <v>NIT</v>
      </c>
    </row>
    <row r="543" spans="1:5" x14ac:dyDescent="0.25">
      <c r="A543" s="1" t="s">
        <v>1082</v>
      </c>
      <c r="B543" t="s">
        <v>1083</v>
      </c>
      <c r="C543" t="str">
        <f>Tabla4[[#This Row],[NIT]]</f>
        <v>11090502881010</v>
      </c>
      <c r="D543">
        <f t="shared" si="17"/>
        <v>14</v>
      </c>
      <c r="E543" t="str">
        <f t="shared" si="18"/>
        <v>NIT</v>
      </c>
    </row>
    <row r="544" spans="1:5" x14ac:dyDescent="0.25">
      <c r="A544" s="1" t="s">
        <v>1084</v>
      </c>
      <c r="B544" t="s">
        <v>1085</v>
      </c>
      <c r="C544" t="str">
        <f>Tabla4[[#This Row],[NIT]]</f>
        <v>11180406590017</v>
      </c>
      <c r="D544">
        <f t="shared" si="17"/>
        <v>14</v>
      </c>
      <c r="E544" t="str">
        <f t="shared" si="18"/>
        <v>NIT</v>
      </c>
    </row>
    <row r="545" spans="1:5" x14ac:dyDescent="0.25">
      <c r="A545" s="1" t="s">
        <v>7844</v>
      </c>
      <c r="B545" t="s">
        <v>452</v>
      </c>
      <c r="C545" t="str">
        <f>Tabla4[[#This Row],[NIT]]</f>
        <v>2912300</v>
      </c>
      <c r="D545">
        <f t="shared" si="17"/>
        <v>7</v>
      </c>
      <c r="E545" t="str">
        <f t="shared" si="18"/>
        <v xml:space="preserve"> </v>
      </c>
    </row>
    <row r="546" spans="1:5" x14ac:dyDescent="0.25">
      <c r="A546" s="1" t="s">
        <v>7862</v>
      </c>
      <c r="B546" t="s">
        <v>7863</v>
      </c>
      <c r="C546" t="str">
        <f>Tabla4[[#This Row],[NIT]]</f>
        <v>02101506741015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1086</v>
      </c>
      <c r="B547" t="s">
        <v>1087</v>
      </c>
      <c r="C547" t="str">
        <f>Tabla4[[#This Row],[NIT]]</f>
        <v>06140503721145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7883</v>
      </c>
      <c r="B548" t="s">
        <v>7884</v>
      </c>
      <c r="C548" t="str">
        <f>Tabla4[[#This Row],[NIT]]</f>
        <v>13121106861014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7876</v>
      </c>
      <c r="B549" t="s">
        <v>634</v>
      </c>
      <c r="C549" t="str">
        <f>Tabla4[[#This Row],[NIT]]</f>
        <v>07150602620028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7885</v>
      </c>
      <c r="B550" t="s">
        <v>7886</v>
      </c>
      <c r="C550" t="str">
        <f>Tabla4[[#This Row],[NIT]]</f>
        <v>06141711801159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1088</v>
      </c>
      <c r="B551" t="s">
        <v>1089</v>
      </c>
      <c r="C551" t="str">
        <f>Tabla4[[#This Row],[NIT]]</f>
        <v>06141209021050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1090</v>
      </c>
      <c r="B552" t="s">
        <v>1091</v>
      </c>
      <c r="C552" t="str">
        <f>Tabla4[[#This Row],[NIT]]</f>
        <v>06142602911269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1092</v>
      </c>
      <c r="B553" t="s">
        <v>1093</v>
      </c>
      <c r="C553" t="str">
        <f>Tabla4[[#This Row],[NIT]]</f>
        <v>06143006081034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1094</v>
      </c>
      <c r="B554" t="s">
        <v>1095</v>
      </c>
      <c r="C554" t="str">
        <f>Tabla4[[#This Row],[NIT]]</f>
        <v>06142209201110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1096</v>
      </c>
      <c r="B555" t="s">
        <v>1097</v>
      </c>
      <c r="C555" t="str">
        <f>Tabla4[[#This Row],[NIT]]</f>
        <v>97410109821015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1098</v>
      </c>
      <c r="B556" t="s">
        <v>1099</v>
      </c>
      <c r="C556" t="str">
        <f>Tabla4[[#This Row],[NIT]]</f>
        <v>06140311171011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1100</v>
      </c>
      <c r="B557" t="s">
        <v>1101</v>
      </c>
      <c r="C557" t="str">
        <f>Tabla4[[#This Row],[NIT]]</f>
        <v>09040806661010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1102</v>
      </c>
      <c r="B558" t="s">
        <v>1103</v>
      </c>
      <c r="C558" t="str">
        <f>Tabla4[[#This Row],[NIT]]</f>
        <v>11230212751011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1104</v>
      </c>
      <c r="B559" t="s">
        <v>1105</v>
      </c>
      <c r="C559" t="str">
        <f>Tabla4[[#This Row],[NIT]]</f>
        <v>05151612191014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1106</v>
      </c>
      <c r="B560" t="s">
        <v>1107</v>
      </c>
      <c r="C560" t="str">
        <f>Tabla4[[#This Row],[NIT]]</f>
        <v>06080708951019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1108</v>
      </c>
      <c r="B561" t="s">
        <v>1109</v>
      </c>
      <c r="C561" t="str">
        <f>Tabla4[[#This Row],[NIT]]</f>
        <v>05111609141012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1110</v>
      </c>
      <c r="B562" t="s">
        <v>1111</v>
      </c>
      <c r="C562" t="str">
        <f>Tabla4[[#This Row],[NIT]]</f>
        <v>06140907740020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1112</v>
      </c>
      <c r="B563" t="s">
        <v>1113</v>
      </c>
      <c r="C563" t="str">
        <f>Tabla4[[#This Row],[NIT]]</f>
        <v>14010101471012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1114</v>
      </c>
      <c r="B564" t="s">
        <v>1115</v>
      </c>
      <c r="C564" t="str">
        <f>Tabla4[[#This Row],[NIT]]</f>
        <v>12150208460016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1116</v>
      </c>
      <c r="B565" t="s">
        <v>1117</v>
      </c>
      <c r="C565" t="str">
        <f>Tabla4[[#This Row],[NIT]]</f>
        <v>06141111811355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1118</v>
      </c>
      <c r="B566" t="s">
        <v>1119</v>
      </c>
      <c r="C566" t="str">
        <f>Tabla4[[#This Row],[NIT]]</f>
        <v>12182105781012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1120</v>
      </c>
      <c r="B567" t="s">
        <v>1121</v>
      </c>
      <c r="C567" t="str">
        <f>Tabla4[[#This Row],[NIT]]</f>
        <v>14073001650023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1122</v>
      </c>
      <c r="B568" t="s">
        <v>1123</v>
      </c>
      <c r="C568" t="str">
        <f>Tabla4[[#This Row],[NIT]]</f>
        <v>12072905751014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1124</v>
      </c>
      <c r="B569" t="s">
        <v>1125</v>
      </c>
      <c r="C569" t="str">
        <f>Tabla4[[#This Row],[NIT]]</f>
        <v>06140901630174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1126</v>
      </c>
      <c r="B570" t="s">
        <v>1127</v>
      </c>
      <c r="C570" t="str">
        <f>Tabla4[[#This Row],[NIT]]</f>
        <v>06141905171067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8194</v>
      </c>
      <c r="B571" t="s">
        <v>1128</v>
      </c>
      <c r="C571" t="str">
        <f>Tabla4[[#This Row],[NIT]]</f>
        <v>028442006</v>
      </c>
      <c r="D571">
        <f t="shared" si="17"/>
        <v>9</v>
      </c>
      <c r="E571" t="str">
        <f t="shared" si="18"/>
        <v>DUI</v>
      </c>
    </row>
    <row r="572" spans="1:5" x14ac:dyDescent="0.25">
      <c r="A572" s="1" t="s">
        <v>1129</v>
      </c>
      <c r="B572" t="s">
        <v>1130</v>
      </c>
      <c r="C572" t="str">
        <f>Tabla4[[#This Row],[NIT]]</f>
        <v>12070101711017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1131</v>
      </c>
      <c r="B573" t="s">
        <v>1132</v>
      </c>
      <c r="C573" t="str">
        <f>Tabla4[[#This Row],[NIT]]</f>
        <v>09042810681010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466</v>
      </c>
      <c r="B574" t="s">
        <v>1133</v>
      </c>
      <c r="C574" t="str">
        <f>Tabla4[[#This Row],[NIT]]</f>
        <v>06142304131030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1086</v>
      </c>
      <c r="B575" t="s">
        <v>1134</v>
      </c>
      <c r="C575" t="str">
        <f>Tabla4[[#This Row],[NIT]]</f>
        <v>06140503721145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1135</v>
      </c>
      <c r="B576" t="s">
        <v>1136</v>
      </c>
      <c r="C576" t="str">
        <f>Tabla4[[#This Row],[NIT]]</f>
        <v>06141010141030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1137</v>
      </c>
      <c r="B577" t="s">
        <v>1138</v>
      </c>
      <c r="C577" t="str">
        <f>Tabla4[[#This Row],[NIT]]</f>
        <v>06142010851115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1139</v>
      </c>
      <c r="B578" t="s">
        <v>1140</v>
      </c>
      <c r="C578" t="str">
        <f>Tabla4[[#This Row],[NIT]]</f>
        <v>94112901871011</v>
      </c>
      <c r="D578">
        <f t="shared" ref="D578:D641" si="19">LEN(C578)</f>
        <v>14</v>
      </c>
      <c r="E578" t="str">
        <f t="shared" si="18"/>
        <v>NIT</v>
      </c>
    </row>
    <row r="579" spans="1:5" x14ac:dyDescent="0.25">
      <c r="A579" s="1" t="s">
        <v>1141</v>
      </c>
      <c r="B579" t="s">
        <v>1142</v>
      </c>
      <c r="C579" t="str">
        <f>Tabla4[[#This Row],[NIT]]</f>
        <v>06142111801437</v>
      </c>
      <c r="D579">
        <f t="shared" si="19"/>
        <v>14</v>
      </c>
      <c r="E579" t="str">
        <f t="shared" ref="E579:E642" si="20">IF(D579=14,"NIT",IF(D579=9,"DUI"," "))</f>
        <v>NIT</v>
      </c>
    </row>
    <row r="580" spans="1:5" x14ac:dyDescent="0.25">
      <c r="A580" s="1" t="s">
        <v>1143</v>
      </c>
      <c r="B580" t="s">
        <v>1144</v>
      </c>
      <c r="C580" t="str">
        <f>Tabla4[[#This Row],[NIT]]</f>
        <v>06140301530119</v>
      </c>
      <c r="D580">
        <f t="shared" si="19"/>
        <v>14</v>
      </c>
      <c r="E580" t="str">
        <f t="shared" si="20"/>
        <v>NIT</v>
      </c>
    </row>
    <row r="581" spans="1:5" x14ac:dyDescent="0.25">
      <c r="A581" s="1" t="s">
        <v>1145</v>
      </c>
      <c r="B581" t="s">
        <v>1146</v>
      </c>
      <c r="C581" t="str">
        <f>Tabla4[[#This Row],[NIT]]</f>
        <v>06142209670095</v>
      </c>
      <c r="D581">
        <f t="shared" si="19"/>
        <v>14</v>
      </c>
      <c r="E581" t="str">
        <f t="shared" si="20"/>
        <v>NIT</v>
      </c>
    </row>
    <row r="582" spans="1:5" x14ac:dyDescent="0.25">
      <c r="A582" s="1" t="s">
        <v>1147</v>
      </c>
      <c r="B582" t="s">
        <v>1148</v>
      </c>
      <c r="C582" t="str">
        <f>Tabla4[[#This Row],[NIT]]</f>
        <v>06142706801058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1149</v>
      </c>
      <c r="B583" t="s">
        <v>1150</v>
      </c>
      <c r="C583" t="str">
        <f>Tabla4[[#This Row],[NIT]]</f>
        <v>11042203560015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8241</v>
      </c>
      <c r="B584" t="s">
        <v>1151</v>
      </c>
      <c r="C584" t="str">
        <f>Tabla4[[#This Row],[NIT]]</f>
        <v>026624830</v>
      </c>
      <c r="D584">
        <f t="shared" si="19"/>
        <v>9</v>
      </c>
      <c r="E584" t="str">
        <f t="shared" si="20"/>
        <v>DUI</v>
      </c>
    </row>
    <row r="585" spans="1:5" x14ac:dyDescent="0.25">
      <c r="A585" s="1" t="s">
        <v>1152</v>
      </c>
      <c r="B585" t="s">
        <v>1153</v>
      </c>
      <c r="C585" t="str">
        <f>Tabla4[[#This Row],[NIT]]</f>
        <v>02101809041015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1154</v>
      </c>
      <c r="B586" t="s">
        <v>1155</v>
      </c>
      <c r="C586" t="str">
        <f>Tabla4[[#This Row],[NIT]]</f>
        <v>09060401941016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1019</v>
      </c>
      <c r="B587" t="s">
        <v>1156</v>
      </c>
      <c r="C587" t="str">
        <f>Tabla4[[#This Row],[NIT]]</f>
        <v>06141101721250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1157</v>
      </c>
      <c r="B588" t="s">
        <v>1158</v>
      </c>
      <c r="C588" t="str">
        <f>Tabla4[[#This Row],[NIT]]</f>
        <v>06140211530015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1159</v>
      </c>
      <c r="B589" t="s">
        <v>1160</v>
      </c>
      <c r="C589" t="str">
        <f>Tabla4[[#This Row],[NIT]]</f>
        <v>12171912871023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1161</v>
      </c>
      <c r="B590" t="s">
        <v>1162</v>
      </c>
      <c r="C590" t="str">
        <f>Tabla4[[#This Row],[NIT]]</f>
        <v>14162609201013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8227</v>
      </c>
      <c r="B591" t="s">
        <v>1163</v>
      </c>
      <c r="C591" t="str">
        <f>Tabla4[[#This Row],[NIT]]</f>
        <v>005583029</v>
      </c>
      <c r="D591">
        <f t="shared" si="19"/>
        <v>9</v>
      </c>
      <c r="E591" t="str">
        <f t="shared" si="20"/>
        <v>DUI</v>
      </c>
    </row>
    <row r="592" spans="1:5" x14ac:dyDescent="0.25">
      <c r="A592" s="1" t="s">
        <v>1164</v>
      </c>
      <c r="B592" t="s">
        <v>1165</v>
      </c>
      <c r="C592" t="str">
        <f>Tabla4[[#This Row],[NIT]]</f>
        <v>10080202941011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1166</v>
      </c>
      <c r="B593" t="s">
        <v>1167</v>
      </c>
      <c r="C593" t="str">
        <f>Tabla4[[#This Row],[NIT]]</f>
        <v>12170803171023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1168</v>
      </c>
      <c r="B594" t="s">
        <v>1169</v>
      </c>
      <c r="C594" t="str">
        <f>Tabla4[[#This Row],[NIT]]</f>
        <v>12172812941098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1170</v>
      </c>
      <c r="B595" t="s">
        <v>1171</v>
      </c>
      <c r="C595" t="str">
        <f>Tabla4[[#This Row],[NIT]]</f>
        <v>06141609201015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1172</v>
      </c>
      <c r="B596" t="s">
        <v>1173</v>
      </c>
      <c r="C596" t="str">
        <f>Tabla4[[#This Row],[NIT]]</f>
        <v>05021402641024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1174</v>
      </c>
      <c r="B597" t="s">
        <v>1175</v>
      </c>
      <c r="C597" t="str">
        <f>Tabla4[[#This Row],[NIT]]</f>
        <v>09031712791014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1176</v>
      </c>
      <c r="B598" t="s">
        <v>1177</v>
      </c>
      <c r="C598" t="str">
        <f>Tabla4[[#This Row],[NIT]]</f>
        <v>08212001761028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1178</v>
      </c>
      <c r="B599" t="s">
        <v>1179</v>
      </c>
      <c r="C599" t="str">
        <f>Tabla4[[#This Row],[NIT]]</f>
        <v>06022401811015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1180</v>
      </c>
      <c r="B600" t="s">
        <v>1181</v>
      </c>
      <c r="C600" t="str">
        <f>Tabla4[[#This Row],[NIT]]</f>
        <v>06141912191065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1182</v>
      </c>
      <c r="B601" t="s">
        <v>1183</v>
      </c>
      <c r="C601" t="str">
        <f>Tabla4[[#This Row],[NIT]]</f>
        <v>04061601721019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7814</v>
      </c>
      <c r="B602" t="s">
        <v>8508</v>
      </c>
      <c r="C602" t="str">
        <f>Tabla4[[#This Row],[NIT]]</f>
        <v>05191909891020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7792</v>
      </c>
      <c r="B603" t="s">
        <v>1185</v>
      </c>
      <c r="C603" t="str">
        <f>Tabla4[[#This Row],[NIT]]</f>
        <v>07151001771010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1186</v>
      </c>
      <c r="B604" t="s">
        <v>1187</v>
      </c>
      <c r="C604" t="str">
        <f>Tabla4[[#This Row],[NIT]]</f>
        <v>06140705151014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1188</v>
      </c>
      <c r="B605" t="s">
        <v>1189</v>
      </c>
      <c r="C605" t="str">
        <f>Tabla4[[#This Row],[NIT]]</f>
        <v>06140107640160</v>
      </c>
      <c r="D605">
        <f t="shared" si="19"/>
        <v>14</v>
      </c>
      <c r="E605" t="str">
        <f t="shared" si="20"/>
        <v>NIT</v>
      </c>
    </row>
    <row r="606" spans="1:5" x14ac:dyDescent="0.25">
      <c r="A606" s="29" t="s">
        <v>7739</v>
      </c>
      <c r="B606" t="s">
        <v>1190</v>
      </c>
      <c r="C606" t="str">
        <f>Tabla4[[#This Row],[NIT]]</f>
        <v>02103010630020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1191</v>
      </c>
      <c r="B607" t="s">
        <v>1192</v>
      </c>
      <c r="C607" t="str">
        <f>Tabla4[[#This Row],[NIT]]</f>
        <v>06140709750018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1193</v>
      </c>
      <c r="B608" t="s">
        <v>1194</v>
      </c>
      <c r="C608" t="str">
        <f>Tabla4[[#This Row],[NIT]]</f>
        <v>05113003670013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1195</v>
      </c>
      <c r="B609" t="s">
        <v>1196</v>
      </c>
      <c r="C609" t="str">
        <f>Tabla4[[#This Row],[NIT]]</f>
        <v>05112204881015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1197</v>
      </c>
      <c r="B610" t="s">
        <v>1198</v>
      </c>
      <c r="C610" t="str">
        <f>Tabla4[[#This Row],[NIT]]</f>
        <v>06140807881149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1199</v>
      </c>
      <c r="B611" t="s">
        <v>1200</v>
      </c>
      <c r="C611" t="str">
        <f>Tabla4[[#This Row],[NIT]]</f>
        <v>06141708941063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1201</v>
      </c>
      <c r="B612" t="s">
        <v>1202</v>
      </c>
      <c r="C612" t="str">
        <f>Tabla4[[#This Row],[NIT]]</f>
        <v>06143009191051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1203</v>
      </c>
      <c r="B613" t="s">
        <v>1204</v>
      </c>
      <c r="C613" t="str">
        <f>Tabla4[[#This Row],[NIT]]</f>
        <v>06141602051069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1205</v>
      </c>
      <c r="B614" t="s">
        <v>1206</v>
      </c>
      <c r="C614" t="str">
        <f>Tabla4[[#This Row],[NIT]]</f>
        <v>12171307861091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1207</v>
      </c>
      <c r="B615" t="s">
        <v>1208</v>
      </c>
      <c r="C615" t="str">
        <f>Tabla4[[#This Row],[NIT]]</f>
        <v>04111712511010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1209</v>
      </c>
      <c r="B616" t="s">
        <v>1210</v>
      </c>
      <c r="C616" t="str">
        <f>Tabla4[[#This Row],[NIT]]</f>
        <v>06141504181043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1211</v>
      </c>
      <c r="B617" t="s">
        <v>1212</v>
      </c>
      <c r="C617" t="str">
        <f>Tabla4[[#This Row],[NIT]]</f>
        <v>04072703911019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1213</v>
      </c>
      <c r="B618" t="s">
        <v>1214</v>
      </c>
      <c r="C618" t="str">
        <f>Tabla4[[#This Row],[NIT]]</f>
        <v>12170407851020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1215</v>
      </c>
      <c r="B619" t="s">
        <v>1216</v>
      </c>
      <c r="C619" t="str">
        <f>Tabla4[[#This Row],[NIT]]</f>
        <v>05110201781025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1217</v>
      </c>
      <c r="B620" t="s">
        <v>1218</v>
      </c>
      <c r="C620" t="str">
        <f>Tabla4[[#This Row],[NIT]]</f>
        <v>03112905680011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1219</v>
      </c>
      <c r="B621" t="s">
        <v>1220</v>
      </c>
      <c r="C621" t="str">
        <f>Tabla4[[#This Row],[NIT]]</f>
        <v>13122611821015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8178</v>
      </c>
      <c r="B622" t="s">
        <v>1221</v>
      </c>
      <c r="C622" t="str">
        <f>Tabla4[[#This Row],[NIT]]</f>
        <v>001121312</v>
      </c>
      <c r="D622">
        <f t="shared" si="19"/>
        <v>9</v>
      </c>
      <c r="E622" t="str">
        <f t="shared" si="20"/>
        <v>DUI</v>
      </c>
    </row>
    <row r="623" spans="1:5" x14ac:dyDescent="0.25">
      <c r="A623" s="1" t="s">
        <v>1222</v>
      </c>
      <c r="B623" t="s">
        <v>1223</v>
      </c>
      <c r="C623" t="str">
        <f>Tabla4[[#This Row],[NIT]]</f>
        <v>06141904640116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1224</v>
      </c>
      <c r="B624" t="s">
        <v>1225</v>
      </c>
      <c r="C624" t="str">
        <f>Tabla4[[#This Row],[NIT]]</f>
        <v>06142007201037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1226</v>
      </c>
      <c r="B625" t="s">
        <v>1227</v>
      </c>
      <c r="C625" t="str">
        <f>Tabla4[[#This Row],[NIT]]</f>
        <v>06101705801021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1228</v>
      </c>
      <c r="B626" t="s">
        <v>1229</v>
      </c>
      <c r="C626" t="str">
        <f>Tabla4[[#This Row],[NIT]]</f>
        <v>06141001881013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1230</v>
      </c>
      <c r="B627" t="s">
        <v>1231</v>
      </c>
      <c r="C627" t="str">
        <f>Tabla4[[#This Row],[NIT]]</f>
        <v>06140801191043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1232</v>
      </c>
      <c r="B628" t="s">
        <v>1233</v>
      </c>
      <c r="C628" t="str">
        <f>Tabla4[[#This Row],[NIT]]</f>
        <v>09062001420014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1234</v>
      </c>
      <c r="B629" t="s">
        <v>1235</v>
      </c>
      <c r="C629" t="str">
        <f>Tabla4[[#This Row],[NIT]]</f>
        <v>02022504430011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1236</v>
      </c>
      <c r="B630" t="s">
        <v>1237</v>
      </c>
      <c r="C630" t="str">
        <f>Tabla4[[#This Row],[NIT]]</f>
        <v>07141503861010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1238</v>
      </c>
      <c r="B631" t="s">
        <v>1239</v>
      </c>
      <c r="C631" t="str">
        <f>Tabla4[[#This Row],[NIT]]</f>
        <v>10100401911017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1240</v>
      </c>
      <c r="B632" t="s">
        <v>1241</v>
      </c>
      <c r="C632" t="str">
        <f>Tabla4[[#This Row],[NIT]]</f>
        <v>08151003640017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1242</v>
      </c>
      <c r="B633" t="s">
        <v>1243</v>
      </c>
      <c r="C633" t="str">
        <f>Tabla4[[#This Row],[NIT]]</f>
        <v>05111212851048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1244</v>
      </c>
      <c r="B634" t="s">
        <v>1245</v>
      </c>
      <c r="C634" t="str">
        <f>Tabla4[[#This Row],[NIT]]</f>
        <v>02070509891015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1246</v>
      </c>
      <c r="B635" t="s">
        <v>1247</v>
      </c>
      <c r="C635" t="str">
        <f>Tabla4[[#This Row],[NIT]]</f>
        <v>06141001680070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1248</v>
      </c>
      <c r="B636" t="s">
        <v>1249</v>
      </c>
      <c r="C636" t="str">
        <f>Tabla4[[#This Row],[NIT]]</f>
        <v>05120709201011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1250</v>
      </c>
      <c r="B637" t="s">
        <v>1251</v>
      </c>
      <c r="C637" t="str">
        <f>Tabla4[[#This Row],[NIT]]</f>
        <v>10061504711010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1252</v>
      </c>
      <c r="B638" t="s">
        <v>1253</v>
      </c>
      <c r="C638" t="str">
        <f>Tabla4[[#This Row],[NIT]]</f>
        <v>06142511710010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1254</v>
      </c>
      <c r="B639" t="s">
        <v>1255</v>
      </c>
      <c r="C639" t="str">
        <f>Tabla4[[#This Row],[NIT]]</f>
        <v>14081811660010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1256</v>
      </c>
      <c r="B640" t="s">
        <v>1257</v>
      </c>
      <c r="C640" t="str">
        <f>Tabla4[[#This Row],[NIT]]</f>
        <v>12170803031019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1258</v>
      </c>
      <c r="B641" t="s">
        <v>1259</v>
      </c>
      <c r="C641" t="str">
        <f>Tabla4[[#This Row],[NIT]]</f>
        <v>14111410711027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1260</v>
      </c>
      <c r="B642" t="s">
        <v>1261</v>
      </c>
      <c r="C642" t="str">
        <f>Tabla4[[#This Row],[NIT]]</f>
        <v>06140703191035</v>
      </c>
      <c r="D642">
        <f t="shared" ref="D642:D705" si="21">LEN(C642)</f>
        <v>14</v>
      </c>
      <c r="E642" t="str">
        <f t="shared" si="20"/>
        <v>NIT</v>
      </c>
    </row>
    <row r="643" spans="1:5" x14ac:dyDescent="0.25">
      <c r="A643" s="1" t="s">
        <v>1262</v>
      </c>
      <c r="B643" t="s">
        <v>1263</v>
      </c>
      <c r="C643" t="str">
        <f>Tabla4[[#This Row],[NIT]]</f>
        <v>04091806831018</v>
      </c>
      <c r="D643">
        <f t="shared" si="21"/>
        <v>14</v>
      </c>
      <c r="E643" t="str">
        <f t="shared" ref="E643:E706" si="22">IF(D643=14,"NIT",IF(D643=9,"DUI"," "))</f>
        <v>NIT</v>
      </c>
    </row>
    <row r="644" spans="1:5" x14ac:dyDescent="0.25">
      <c r="A644" s="1" t="s">
        <v>1264</v>
      </c>
      <c r="B644" t="s">
        <v>1265</v>
      </c>
      <c r="C644" t="str">
        <f>Tabla4[[#This Row],[NIT]]</f>
        <v>06141805600190</v>
      </c>
      <c r="D644">
        <f t="shared" si="21"/>
        <v>14</v>
      </c>
      <c r="E644" t="str">
        <f t="shared" si="22"/>
        <v>NIT</v>
      </c>
    </row>
    <row r="645" spans="1:5" x14ac:dyDescent="0.25">
      <c r="A645" s="1" t="s">
        <v>1266</v>
      </c>
      <c r="B645" t="s">
        <v>1267</v>
      </c>
      <c r="C645" t="str">
        <f>Tabla4[[#This Row],[NIT]]</f>
        <v>12170102881069</v>
      </c>
      <c r="D645">
        <f t="shared" si="21"/>
        <v>14</v>
      </c>
      <c r="E645" t="str">
        <f t="shared" si="22"/>
        <v>NIT</v>
      </c>
    </row>
    <row r="646" spans="1:5" x14ac:dyDescent="0.25">
      <c r="A646" s="1" t="s">
        <v>1268</v>
      </c>
      <c r="B646" t="s">
        <v>1269</v>
      </c>
      <c r="C646" t="str">
        <f>Tabla4[[#This Row],[NIT]]</f>
        <v>07121705881011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1270</v>
      </c>
      <c r="B647" t="s">
        <v>1271</v>
      </c>
      <c r="C647" t="str">
        <f>Tabla4[[#This Row],[NIT]]</f>
        <v>12172309861052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1272</v>
      </c>
      <c r="B648" t="s">
        <v>1273</v>
      </c>
      <c r="C648" t="str">
        <f>Tabla4[[#This Row],[NIT]]</f>
        <v>06171606821019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1274</v>
      </c>
      <c r="B649" t="s">
        <v>1275</v>
      </c>
      <c r="C649" t="str">
        <f>Tabla4[[#This Row],[NIT]]</f>
        <v>14160812181017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1276</v>
      </c>
      <c r="B650" t="s">
        <v>1277</v>
      </c>
      <c r="C650" t="str">
        <f>Tabla4[[#This Row],[NIT]]</f>
        <v>06142610201068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1278</v>
      </c>
      <c r="B651" t="s">
        <v>1279</v>
      </c>
      <c r="C651" t="str">
        <f>Tabla4[[#This Row],[NIT]]</f>
        <v>06142609861453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1280</v>
      </c>
      <c r="B652" t="s">
        <v>1281</v>
      </c>
      <c r="C652" t="str">
        <f>Tabla4[[#This Row],[NIT]]</f>
        <v>06140506141077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1282</v>
      </c>
      <c r="B653" t="s">
        <v>1283</v>
      </c>
      <c r="C653" t="str">
        <f>Tabla4[[#This Row],[NIT]]</f>
        <v>07020810701010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1284</v>
      </c>
      <c r="B654" t="s">
        <v>1285</v>
      </c>
      <c r="C654" t="str">
        <f>Tabla4[[#This Row],[NIT]]</f>
        <v>01032808831034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1286</v>
      </c>
      <c r="B655" t="s">
        <v>1287</v>
      </c>
      <c r="C655" t="str">
        <f>Tabla4[[#This Row],[NIT]]</f>
        <v>12172408540030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1288</v>
      </c>
      <c r="B656" t="s">
        <v>1289</v>
      </c>
      <c r="C656" t="str">
        <f>Tabla4[[#This Row],[NIT]]</f>
        <v>06141610201053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1290</v>
      </c>
      <c r="B657" t="s">
        <v>1291</v>
      </c>
      <c r="C657" t="str">
        <f>Tabla4[[#This Row],[NIT]]</f>
        <v>24880500852821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1292</v>
      </c>
      <c r="B658" t="s">
        <v>1293</v>
      </c>
      <c r="C658" t="str">
        <f>Tabla4[[#This Row],[NIT]]</f>
        <v>06141203791032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1294</v>
      </c>
      <c r="B659" t="s">
        <v>1295</v>
      </c>
      <c r="C659" t="str">
        <f>Tabla4[[#This Row],[NIT]]</f>
        <v>06140210141012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1296</v>
      </c>
      <c r="B660" t="s">
        <v>1297</v>
      </c>
      <c r="C660" t="str">
        <f>Tabla4[[#This Row],[NIT]]</f>
        <v>06141706830030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1298</v>
      </c>
      <c r="B661" t="s">
        <v>1299</v>
      </c>
      <c r="C661" t="str">
        <f>Tabla4[[#This Row],[NIT]]</f>
        <v>02101409610049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1300</v>
      </c>
      <c r="B662" t="s">
        <v>1301</v>
      </c>
      <c r="C662" t="str">
        <f>Tabla4[[#This Row],[NIT]]</f>
        <v>02070412620010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1302</v>
      </c>
      <c r="B663" t="s">
        <v>1303</v>
      </c>
      <c r="C663" t="str">
        <f>Tabla4[[#This Row],[NIT]]</f>
        <v>06140103191074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1304</v>
      </c>
      <c r="B664" t="s">
        <v>1305</v>
      </c>
      <c r="C664" t="str">
        <f>Tabla4[[#This Row],[NIT]]</f>
        <v>06141703841427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1306</v>
      </c>
      <c r="B665" t="s">
        <v>1307</v>
      </c>
      <c r="C665" t="str">
        <f>Tabla4[[#This Row],[NIT]]</f>
        <v>12170908861068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7673</v>
      </c>
      <c r="B666" t="s">
        <v>7674</v>
      </c>
      <c r="C666" t="str">
        <f>Tabla4[[#This Row],[NIT]]</f>
        <v>06142302191019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7676</v>
      </c>
      <c r="B667" t="s">
        <v>7675</v>
      </c>
      <c r="C667" t="str">
        <f>Tabla4[[#This Row],[NIT]]</f>
        <v>0-0</v>
      </c>
      <c r="D667">
        <f t="shared" si="21"/>
        <v>3</v>
      </c>
      <c r="E667" t="str">
        <f t="shared" si="22"/>
        <v xml:space="preserve"> </v>
      </c>
    </row>
    <row r="668" spans="1:5" x14ac:dyDescent="0.25">
      <c r="A668" s="1" t="s">
        <v>7679</v>
      </c>
      <c r="B668" t="s">
        <v>7680</v>
      </c>
      <c r="C668" t="str">
        <f>Tabla4[[#This Row],[NIT]]</f>
        <v>06141801101083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7681</v>
      </c>
      <c r="B669" t="s">
        <v>7682</v>
      </c>
      <c r="C669" t="str">
        <f>Tabla4[[#This Row],[NIT]]</f>
        <v>11231505861012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7683</v>
      </c>
      <c r="B670" t="s">
        <v>7684</v>
      </c>
      <c r="C670" t="str">
        <f>Tabla4[[#This Row],[NIT]]</f>
        <v>06142208870014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7685</v>
      </c>
      <c r="B671" t="s">
        <v>7686</v>
      </c>
      <c r="C671" t="str">
        <f>Tabla4[[#This Row],[NIT]]</f>
        <v>06142208171012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7687</v>
      </c>
      <c r="B672" t="s">
        <v>7688</v>
      </c>
      <c r="C672" t="str">
        <f>Tabla4[[#This Row],[NIT]]</f>
        <v>06140504211035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7689</v>
      </c>
      <c r="B673" t="s">
        <v>7690</v>
      </c>
      <c r="C673" t="str">
        <f>Tabla4[[#This Row],[NIT]]</f>
        <v>06142508921021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7693</v>
      </c>
      <c r="B674" t="s">
        <v>7694</v>
      </c>
      <c r="C674" t="str">
        <f>Tabla4[[#This Row],[NIT]]</f>
        <v>11211902801017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7695</v>
      </c>
      <c r="B675" t="s">
        <v>7696</v>
      </c>
      <c r="C675" t="str">
        <f>Tabla4[[#This Row],[NIT]]</f>
        <v>02101610741019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7698</v>
      </c>
      <c r="B676" t="s">
        <v>7699</v>
      </c>
      <c r="C676" t="str">
        <f>Tabla4[[#This Row],[NIT]]</f>
        <v>94142512801010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7700</v>
      </c>
      <c r="B677" t="s">
        <v>7701</v>
      </c>
      <c r="C677" t="str">
        <f>Tabla4[[#This Row],[NIT]]</f>
        <v>06141505091030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7702</v>
      </c>
      <c r="B678" t="s">
        <v>7703</v>
      </c>
      <c r="C678" t="str">
        <f>Tabla4[[#This Row],[NIT]]</f>
        <v>06140311951015</v>
      </c>
      <c r="D678">
        <f t="shared" si="21"/>
        <v>14</v>
      </c>
      <c r="E678" t="str">
        <f t="shared" si="22"/>
        <v>NIT</v>
      </c>
    </row>
    <row r="679" spans="1:5" x14ac:dyDescent="0.25">
      <c r="A679" s="22" t="s">
        <v>296</v>
      </c>
      <c r="B679" t="s">
        <v>7742</v>
      </c>
      <c r="C679" t="str">
        <f>Tabla4[[#This Row],[NIT]]</f>
        <v>06081710650012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7744</v>
      </c>
      <c r="B680" t="s">
        <v>7745</v>
      </c>
      <c r="C680" t="str">
        <f>Tabla4[[#This Row],[NIT]]</f>
        <v>06141411911068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7746</v>
      </c>
      <c r="B681" t="s">
        <v>7747</v>
      </c>
      <c r="C681" t="str">
        <f>Tabla4[[#This Row],[NIT]]</f>
        <v>06140103630171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7748</v>
      </c>
      <c r="B682" t="s">
        <v>7749</v>
      </c>
      <c r="C682" t="str">
        <f>Tabla4[[#This Row],[NIT]]</f>
        <v>06141905091063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7750</v>
      </c>
      <c r="B683" t="s">
        <v>7751</v>
      </c>
      <c r="C683" t="str">
        <f>Tabla4[[#This Row],[NIT]]</f>
        <v>14052805811016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7752</v>
      </c>
      <c r="B684" t="s">
        <v>7753</v>
      </c>
      <c r="C684" t="str">
        <f>Tabla4[[#This Row],[NIT]]</f>
        <v>04091502590010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7755</v>
      </c>
      <c r="B685" t="s">
        <v>7756</v>
      </c>
      <c r="C685" t="str">
        <f>Tabla4[[#This Row],[NIT]]</f>
        <v>06140808770022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7757</v>
      </c>
      <c r="B686" t="s">
        <v>7940</v>
      </c>
      <c r="C686" t="str">
        <f>Tabla4[[#This Row],[NIT]]</f>
        <v>04280110660017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7758</v>
      </c>
      <c r="B687" t="s">
        <v>7759</v>
      </c>
      <c r="C687" t="str">
        <f>Tabla4[[#This Row],[NIT]]</f>
        <v>12171112191016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7761</v>
      </c>
      <c r="B688" t="s">
        <v>7762</v>
      </c>
      <c r="C688" t="str">
        <f>Tabla4[[#This Row],[NIT]]</f>
        <v>04281809620015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7764</v>
      </c>
      <c r="B689" t="s">
        <v>7765</v>
      </c>
      <c r="C689" t="str">
        <f>Tabla4[[#This Row],[NIT]]</f>
        <v>08192406871024</v>
      </c>
      <c r="D689">
        <f t="shared" si="21"/>
        <v>14</v>
      </c>
      <c r="E689" t="str">
        <f t="shared" si="22"/>
        <v>NIT</v>
      </c>
    </row>
    <row r="690" spans="1:5" x14ac:dyDescent="0.25">
      <c r="A690" s="22" t="s">
        <v>1039</v>
      </c>
      <c r="B690" t="s">
        <v>7766</v>
      </c>
      <c r="C690" t="str">
        <f>Tabla4[[#This Row],[NIT]]</f>
        <v>06141203131101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7767</v>
      </c>
      <c r="B691" t="s">
        <v>7768</v>
      </c>
      <c r="C691" t="str">
        <f>Tabla4[[#This Row],[NIT]]</f>
        <v>06140304181042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7770</v>
      </c>
      <c r="B692" t="s">
        <v>7771</v>
      </c>
      <c r="C692" t="str">
        <f>Tabla4[[#This Row],[NIT]]</f>
        <v>14160108711019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7772</v>
      </c>
      <c r="B693" t="s">
        <v>7773</v>
      </c>
      <c r="C693" t="str">
        <f>Tabla4[[#This Row],[NIT]]</f>
        <v>06143110141022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7774</v>
      </c>
      <c r="B694" t="s">
        <v>7775</v>
      </c>
      <c r="C694" t="str">
        <f>Tabla4[[#This Row],[NIT]]</f>
        <v>02021811851048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7777</v>
      </c>
      <c r="B695" t="s">
        <v>7778</v>
      </c>
      <c r="C695" t="str">
        <f>Tabla4[[#This Row],[NIT]]</f>
        <v>09062402811011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7779</v>
      </c>
      <c r="B696" t="s">
        <v>7780</v>
      </c>
      <c r="C696" t="str">
        <f>Tabla4[[#This Row],[NIT]]</f>
        <v>06140711061086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8302</v>
      </c>
      <c r="B697" t="s">
        <v>7781</v>
      </c>
      <c r="C697" t="str">
        <f>Tabla4[[#This Row],[NIT]]</f>
        <v>040866014</v>
      </c>
      <c r="D697">
        <f t="shared" si="21"/>
        <v>9</v>
      </c>
      <c r="E697" t="str">
        <f t="shared" si="22"/>
        <v>DUI</v>
      </c>
    </row>
    <row r="698" spans="1:5" x14ac:dyDescent="0.25">
      <c r="A698" s="1" t="s">
        <v>7783</v>
      </c>
      <c r="B698" t="s">
        <v>7784</v>
      </c>
      <c r="C698" t="str">
        <f>Tabla4[[#This Row],[NIT]]</f>
        <v>01081612781030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7786</v>
      </c>
      <c r="B699" t="s">
        <v>7787</v>
      </c>
      <c r="C699" t="str">
        <f>Tabla4[[#This Row],[NIT]]</f>
        <v>04162209941010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7793</v>
      </c>
      <c r="B700" t="s">
        <v>7794</v>
      </c>
      <c r="C700" t="str">
        <f>Tabla4[[#This Row],[NIT]]</f>
        <v>06140712891015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7795</v>
      </c>
      <c r="B701" t="s">
        <v>7796</v>
      </c>
      <c r="C701" t="str">
        <f>Tabla4[[#This Row],[NIT]]</f>
        <v>06141801881402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7797</v>
      </c>
      <c r="B702" t="s">
        <v>7798</v>
      </c>
      <c r="C702" t="str">
        <f>Tabla4[[#This Row],[NIT]]</f>
        <v>06012309580010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7799</v>
      </c>
      <c r="B703" t="s">
        <v>7800</v>
      </c>
      <c r="C703" t="str">
        <f>Tabla4[[#This Row],[NIT]]</f>
        <v>96152105781016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7801</v>
      </c>
      <c r="B704" t="s">
        <v>7802</v>
      </c>
      <c r="C704" t="str">
        <f>Tabla4[[#This Row],[NIT]]</f>
        <v>02021002731023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7815</v>
      </c>
      <c r="B705" t="s">
        <v>7816</v>
      </c>
      <c r="C705" t="str">
        <f>Tabla4[[#This Row],[NIT]]</f>
        <v>06191204881024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7817</v>
      </c>
      <c r="B706" t="s">
        <v>7818</v>
      </c>
      <c r="C706" t="str">
        <f>Tabla4[[#This Row],[NIT]]</f>
        <v>06192409801011</v>
      </c>
      <c r="D706">
        <f t="shared" ref="D706:D769" si="23">LEN(C706)</f>
        <v>14</v>
      </c>
      <c r="E706" t="str">
        <f t="shared" si="22"/>
        <v>NIT</v>
      </c>
    </row>
    <row r="707" spans="1:5" x14ac:dyDescent="0.25">
      <c r="A707" s="1" t="s">
        <v>7819</v>
      </c>
      <c r="B707" t="s">
        <v>7820</v>
      </c>
      <c r="C707" t="str">
        <f>Tabla4[[#This Row],[NIT]]</f>
        <v>02070905921016</v>
      </c>
      <c r="D707">
        <f t="shared" si="23"/>
        <v>14</v>
      </c>
      <c r="E707" t="str">
        <f t="shared" ref="E707:E770" si="24">IF(D707=14,"NIT",IF(D707=9,"DUI"," "))</f>
        <v>NIT</v>
      </c>
    </row>
    <row r="708" spans="1:5" x14ac:dyDescent="0.25">
      <c r="A708" s="1" t="s">
        <v>7805</v>
      </c>
      <c r="B708" t="s">
        <v>7806</v>
      </c>
      <c r="C708" t="str">
        <f>Tabla4[[#This Row],[NIT]]</f>
        <v>03062908661016</v>
      </c>
      <c r="D708">
        <f t="shared" si="23"/>
        <v>14</v>
      </c>
      <c r="E708" t="str">
        <f t="shared" si="24"/>
        <v>NIT</v>
      </c>
    </row>
    <row r="709" spans="1:5" x14ac:dyDescent="0.25">
      <c r="A709" s="1" t="s">
        <v>7821</v>
      </c>
      <c r="B709" t="s">
        <v>7822</v>
      </c>
      <c r="C709" t="str">
        <f>Tabla4[[#This Row],[NIT]]</f>
        <v>05012007161014</v>
      </c>
      <c r="D709">
        <f t="shared" si="23"/>
        <v>14</v>
      </c>
      <c r="E709" t="str">
        <f t="shared" si="24"/>
        <v>NIT</v>
      </c>
    </row>
    <row r="710" spans="1:5" x14ac:dyDescent="0.25">
      <c r="A710" s="1" t="s">
        <v>7823</v>
      </c>
      <c r="B710" t="s">
        <v>7824</v>
      </c>
      <c r="C710" t="str">
        <f>Tabla4[[#This Row],[NIT]]</f>
        <v>02101302871106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7677</v>
      </c>
      <c r="B711" t="s">
        <v>7825</v>
      </c>
      <c r="C711" t="str">
        <f>Tabla4[[#This Row],[NIT]]</f>
        <v>06142111821063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7826</v>
      </c>
      <c r="B712" t="s">
        <v>7827</v>
      </c>
      <c r="C712" t="str">
        <f>Tabla4[[#This Row],[NIT]]</f>
        <v>06142905840033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7829</v>
      </c>
      <c r="B713" t="s">
        <v>7830</v>
      </c>
      <c r="C713" t="str">
        <f>Tabla4[[#This Row],[NIT]]</f>
        <v>14052508811023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7831</v>
      </c>
      <c r="B714" t="s">
        <v>7832</v>
      </c>
      <c r="C714" t="str">
        <f>Tabla4[[#This Row],[NIT]]</f>
        <v>12172204751014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7833</v>
      </c>
      <c r="B715" t="s">
        <v>7834</v>
      </c>
      <c r="C715" t="str">
        <f>Tabla4[[#This Row],[NIT]]</f>
        <v>06140602790039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7835</v>
      </c>
      <c r="B716" t="s">
        <v>7836</v>
      </c>
      <c r="C716" t="str">
        <f>Tabla4[[#This Row],[NIT]]</f>
        <v>06180610891047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7838</v>
      </c>
      <c r="B717" t="s">
        <v>7839</v>
      </c>
      <c r="C717" t="str">
        <f>Tabla4[[#This Row],[NIT]]</f>
        <v>06140403800045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7840</v>
      </c>
      <c r="B718" t="s">
        <v>7841</v>
      </c>
      <c r="C718" t="str">
        <f>Tabla4[[#This Row],[NIT]]</f>
        <v>06140812091091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7842</v>
      </c>
      <c r="B719" t="s">
        <v>7843</v>
      </c>
      <c r="C719" t="str">
        <f>Tabla4[[#This Row],[NIT]]</f>
        <v>08132705211011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1347</v>
      </c>
      <c r="B720" t="s">
        <v>7807</v>
      </c>
      <c r="C720" t="str">
        <f>Tabla4[[#This Row],[NIT]]</f>
        <v>05030410891020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7845</v>
      </c>
      <c r="B721" t="s">
        <v>7846</v>
      </c>
      <c r="C721" t="str">
        <f>Tabla4[[#This Row],[NIT]]</f>
        <v>06140606681184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7847</v>
      </c>
      <c r="B722" t="s">
        <v>7848</v>
      </c>
      <c r="C722" t="str">
        <f>Tabla4[[#This Row],[NIT]]</f>
        <v>11232523061015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7849</v>
      </c>
      <c r="B723" t="s">
        <v>7850</v>
      </c>
      <c r="C723" t="str">
        <f>Tabla4[[#This Row],[NIT]]</f>
        <v>06141409801239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7851</v>
      </c>
      <c r="B724" t="s">
        <v>7852</v>
      </c>
      <c r="C724" t="str">
        <f>Tabla4[[#This Row],[NIT]]</f>
        <v>14021912701018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7942</v>
      </c>
      <c r="B725" t="s">
        <v>7853</v>
      </c>
      <c r="C725" t="str">
        <f>Tabla4[[#This Row],[NIT]]</f>
        <v>14051704981010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7854</v>
      </c>
      <c r="B726" t="s">
        <v>7855</v>
      </c>
      <c r="C726" t="str">
        <f>Tabla4[[#This Row],[NIT]]</f>
        <v>06140306931065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7856</v>
      </c>
      <c r="B727" t="s">
        <v>7857</v>
      </c>
      <c r="C727" t="str">
        <f>Tabla4[[#This Row],[NIT]]</f>
        <v>06141411711166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7858</v>
      </c>
      <c r="B728" t="s">
        <v>869</v>
      </c>
      <c r="C728" t="str">
        <f>Tabla4[[#This Row],[NIT]]</f>
        <v>1102010379001</v>
      </c>
      <c r="D728">
        <f t="shared" si="23"/>
        <v>13</v>
      </c>
      <c r="E728" t="str">
        <f t="shared" si="24"/>
        <v xml:space="preserve"> </v>
      </c>
    </row>
    <row r="729" spans="1:5" x14ac:dyDescent="0.25">
      <c r="A729" s="1" t="s">
        <v>7859</v>
      </c>
      <c r="B729" t="s">
        <v>7860</v>
      </c>
      <c r="C729" t="str">
        <f>Tabla4[[#This Row],[NIT]]</f>
        <v>06140911181078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7941</v>
      </c>
      <c r="B730" t="s">
        <v>107</v>
      </c>
      <c r="C730" t="str">
        <f>Tabla4[[#This Row],[NIT]]</f>
        <v>12041001789101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7861</v>
      </c>
      <c r="B731" t="s">
        <v>967</v>
      </c>
      <c r="C731" t="str">
        <f>Tabla4[[#This Row],[NIT]]</f>
        <v>06140411151024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93</v>
      </c>
      <c r="B732" t="s">
        <v>7901</v>
      </c>
      <c r="C732" t="str">
        <f>Tabla4[[#This Row],[NIT]]</f>
        <v>02103008951013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7902</v>
      </c>
      <c r="B733" t="s">
        <v>7903</v>
      </c>
      <c r="C733" t="str">
        <f>Tabla4[[#This Row],[NIT]]</f>
        <v>06140708901030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7904</v>
      </c>
      <c r="B734" t="s">
        <v>7905</v>
      </c>
      <c r="C734" t="str">
        <f>Tabla4[[#This Row],[NIT]]</f>
        <v>14132403590011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7906</v>
      </c>
      <c r="B735" t="s">
        <v>7907</v>
      </c>
      <c r="C735" t="str">
        <f>Tabla4[[#This Row],[NIT]]</f>
        <v>05022009530016</v>
      </c>
      <c r="D735">
        <f t="shared" si="23"/>
        <v>14</v>
      </c>
      <c r="E735" t="str">
        <f t="shared" si="24"/>
        <v>NIT</v>
      </c>
    </row>
    <row r="736" spans="1:5" x14ac:dyDescent="0.25">
      <c r="A736" s="22" t="s">
        <v>7908</v>
      </c>
      <c r="B736" t="s">
        <v>7909</v>
      </c>
      <c r="C736" t="str">
        <f>Tabla4[[#This Row],[NIT]]</f>
        <v>06141004911010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7910</v>
      </c>
      <c r="B737" t="s">
        <v>7911</v>
      </c>
      <c r="C737" t="str">
        <f>Tabla4[[#This Row],[NIT]]</f>
        <v>06141304931021</v>
      </c>
      <c r="D737">
        <f t="shared" si="23"/>
        <v>14</v>
      </c>
      <c r="E737" t="str">
        <f t="shared" si="24"/>
        <v>NIT</v>
      </c>
    </row>
    <row r="738" spans="1:5" x14ac:dyDescent="0.25">
      <c r="A738" s="22" t="s">
        <v>7912</v>
      </c>
      <c r="B738" t="s">
        <v>7913</v>
      </c>
      <c r="C738" t="str">
        <f>Tabla4[[#This Row],[NIT]]</f>
        <v>06142309831030</v>
      </c>
      <c r="D738">
        <f t="shared" si="23"/>
        <v>14</v>
      </c>
      <c r="E738" t="str">
        <f t="shared" si="24"/>
        <v>NIT</v>
      </c>
    </row>
    <row r="739" spans="1:5" x14ac:dyDescent="0.25">
      <c r="A739" s="22" t="s">
        <v>7914</v>
      </c>
      <c r="B739" t="s">
        <v>7915</v>
      </c>
      <c r="C739" t="str">
        <f>Tabla4[[#This Row],[NIT]]</f>
        <v>06141210991055</v>
      </c>
      <c r="D739">
        <f t="shared" si="23"/>
        <v>14</v>
      </c>
      <c r="E739" t="str">
        <f t="shared" si="24"/>
        <v>NIT</v>
      </c>
    </row>
    <row r="740" spans="1:5" x14ac:dyDescent="0.25">
      <c r="A740" s="22" t="s">
        <v>7916</v>
      </c>
      <c r="B740" t="s">
        <v>7917</v>
      </c>
      <c r="C740" t="str">
        <f>Tabla4[[#This Row],[NIT]]</f>
        <v>07152401721029</v>
      </c>
      <c r="D740">
        <f t="shared" si="23"/>
        <v>14</v>
      </c>
      <c r="E740" t="str">
        <f t="shared" si="24"/>
        <v>NIT</v>
      </c>
    </row>
    <row r="741" spans="1:5" x14ac:dyDescent="0.25">
      <c r="A741" s="22" t="s">
        <v>7918</v>
      </c>
      <c r="B741" t="s">
        <v>7919</v>
      </c>
      <c r="C741" t="str">
        <f>Tabla4[[#This Row],[NIT]]</f>
        <v>06141309810013</v>
      </c>
      <c r="D741">
        <f t="shared" si="23"/>
        <v>14</v>
      </c>
      <c r="E741" t="str">
        <f t="shared" si="24"/>
        <v>NIT</v>
      </c>
    </row>
    <row r="742" spans="1:5" x14ac:dyDescent="0.25">
      <c r="A742" s="22" t="s">
        <v>7920</v>
      </c>
      <c r="B742" t="s">
        <v>7921</v>
      </c>
      <c r="C742" t="str">
        <f>Tabla4[[#This Row],[NIT]]</f>
        <v>06140509811162</v>
      </c>
      <c r="D742">
        <f t="shared" si="23"/>
        <v>14</v>
      </c>
      <c r="E742" t="str">
        <f t="shared" si="24"/>
        <v>NIT</v>
      </c>
    </row>
    <row r="743" spans="1:5" x14ac:dyDescent="0.25">
      <c r="A743" s="22" t="s">
        <v>97</v>
      </c>
      <c r="B743" t="s">
        <v>7922</v>
      </c>
      <c r="C743" t="str">
        <f>Tabla4[[#This Row],[NIT]]</f>
        <v>06142212650014</v>
      </c>
      <c r="D743">
        <f t="shared" si="23"/>
        <v>14</v>
      </c>
      <c r="E743" t="str">
        <f t="shared" si="24"/>
        <v>NIT</v>
      </c>
    </row>
    <row r="744" spans="1:5" x14ac:dyDescent="0.25">
      <c r="A744" s="1" t="s">
        <v>7923</v>
      </c>
      <c r="B744" t="s">
        <v>7924</v>
      </c>
      <c r="C744" t="str">
        <f>Tabla4[[#This Row],[NIT]]</f>
        <v>08191804761020</v>
      </c>
      <c r="D744">
        <f t="shared" si="23"/>
        <v>14</v>
      </c>
      <c r="E744" t="str">
        <f t="shared" si="24"/>
        <v>NIT</v>
      </c>
    </row>
    <row r="745" spans="1:5" x14ac:dyDescent="0.25">
      <c r="A745" s="22" t="s">
        <v>1308</v>
      </c>
      <c r="B745" t="s">
        <v>7925</v>
      </c>
      <c r="C745" t="str">
        <f>Tabla4[[#This Row],[NIT]]</f>
        <v>05113001661024</v>
      </c>
      <c r="D745">
        <f t="shared" si="23"/>
        <v>14</v>
      </c>
      <c r="E745" t="str">
        <f t="shared" si="24"/>
        <v>NIT</v>
      </c>
    </row>
    <row r="746" spans="1:5" x14ac:dyDescent="0.25">
      <c r="A746" s="1" t="s">
        <v>7926</v>
      </c>
      <c r="B746" t="s">
        <v>7927</v>
      </c>
      <c r="C746" t="str">
        <f>Tabla4[[#This Row],[NIT]]</f>
        <v>06142208812224</v>
      </c>
      <c r="D746">
        <f t="shared" si="23"/>
        <v>14</v>
      </c>
      <c r="E746" t="str">
        <f t="shared" si="24"/>
        <v>NIT</v>
      </c>
    </row>
    <row r="747" spans="1:5" x14ac:dyDescent="0.25">
      <c r="A747" s="22" t="s">
        <v>7928</v>
      </c>
      <c r="B747" t="s">
        <v>1185</v>
      </c>
      <c r="C747" t="str">
        <f>Tabla4[[#This Row],[NIT]]</f>
        <v>07151001771020</v>
      </c>
      <c r="D747">
        <f t="shared" si="23"/>
        <v>14</v>
      </c>
      <c r="E747" t="str">
        <f t="shared" si="24"/>
        <v>NIT</v>
      </c>
    </row>
    <row r="748" spans="1:5" x14ac:dyDescent="0.25">
      <c r="A748" s="22" t="s">
        <v>1184</v>
      </c>
      <c r="B748" t="s">
        <v>7929</v>
      </c>
      <c r="C748" t="str">
        <f>Tabla4[[#This Row],[NIT]]</f>
        <v>05091909891020</v>
      </c>
      <c r="D748">
        <f t="shared" si="23"/>
        <v>14</v>
      </c>
      <c r="E748" t="str">
        <f t="shared" si="24"/>
        <v>NIT</v>
      </c>
    </row>
    <row r="749" spans="1:5" x14ac:dyDescent="0.25">
      <c r="A749" s="22" t="s">
        <v>260</v>
      </c>
      <c r="B749" t="s">
        <v>7930</v>
      </c>
      <c r="C749" t="str">
        <f>Tabla4[[#This Row],[NIT]]</f>
        <v>12171605140516</v>
      </c>
      <c r="D749">
        <f t="shared" si="23"/>
        <v>14</v>
      </c>
      <c r="E749" t="str">
        <f t="shared" si="24"/>
        <v>NIT</v>
      </c>
    </row>
    <row r="750" spans="1:5" x14ac:dyDescent="0.25">
      <c r="A750" s="1" t="s">
        <v>7931</v>
      </c>
      <c r="B750" t="s">
        <v>7932</v>
      </c>
      <c r="C750" t="str">
        <f>Tabla4[[#This Row],[NIT]]</f>
        <v>06142711201042</v>
      </c>
      <c r="D750">
        <f t="shared" si="23"/>
        <v>14</v>
      </c>
      <c r="E750" t="str">
        <f t="shared" si="24"/>
        <v>NIT</v>
      </c>
    </row>
    <row r="751" spans="1:5" x14ac:dyDescent="0.25">
      <c r="A751" s="22" t="s">
        <v>7864</v>
      </c>
      <c r="B751" t="s">
        <v>7865</v>
      </c>
      <c r="C751" t="str">
        <f>Tabla4[[#This Row],[NIT]]</f>
        <v>06142903721040</v>
      </c>
      <c r="D751">
        <f t="shared" si="23"/>
        <v>14</v>
      </c>
      <c r="E751" t="str">
        <f t="shared" si="24"/>
        <v>NIT</v>
      </c>
    </row>
    <row r="752" spans="1:5" x14ac:dyDescent="0.25">
      <c r="A752" s="1" t="s">
        <v>7933</v>
      </c>
      <c r="B752" t="s">
        <v>7934</v>
      </c>
      <c r="C752" t="str">
        <f>Tabla4[[#This Row],[NIT]]</f>
        <v>06141502051029</v>
      </c>
      <c r="D752">
        <f t="shared" si="23"/>
        <v>14</v>
      </c>
      <c r="E752" t="str">
        <f t="shared" si="24"/>
        <v>NIT</v>
      </c>
    </row>
    <row r="753" spans="1:5" x14ac:dyDescent="0.25">
      <c r="A753" t="s">
        <v>1309</v>
      </c>
      <c r="B753" t="s">
        <v>1310</v>
      </c>
      <c r="C753" t="str">
        <f>Tabla4[[#This Row],[NIT]]</f>
        <v>94832404991012</v>
      </c>
      <c r="D753">
        <f t="shared" si="23"/>
        <v>14</v>
      </c>
      <c r="E753" t="str">
        <f t="shared" si="24"/>
        <v>NIT</v>
      </c>
    </row>
    <row r="754" spans="1:5" x14ac:dyDescent="0.25">
      <c r="A754" t="s">
        <v>1311</v>
      </c>
      <c r="B754" t="s">
        <v>1312</v>
      </c>
      <c r="C754" t="str">
        <f>Tabla4[[#This Row],[NIT]]</f>
        <v>04070802600010</v>
      </c>
      <c r="D754">
        <f t="shared" si="23"/>
        <v>14</v>
      </c>
      <c r="E754" t="str">
        <f t="shared" si="24"/>
        <v>NIT</v>
      </c>
    </row>
    <row r="755" spans="1:5" x14ac:dyDescent="0.25">
      <c r="A755" s="21" t="s">
        <v>7890</v>
      </c>
      <c r="B755" t="s">
        <v>7891</v>
      </c>
      <c r="C755" t="str">
        <f>Tabla4[[#This Row],[NIT]]</f>
        <v>06141411171030</v>
      </c>
      <c r="D755">
        <f t="shared" si="23"/>
        <v>14</v>
      </c>
      <c r="E755" t="str">
        <f t="shared" si="24"/>
        <v>NIT</v>
      </c>
    </row>
    <row r="756" spans="1:5" x14ac:dyDescent="0.25">
      <c r="A756" t="s">
        <v>1313</v>
      </c>
      <c r="B756" t="s">
        <v>1314</v>
      </c>
      <c r="C756" t="str">
        <f>Tabla4[[#This Row],[NIT]]</f>
        <v xml:space="preserve"> </v>
      </c>
      <c r="D756">
        <f t="shared" si="23"/>
        <v>1</v>
      </c>
      <c r="E756" t="str">
        <f t="shared" si="24"/>
        <v xml:space="preserve"> </v>
      </c>
    </row>
    <row r="757" spans="1:5" x14ac:dyDescent="0.25">
      <c r="A757" t="s">
        <v>1315</v>
      </c>
      <c r="B757" t="s">
        <v>1316</v>
      </c>
      <c r="C757" t="str">
        <f>Tabla4[[#This Row],[NIT]]</f>
        <v>02100703721038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1317</v>
      </c>
      <c r="B758" t="s">
        <v>1318</v>
      </c>
      <c r="C758" t="str">
        <f>Tabla4[[#This Row],[NIT]]</f>
        <v>06140108580017</v>
      </c>
      <c r="D758">
        <f t="shared" si="23"/>
        <v>14</v>
      </c>
      <c r="E758" t="str">
        <f t="shared" si="24"/>
        <v>NIT</v>
      </c>
    </row>
    <row r="759" spans="1:5" x14ac:dyDescent="0.25">
      <c r="A759" t="s">
        <v>1313</v>
      </c>
      <c r="B759" t="s">
        <v>1319</v>
      </c>
      <c r="C759" t="str">
        <f>Tabla4[[#This Row],[NIT]]</f>
        <v xml:space="preserve"> </v>
      </c>
      <c r="D759">
        <f t="shared" si="23"/>
        <v>1</v>
      </c>
      <c r="E759" t="str">
        <f t="shared" si="24"/>
        <v xml:space="preserve"> </v>
      </c>
    </row>
    <row r="760" spans="1:5" x14ac:dyDescent="0.25">
      <c r="A760" t="s">
        <v>1320</v>
      </c>
      <c r="B760" t="s">
        <v>1321</v>
      </c>
      <c r="C760" t="str">
        <f>Tabla4[[#This Row],[NIT]]</f>
        <v>06141511720027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1322</v>
      </c>
      <c r="B761" t="s">
        <v>1323</v>
      </c>
      <c r="C761" t="str">
        <f>Tabla4[[#This Row],[NIT]]</f>
        <v>06140711071030</v>
      </c>
      <c r="D761">
        <f t="shared" si="23"/>
        <v>14</v>
      </c>
      <c r="E761" t="str">
        <f t="shared" si="24"/>
        <v>NIT</v>
      </c>
    </row>
    <row r="762" spans="1:5" x14ac:dyDescent="0.25">
      <c r="A762" t="s">
        <v>1324</v>
      </c>
      <c r="B762" t="s">
        <v>1325</v>
      </c>
      <c r="C762" t="str">
        <f>Tabla4[[#This Row],[NIT]]</f>
        <v>14070503650018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1326</v>
      </c>
      <c r="B763" t="s">
        <v>1327</v>
      </c>
      <c r="C763" t="str">
        <f>Tabla4[[#This Row],[NIT]]</f>
        <v>06141101690011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1313</v>
      </c>
      <c r="B764" t="s">
        <v>1328</v>
      </c>
      <c r="C764" t="str">
        <f>Tabla4[[#This Row],[NIT]]</f>
        <v xml:space="preserve"> </v>
      </c>
      <c r="D764">
        <f t="shared" si="23"/>
        <v>1</v>
      </c>
      <c r="E764" t="str">
        <f t="shared" si="24"/>
        <v xml:space="preserve"> </v>
      </c>
    </row>
    <row r="765" spans="1:5" x14ac:dyDescent="0.25">
      <c r="A765" t="s">
        <v>1329</v>
      </c>
      <c r="B765" t="s">
        <v>1330</v>
      </c>
      <c r="C765" t="str">
        <f>Tabla4[[#This Row],[NIT]]</f>
        <v>06141611841170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1331</v>
      </c>
      <c r="B766" t="s">
        <v>1332</v>
      </c>
      <c r="C766" t="str">
        <f>Tabla4[[#This Row],[NIT]]</f>
        <v>06142302931020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1045</v>
      </c>
      <c r="B767" t="s">
        <v>1333</v>
      </c>
      <c r="C767" t="str">
        <f>Tabla4[[#This Row],[NIT]]</f>
        <v>06142703981055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1334</v>
      </c>
      <c r="B768" t="s">
        <v>1335</v>
      </c>
      <c r="C768" t="str">
        <f>Tabla4[[#This Row],[NIT]]</f>
        <v>05043110741013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1313</v>
      </c>
      <c r="B769" t="s">
        <v>1336</v>
      </c>
      <c r="C769" t="str">
        <f>Tabla4[[#This Row],[NIT]]</f>
        <v xml:space="preserve"> </v>
      </c>
      <c r="D769">
        <f t="shared" si="23"/>
        <v>1</v>
      </c>
      <c r="E769" t="str">
        <f t="shared" si="24"/>
        <v xml:space="preserve"> </v>
      </c>
    </row>
    <row r="770" spans="1:5" x14ac:dyDescent="0.25">
      <c r="A770" t="s">
        <v>1313</v>
      </c>
      <c r="B770" t="s">
        <v>1337</v>
      </c>
      <c r="C770" t="str">
        <f>Tabla4[[#This Row],[NIT]]</f>
        <v xml:space="preserve"> </v>
      </c>
      <c r="D770">
        <f t="shared" ref="D770:D833" si="25">LEN(C770)</f>
        <v>1</v>
      </c>
      <c r="E770" t="str">
        <f t="shared" si="24"/>
        <v xml:space="preserve"> </v>
      </c>
    </row>
    <row r="771" spans="1:5" x14ac:dyDescent="0.25">
      <c r="A771" t="s">
        <v>1338</v>
      </c>
      <c r="B771" t="s">
        <v>1339</v>
      </c>
      <c r="C771" t="str">
        <f>Tabla4[[#This Row],[NIT]]</f>
        <v>06142307091063</v>
      </c>
      <c r="D771">
        <f t="shared" si="25"/>
        <v>14</v>
      </c>
      <c r="E771" t="str">
        <f t="shared" ref="E771:E834" si="26">IF(D771=14,"NIT",IF(D771=9,"DUI"," "))</f>
        <v>NIT</v>
      </c>
    </row>
    <row r="772" spans="1:5" x14ac:dyDescent="0.25">
      <c r="A772" t="s">
        <v>1340</v>
      </c>
      <c r="B772" t="s">
        <v>1341</v>
      </c>
      <c r="C772" t="str">
        <f>Tabla4[[#This Row],[NIT]]</f>
        <v>02101911710016</v>
      </c>
      <c r="D772">
        <f t="shared" si="25"/>
        <v>14</v>
      </c>
      <c r="E772" t="str">
        <f t="shared" si="26"/>
        <v>NIT</v>
      </c>
    </row>
    <row r="773" spans="1:5" x14ac:dyDescent="0.25">
      <c r="A773" t="s">
        <v>1342</v>
      </c>
      <c r="B773" t="s">
        <v>1343</v>
      </c>
      <c r="C773" t="str">
        <f>Tabla4[[#This Row],[NIT]]</f>
        <v>06142407750010</v>
      </c>
      <c r="D773">
        <f t="shared" si="25"/>
        <v>14</v>
      </c>
      <c r="E773" t="str">
        <f t="shared" si="26"/>
        <v>NIT</v>
      </c>
    </row>
    <row r="774" spans="1:5" x14ac:dyDescent="0.25">
      <c r="A774" t="s">
        <v>1313</v>
      </c>
      <c r="B774" t="s">
        <v>1344</v>
      </c>
      <c r="C774" t="str">
        <f>Tabla4[[#This Row],[NIT]]</f>
        <v xml:space="preserve"> </v>
      </c>
      <c r="D774">
        <f t="shared" si="25"/>
        <v>1</v>
      </c>
      <c r="E774" t="str">
        <f t="shared" si="26"/>
        <v xml:space="preserve"> </v>
      </c>
    </row>
    <row r="775" spans="1:5" x14ac:dyDescent="0.25">
      <c r="A775" t="s">
        <v>1345</v>
      </c>
      <c r="B775" t="s">
        <v>1346</v>
      </c>
      <c r="C775" t="str">
        <f>Tabla4[[#This Row],[NIT]]</f>
        <v>07151508430012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1347</v>
      </c>
      <c r="B776" t="s">
        <v>1348</v>
      </c>
      <c r="C776" t="str">
        <f>Tabla4[[#This Row],[NIT]]</f>
        <v>05030410891020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1313</v>
      </c>
      <c r="B777" t="s">
        <v>1349</v>
      </c>
      <c r="C777" t="str">
        <f>Tabla4[[#This Row],[NIT]]</f>
        <v xml:space="preserve"> </v>
      </c>
      <c r="D777">
        <f t="shared" si="25"/>
        <v>1</v>
      </c>
      <c r="E777" t="str">
        <f t="shared" si="26"/>
        <v xml:space="preserve"> </v>
      </c>
    </row>
    <row r="778" spans="1:5" x14ac:dyDescent="0.25">
      <c r="A778" t="s">
        <v>1350</v>
      </c>
      <c r="B778" t="s">
        <v>1351</v>
      </c>
      <c r="C778" t="str">
        <f>Tabla4[[#This Row],[NIT]]</f>
        <v>06142406870019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1352</v>
      </c>
      <c r="B779" t="s">
        <v>1353</v>
      </c>
      <c r="C779" t="str">
        <f>Tabla4[[#This Row],[NIT]]</f>
        <v>06140112641120</v>
      </c>
      <c r="D779">
        <f t="shared" si="25"/>
        <v>14</v>
      </c>
      <c r="E779" t="str">
        <f t="shared" si="26"/>
        <v>NIT</v>
      </c>
    </row>
    <row r="780" spans="1:5" x14ac:dyDescent="0.25">
      <c r="A780" t="s">
        <v>1354</v>
      </c>
      <c r="B780" t="s">
        <v>1355</v>
      </c>
      <c r="C780" t="str">
        <f>Tabla4[[#This Row],[NIT]]</f>
        <v>06142708101053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1313</v>
      </c>
      <c r="B781" t="s">
        <v>1356</v>
      </c>
      <c r="C781" t="str">
        <f>Tabla4[[#This Row],[NIT]]</f>
        <v xml:space="preserve"> </v>
      </c>
      <c r="D781">
        <f t="shared" si="25"/>
        <v>1</v>
      </c>
      <c r="E781" t="str">
        <f t="shared" si="26"/>
        <v xml:space="preserve"> </v>
      </c>
    </row>
    <row r="782" spans="1:5" x14ac:dyDescent="0.25">
      <c r="A782" t="s">
        <v>1357</v>
      </c>
      <c r="B782" t="s">
        <v>1358</v>
      </c>
      <c r="C782" t="str">
        <f>Tabla4[[#This Row],[NIT]]</f>
        <v>06141607031015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1359</v>
      </c>
      <c r="B783" t="s">
        <v>1360</v>
      </c>
      <c r="C783" t="str">
        <f>Tabla4[[#This Row],[NIT]]</f>
        <v>06141402370078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1361</v>
      </c>
      <c r="B784" t="s">
        <v>1362</v>
      </c>
      <c r="C784" t="str">
        <f>Tabla4[[#This Row],[NIT]]</f>
        <v>06140909751258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1363</v>
      </c>
      <c r="B785" t="s">
        <v>1364</v>
      </c>
      <c r="C785" t="str">
        <f>Tabla4[[#This Row],[NIT]]</f>
        <v>06141708071034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1365</v>
      </c>
      <c r="B786" t="s">
        <v>1366</v>
      </c>
      <c r="C786" t="str">
        <f>Tabla4[[#This Row],[NIT]]</f>
        <v>14162710661017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1367</v>
      </c>
      <c r="B787" t="s">
        <v>1368</v>
      </c>
      <c r="C787" t="str">
        <f>Tabla4[[#This Row],[NIT]]</f>
        <v>06141307921019</v>
      </c>
      <c r="D787">
        <f t="shared" si="25"/>
        <v>14</v>
      </c>
      <c r="E787" t="str">
        <f t="shared" si="26"/>
        <v>NIT</v>
      </c>
    </row>
    <row r="788" spans="1:5" x14ac:dyDescent="0.25">
      <c r="A788" s="21" t="s">
        <v>7888</v>
      </c>
      <c r="B788" t="s">
        <v>7889</v>
      </c>
      <c r="C788" t="str">
        <f>Tabla4[[#This Row],[NIT]]</f>
        <v>08210108781096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1369</v>
      </c>
      <c r="B789" t="s">
        <v>1370</v>
      </c>
      <c r="C789" t="str">
        <f>Tabla4[[#This Row],[NIT]]</f>
        <v>06142407500017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1371</v>
      </c>
      <c r="B790" t="s">
        <v>1372</v>
      </c>
      <c r="C790" t="str">
        <f>Tabla4[[#This Row],[NIT]]</f>
        <v>06143003710013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1373</v>
      </c>
      <c r="B791" t="s">
        <v>1374</v>
      </c>
      <c r="C791" t="str">
        <f>Tabla4[[#This Row],[NIT]]</f>
        <v>09091105520014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1313</v>
      </c>
      <c r="B792" t="s">
        <v>785</v>
      </c>
      <c r="C792" t="str">
        <f>Tabla4[[#This Row],[NIT]]</f>
        <v xml:space="preserve"> </v>
      </c>
      <c r="D792">
        <f t="shared" si="25"/>
        <v>1</v>
      </c>
      <c r="E792" t="str">
        <f t="shared" si="26"/>
        <v xml:space="preserve"> </v>
      </c>
    </row>
    <row r="793" spans="1:5" x14ac:dyDescent="0.25">
      <c r="A793" t="s">
        <v>1375</v>
      </c>
      <c r="B793" t="s">
        <v>1376</v>
      </c>
      <c r="C793" t="str">
        <f>Tabla4[[#This Row],[NIT]]</f>
        <v>06141403161033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1377</v>
      </c>
      <c r="B794" t="s">
        <v>1378</v>
      </c>
      <c r="C794" t="str">
        <f>Tabla4[[#This Row],[NIT]]</f>
        <v>06140101670050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1313</v>
      </c>
      <c r="B795" t="s">
        <v>1379</v>
      </c>
      <c r="C795" t="str">
        <f>Tabla4[[#This Row],[NIT]]</f>
        <v xml:space="preserve"> </v>
      </c>
      <c r="D795">
        <f t="shared" si="25"/>
        <v>1</v>
      </c>
      <c r="E795" t="str">
        <f t="shared" si="26"/>
        <v xml:space="preserve"> </v>
      </c>
    </row>
    <row r="796" spans="1:5" x14ac:dyDescent="0.25">
      <c r="A796" t="s">
        <v>1380</v>
      </c>
      <c r="B796" t="s">
        <v>1381</v>
      </c>
      <c r="C796" t="str">
        <f>Tabla4[[#This Row],[NIT]]</f>
        <v>12171109131010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1382</v>
      </c>
      <c r="B797" t="s">
        <v>1383</v>
      </c>
      <c r="C797" t="str">
        <f>Tabla4[[#This Row],[NIT]]</f>
        <v>02100605630026</v>
      </c>
      <c r="D797">
        <f t="shared" si="25"/>
        <v>14</v>
      </c>
      <c r="E797" t="str">
        <f t="shared" si="26"/>
        <v>NIT</v>
      </c>
    </row>
    <row r="798" spans="1:5" x14ac:dyDescent="0.25">
      <c r="A798" t="s">
        <v>1313</v>
      </c>
      <c r="B798" t="s">
        <v>279</v>
      </c>
      <c r="C798" t="str">
        <f>Tabla4[[#This Row],[NIT]]</f>
        <v xml:space="preserve"> </v>
      </c>
      <c r="D798">
        <f t="shared" si="25"/>
        <v>1</v>
      </c>
      <c r="E798" t="str">
        <f t="shared" si="26"/>
        <v xml:space="preserve"> </v>
      </c>
    </row>
    <row r="799" spans="1:5" x14ac:dyDescent="0.25">
      <c r="A799" t="s">
        <v>1384</v>
      </c>
      <c r="B799" t="s">
        <v>1385</v>
      </c>
      <c r="C799" t="str">
        <f>Tabla4[[#This Row],[NIT]]</f>
        <v>06142501101070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1313</v>
      </c>
      <c r="B800" t="s">
        <v>1386</v>
      </c>
      <c r="C800" t="str">
        <f>Tabla4[[#This Row],[NIT]]</f>
        <v xml:space="preserve"> </v>
      </c>
      <c r="D800">
        <f t="shared" si="25"/>
        <v>1</v>
      </c>
      <c r="E800" t="str">
        <f t="shared" si="26"/>
        <v xml:space="preserve"> </v>
      </c>
    </row>
    <row r="801" spans="1:5" x14ac:dyDescent="0.25">
      <c r="A801" t="s">
        <v>1313</v>
      </c>
      <c r="B801" t="s">
        <v>1387</v>
      </c>
      <c r="C801" t="str">
        <f>Tabla4[[#This Row],[NIT]]</f>
        <v xml:space="preserve"> </v>
      </c>
      <c r="D801">
        <f t="shared" si="25"/>
        <v>1</v>
      </c>
      <c r="E801" t="str">
        <f t="shared" si="26"/>
        <v xml:space="preserve"> </v>
      </c>
    </row>
    <row r="802" spans="1:5" x14ac:dyDescent="0.25">
      <c r="A802" t="s">
        <v>1388</v>
      </c>
      <c r="B802" t="s">
        <v>1389</v>
      </c>
      <c r="C802" t="str">
        <f>Tabla4[[#This Row],[NIT]]</f>
        <v>06141909961054</v>
      </c>
      <c r="D802">
        <f t="shared" si="25"/>
        <v>14</v>
      </c>
      <c r="E802" t="str">
        <f t="shared" si="26"/>
        <v>NIT</v>
      </c>
    </row>
    <row r="803" spans="1:5" x14ac:dyDescent="0.25">
      <c r="A803" t="s">
        <v>1390</v>
      </c>
      <c r="B803" t="s">
        <v>1391</v>
      </c>
      <c r="C803" t="str">
        <f>Tabla4[[#This Row],[NIT]]</f>
        <v>12171906520017</v>
      </c>
      <c r="D803">
        <f t="shared" si="25"/>
        <v>14</v>
      </c>
      <c r="E803" t="str">
        <f t="shared" si="26"/>
        <v>NIT</v>
      </c>
    </row>
    <row r="804" spans="1:5" x14ac:dyDescent="0.25">
      <c r="A804" t="s">
        <v>1313</v>
      </c>
      <c r="B804" t="s">
        <v>1392</v>
      </c>
      <c r="C804" t="str">
        <f>Tabla4[[#This Row],[NIT]]</f>
        <v xml:space="preserve"> </v>
      </c>
      <c r="D804">
        <f t="shared" si="25"/>
        <v>1</v>
      </c>
      <c r="E804" t="str">
        <f t="shared" si="26"/>
        <v xml:space="preserve"> </v>
      </c>
    </row>
    <row r="805" spans="1:5" x14ac:dyDescent="0.25">
      <c r="A805" t="s">
        <v>1313</v>
      </c>
      <c r="B805" t="s">
        <v>1393</v>
      </c>
      <c r="C805" t="str">
        <f>Tabla4[[#This Row],[NIT]]</f>
        <v xml:space="preserve"> </v>
      </c>
      <c r="D805">
        <f t="shared" si="25"/>
        <v>1</v>
      </c>
      <c r="E805" t="str">
        <f t="shared" si="26"/>
        <v xml:space="preserve"> </v>
      </c>
    </row>
    <row r="806" spans="1:5" x14ac:dyDescent="0.25">
      <c r="A806" t="s">
        <v>1394</v>
      </c>
      <c r="B806" t="s">
        <v>1395</v>
      </c>
      <c r="C806" t="str">
        <f>Tabla4[[#This Row],[NIT]]</f>
        <v>06140210081052</v>
      </c>
      <c r="D806">
        <f t="shared" si="25"/>
        <v>14</v>
      </c>
      <c r="E806" t="str">
        <f t="shared" si="26"/>
        <v>NIT</v>
      </c>
    </row>
    <row r="807" spans="1:5" x14ac:dyDescent="0.25">
      <c r="A807" t="s">
        <v>1313</v>
      </c>
      <c r="B807" t="s">
        <v>1396</v>
      </c>
      <c r="C807" t="str">
        <f>Tabla4[[#This Row],[NIT]]</f>
        <v xml:space="preserve"> </v>
      </c>
      <c r="D807">
        <f t="shared" si="25"/>
        <v>1</v>
      </c>
      <c r="E807" t="str">
        <f t="shared" si="26"/>
        <v xml:space="preserve"> </v>
      </c>
    </row>
    <row r="808" spans="1:5" x14ac:dyDescent="0.25">
      <c r="A808" t="s">
        <v>1397</v>
      </c>
      <c r="B808" t="s">
        <v>1398</v>
      </c>
      <c r="C808" t="str">
        <f>Tabla4[[#This Row],[NIT]]</f>
        <v>06142201151105</v>
      </c>
      <c r="D808">
        <f t="shared" si="25"/>
        <v>14</v>
      </c>
      <c r="E808" t="str">
        <f t="shared" si="26"/>
        <v>NIT</v>
      </c>
    </row>
    <row r="809" spans="1:5" x14ac:dyDescent="0.25">
      <c r="A809" t="s">
        <v>1399</v>
      </c>
      <c r="B809" t="s">
        <v>1400</v>
      </c>
      <c r="C809" t="str">
        <f>Tabla4[[#This Row],[NIT]]</f>
        <v>06140812610145</v>
      </c>
      <c r="D809">
        <f t="shared" si="25"/>
        <v>14</v>
      </c>
      <c r="E809" t="str">
        <f t="shared" si="26"/>
        <v>NIT</v>
      </c>
    </row>
    <row r="810" spans="1:5" x14ac:dyDescent="0.25">
      <c r="A810" t="s">
        <v>1313</v>
      </c>
      <c r="B810" t="s">
        <v>1401</v>
      </c>
      <c r="C810" t="str">
        <f>Tabla4[[#This Row],[NIT]]</f>
        <v xml:space="preserve"> </v>
      </c>
      <c r="D810">
        <f t="shared" si="25"/>
        <v>1</v>
      </c>
      <c r="E810" t="str">
        <f t="shared" si="26"/>
        <v xml:space="preserve"> </v>
      </c>
    </row>
    <row r="811" spans="1:5" x14ac:dyDescent="0.25">
      <c r="A811" t="s">
        <v>1313</v>
      </c>
      <c r="B811" t="s">
        <v>1402</v>
      </c>
      <c r="C811" t="str">
        <f>Tabla4[[#This Row],[NIT]]</f>
        <v xml:space="preserve"> </v>
      </c>
      <c r="D811">
        <f t="shared" si="25"/>
        <v>1</v>
      </c>
      <c r="E811" t="str">
        <f t="shared" si="26"/>
        <v xml:space="preserve"> </v>
      </c>
    </row>
    <row r="812" spans="1:5" x14ac:dyDescent="0.25">
      <c r="A812" t="s">
        <v>1403</v>
      </c>
      <c r="B812" t="s">
        <v>1404</v>
      </c>
      <c r="C812" t="str">
        <f>Tabla4[[#This Row],[NIT]]</f>
        <v>06140406191018</v>
      </c>
      <c r="D812">
        <f t="shared" si="25"/>
        <v>14</v>
      </c>
      <c r="E812" t="str">
        <f t="shared" si="26"/>
        <v>NIT</v>
      </c>
    </row>
    <row r="813" spans="1:5" x14ac:dyDescent="0.25">
      <c r="A813" t="s">
        <v>1405</v>
      </c>
      <c r="B813" t="s">
        <v>1406</v>
      </c>
      <c r="C813" t="str">
        <f>Tabla4[[#This Row],[NIT]]</f>
        <v>06142506191018</v>
      </c>
      <c r="D813">
        <f t="shared" si="25"/>
        <v>14</v>
      </c>
      <c r="E813" t="str">
        <f t="shared" si="26"/>
        <v>NIT</v>
      </c>
    </row>
    <row r="814" spans="1:5" x14ac:dyDescent="0.25">
      <c r="A814" t="s">
        <v>1407</v>
      </c>
      <c r="B814" t="s">
        <v>1408</v>
      </c>
      <c r="C814" t="str">
        <f>Tabla4[[#This Row],[NIT]]</f>
        <v>06141007840010</v>
      </c>
      <c r="D814">
        <f t="shared" si="25"/>
        <v>14</v>
      </c>
      <c r="E814" t="str">
        <f t="shared" si="26"/>
        <v>NIT</v>
      </c>
    </row>
    <row r="815" spans="1:5" x14ac:dyDescent="0.25">
      <c r="A815" t="s">
        <v>1409</v>
      </c>
      <c r="B815" t="s">
        <v>1410</v>
      </c>
      <c r="C815" t="str">
        <f>Tabla4[[#This Row],[NIT]]</f>
        <v>09043007610018</v>
      </c>
      <c r="D815">
        <f t="shared" si="25"/>
        <v>14</v>
      </c>
      <c r="E815" t="str">
        <f t="shared" si="26"/>
        <v>NIT</v>
      </c>
    </row>
    <row r="816" spans="1:5" x14ac:dyDescent="0.25">
      <c r="A816" t="s">
        <v>1313</v>
      </c>
      <c r="B816" t="s">
        <v>1411</v>
      </c>
      <c r="C816" t="str">
        <f>Tabla4[[#This Row],[NIT]]</f>
        <v xml:space="preserve"> </v>
      </c>
      <c r="D816">
        <f t="shared" si="25"/>
        <v>1</v>
      </c>
      <c r="E816" t="str">
        <f t="shared" si="26"/>
        <v xml:space="preserve"> </v>
      </c>
    </row>
    <row r="817" spans="1:5" x14ac:dyDescent="0.25">
      <c r="A817" t="s">
        <v>1412</v>
      </c>
      <c r="B817" t="s">
        <v>1413</v>
      </c>
      <c r="C817" t="str">
        <f>Tabla4[[#This Row],[NIT]]</f>
        <v>06142008011037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1414</v>
      </c>
      <c r="B818" t="s">
        <v>1415</v>
      </c>
      <c r="C818" t="str">
        <f>Tabla4[[#This Row],[NIT]]</f>
        <v>06140602161046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1416</v>
      </c>
      <c r="B819" t="s">
        <v>1417</v>
      </c>
      <c r="C819" t="str">
        <f>Tabla4[[#This Row],[NIT]]</f>
        <v>06142704801220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1313</v>
      </c>
      <c r="B820" t="s">
        <v>1418</v>
      </c>
      <c r="C820" t="str">
        <f>Tabla4[[#This Row],[NIT]]</f>
        <v xml:space="preserve"> </v>
      </c>
      <c r="D820">
        <f t="shared" si="25"/>
        <v>1</v>
      </c>
      <c r="E820" t="str">
        <f t="shared" si="26"/>
        <v xml:space="preserve"> </v>
      </c>
    </row>
    <row r="821" spans="1:5" x14ac:dyDescent="0.25">
      <c r="A821" t="s">
        <v>39</v>
      </c>
      <c r="B821" t="s">
        <v>1419</v>
      </c>
      <c r="C821" t="str">
        <f>Tabla4[[#This Row],[NIT]]</f>
        <v>06141909001034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1420</v>
      </c>
      <c r="B822" t="s">
        <v>1421</v>
      </c>
      <c r="C822" t="str">
        <f>Tabla4[[#This Row],[NIT]]</f>
        <v>06143007941037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1422</v>
      </c>
      <c r="B823" t="s">
        <v>1423</v>
      </c>
      <c r="C823" t="str">
        <f>Tabla4[[#This Row],[NIT]]</f>
        <v>06142304991039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1424</v>
      </c>
      <c r="B824" t="s">
        <v>1425</v>
      </c>
      <c r="C824" t="str">
        <f>Tabla4[[#This Row],[NIT]]</f>
        <v>06141609031012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1313</v>
      </c>
      <c r="B825" t="s">
        <v>497</v>
      </c>
      <c r="C825" t="str">
        <f>Tabla4[[#This Row],[NIT]]</f>
        <v xml:space="preserve"> </v>
      </c>
      <c r="D825">
        <f t="shared" si="25"/>
        <v>1</v>
      </c>
      <c r="E825" t="str">
        <f t="shared" si="26"/>
        <v xml:space="preserve"> </v>
      </c>
    </row>
    <row r="826" spans="1:5" x14ac:dyDescent="0.25">
      <c r="A826" t="s">
        <v>1313</v>
      </c>
      <c r="B826" t="s">
        <v>1426</v>
      </c>
      <c r="C826" t="str">
        <f>Tabla4[[#This Row],[NIT]]</f>
        <v xml:space="preserve"> </v>
      </c>
      <c r="D826">
        <f t="shared" si="25"/>
        <v>1</v>
      </c>
      <c r="E826" t="str">
        <f t="shared" si="26"/>
        <v xml:space="preserve"> </v>
      </c>
    </row>
    <row r="827" spans="1:5" x14ac:dyDescent="0.25">
      <c r="A827" t="s">
        <v>1313</v>
      </c>
      <c r="B827" t="s">
        <v>1427</v>
      </c>
      <c r="C827" t="str">
        <f>Tabla4[[#This Row],[NIT]]</f>
        <v xml:space="preserve"> </v>
      </c>
      <c r="D827">
        <f t="shared" si="25"/>
        <v>1</v>
      </c>
      <c r="E827" t="str">
        <f t="shared" si="26"/>
        <v xml:space="preserve"> </v>
      </c>
    </row>
    <row r="828" spans="1:5" x14ac:dyDescent="0.25">
      <c r="A828" s="21" t="s">
        <v>7937</v>
      </c>
      <c r="B828" t="s">
        <v>1428</v>
      </c>
      <c r="C828" t="str">
        <f>Tabla4[[#This Row],[NIT]]</f>
        <v>94832601101010</v>
      </c>
      <c r="D828">
        <f t="shared" si="25"/>
        <v>14</v>
      </c>
      <c r="E828" t="str">
        <f t="shared" si="26"/>
        <v>NIT</v>
      </c>
    </row>
    <row r="829" spans="1:5" x14ac:dyDescent="0.25">
      <c r="A829" t="s">
        <v>1313</v>
      </c>
      <c r="B829" t="s">
        <v>1429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t="s">
        <v>1430</v>
      </c>
      <c r="B830" t="s">
        <v>1431</v>
      </c>
      <c r="C830" t="str">
        <f>Tabla4[[#This Row],[NIT]]</f>
        <v>06140205031020</v>
      </c>
      <c r="D830">
        <f t="shared" si="25"/>
        <v>14</v>
      </c>
      <c r="E830" t="str">
        <f t="shared" si="26"/>
        <v>NIT</v>
      </c>
    </row>
    <row r="831" spans="1:5" x14ac:dyDescent="0.25">
      <c r="A831" t="s">
        <v>1313</v>
      </c>
      <c r="B831" t="s">
        <v>1432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t="s">
        <v>1313</v>
      </c>
      <c r="B832" t="s">
        <v>486</v>
      </c>
      <c r="C832" t="str">
        <f>Tabla4[[#This Row],[NIT]]</f>
        <v xml:space="preserve"> </v>
      </c>
      <c r="D832">
        <f t="shared" si="25"/>
        <v>1</v>
      </c>
      <c r="E832" t="str">
        <f t="shared" si="26"/>
        <v xml:space="preserve"> </v>
      </c>
    </row>
    <row r="833" spans="1:5" x14ac:dyDescent="0.25">
      <c r="A833" t="s">
        <v>1433</v>
      </c>
      <c r="B833" t="s">
        <v>1434</v>
      </c>
      <c r="C833" t="str">
        <f>Tabla4[[#This Row],[NIT]]</f>
        <v>06141407941017</v>
      </c>
      <c r="D833">
        <f t="shared" si="25"/>
        <v>14</v>
      </c>
      <c r="E833" t="str">
        <f t="shared" si="26"/>
        <v>NIT</v>
      </c>
    </row>
    <row r="834" spans="1:5" x14ac:dyDescent="0.25">
      <c r="A834" t="s">
        <v>1313</v>
      </c>
      <c r="B834" t="s">
        <v>1435</v>
      </c>
      <c r="C834" t="str">
        <f>Tabla4[[#This Row],[NIT]]</f>
        <v xml:space="preserve"> </v>
      </c>
      <c r="D834">
        <f t="shared" ref="D834:D897" si="27">LEN(C834)</f>
        <v>1</v>
      </c>
      <c r="E834" t="str">
        <f t="shared" si="26"/>
        <v xml:space="preserve"> </v>
      </c>
    </row>
    <row r="835" spans="1:5" x14ac:dyDescent="0.25">
      <c r="A835" t="s">
        <v>1313</v>
      </c>
      <c r="B835" t="s">
        <v>790</v>
      </c>
      <c r="C835" t="str">
        <f>Tabla4[[#This Row],[NIT]]</f>
        <v xml:space="preserve"> </v>
      </c>
      <c r="D835">
        <f t="shared" si="27"/>
        <v>1</v>
      </c>
      <c r="E835" t="str">
        <f t="shared" ref="E835:E898" si="28">IF(D835=14,"NIT",IF(D835=9,"DUI"," "))</f>
        <v xml:space="preserve"> </v>
      </c>
    </row>
    <row r="836" spans="1:5" x14ac:dyDescent="0.25">
      <c r="A836" t="s">
        <v>1313</v>
      </c>
      <c r="B836" t="s">
        <v>1436</v>
      </c>
      <c r="C836" t="str">
        <f>Tabla4[[#This Row],[NIT]]</f>
        <v xml:space="preserve"> </v>
      </c>
      <c r="D836">
        <f t="shared" si="27"/>
        <v>1</v>
      </c>
      <c r="E836" t="str">
        <f t="shared" si="28"/>
        <v xml:space="preserve"> </v>
      </c>
    </row>
    <row r="837" spans="1:5" x14ac:dyDescent="0.25">
      <c r="A837" t="s">
        <v>1437</v>
      </c>
      <c r="B837" t="s">
        <v>1438</v>
      </c>
      <c r="C837" t="str">
        <f>Tabla4[[#This Row],[NIT]]</f>
        <v>06140108161017</v>
      </c>
      <c r="D837">
        <f t="shared" si="27"/>
        <v>14</v>
      </c>
      <c r="E837" t="str">
        <f t="shared" si="28"/>
        <v>NIT</v>
      </c>
    </row>
    <row r="838" spans="1:5" x14ac:dyDescent="0.25">
      <c r="A838" t="s">
        <v>1439</v>
      </c>
      <c r="B838" t="s">
        <v>1440</v>
      </c>
      <c r="C838" t="str">
        <f>Tabla4[[#This Row],[NIT]]</f>
        <v>06141612021044</v>
      </c>
      <c r="D838">
        <f t="shared" si="27"/>
        <v>14</v>
      </c>
      <c r="E838" t="str">
        <f t="shared" si="28"/>
        <v>NIT</v>
      </c>
    </row>
    <row r="839" spans="1:5" x14ac:dyDescent="0.25">
      <c r="A839" t="s">
        <v>1313</v>
      </c>
      <c r="B839" t="s">
        <v>1441</v>
      </c>
      <c r="C839" t="str">
        <f>Tabla4[[#This Row],[NIT]]</f>
        <v xml:space="preserve"> </v>
      </c>
      <c r="D839">
        <f t="shared" si="27"/>
        <v>1</v>
      </c>
      <c r="E839" t="str">
        <f t="shared" si="28"/>
        <v xml:space="preserve"> </v>
      </c>
    </row>
    <row r="840" spans="1:5" x14ac:dyDescent="0.25">
      <c r="A840" t="s">
        <v>1313</v>
      </c>
      <c r="B840" t="s">
        <v>1442</v>
      </c>
      <c r="C840" t="str">
        <f>Tabla4[[#This Row],[NIT]]</f>
        <v xml:space="preserve"> </v>
      </c>
      <c r="D840">
        <f t="shared" si="27"/>
        <v>1</v>
      </c>
      <c r="E840" t="str">
        <f t="shared" si="28"/>
        <v xml:space="preserve"> </v>
      </c>
    </row>
    <row r="841" spans="1:5" x14ac:dyDescent="0.25">
      <c r="A841" t="s">
        <v>1443</v>
      </c>
      <c r="B841" t="s">
        <v>1444</v>
      </c>
      <c r="C841" t="str">
        <f>Tabla4[[#This Row],[NIT]]</f>
        <v>06142604071063</v>
      </c>
      <c r="D841">
        <f t="shared" si="27"/>
        <v>14</v>
      </c>
      <c r="E841" t="str">
        <f t="shared" si="28"/>
        <v>NIT</v>
      </c>
    </row>
    <row r="842" spans="1:5" x14ac:dyDescent="0.25">
      <c r="A842" t="s">
        <v>1445</v>
      </c>
      <c r="B842" t="s">
        <v>1446</v>
      </c>
      <c r="C842" t="str">
        <f>Tabla4[[#This Row],[NIT]]</f>
        <v>05032702851022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1313</v>
      </c>
      <c r="B843" t="s">
        <v>1447</v>
      </c>
      <c r="C843" t="str">
        <f>Tabla4[[#This Row],[NIT]]</f>
        <v xml:space="preserve"> </v>
      </c>
      <c r="D843">
        <f t="shared" si="27"/>
        <v>1</v>
      </c>
      <c r="E843" t="str">
        <f t="shared" si="28"/>
        <v xml:space="preserve"> </v>
      </c>
    </row>
    <row r="844" spans="1:5" x14ac:dyDescent="0.25">
      <c r="A844" t="s">
        <v>1313</v>
      </c>
      <c r="B844" t="s">
        <v>1448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1449</v>
      </c>
      <c r="B845" t="s">
        <v>1450</v>
      </c>
      <c r="C845" t="str">
        <f>Tabla4[[#This Row],[NIT]]</f>
        <v>06140207670045</v>
      </c>
      <c r="D845">
        <f t="shared" si="27"/>
        <v>14</v>
      </c>
      <c r="E845" t="str">
        <f t="shared" si="28"/>
        <v>NIT</v>
      </c>
    </row>
    <row r="846" spans="1:5" x14ac:dyDescent="0.25">
      <c r="A846" t="s">
        <v>1313</v>
      </c>
      <c r="B846" t="s">
        <v>1451</v>
      </c>
      <c r="C846" t="str">
        <f>Tabla4[[#This Row],[NIT]]</f>
        <v xml:space="preserve"> </v>
      </c>
      <c r="D846">
        <f t="shared" si="27"/>
        <v>1</v>
      </c>
      <c r="E846" t="str">
        <f t="shared" si="28"/>
        <v xml:space="preserve"> </v>
      </c>
    </row>
    <row r="847" spans="1:5" x14ac:dyDescent="0.25">
      <c r="A847" t="s">
        <v>1313</v>
      </c>
      <c r="B847" t="s">
        <v>1452</v>
      </c>
      <c r="C847" t="str">
        <f>Tabla4[[#This Row],[NIT]]</f>
        <v xml:space="preserve"> </v>
      </c>
      <c r="D847">
        <f t="shared" si="27"/>
        <v>1</v>
      </c>
      <c r="E847" t="str">
        <f t="shared" si="28"/>
        <v xml:space="preserve"> </v>
      </c>
    </row>
    <row r="848" spans="1:5" x14ac:dyDescent="0.25">
      <c r="A848" t="s">
        <v>1453</v>
      </c>
      <c r="B848" t="s">
        <v>1454</v>
      </c>
      <c r="C848" t="str">
        <f>Tabla4[[#This Row],[NIT]]</f>
        <v>06142911101042</v>
      </c>
      <c r="D848">
        <f t="shared" si="27"/>
        <v>14</v>
      </c>
      <c r="E848" t="str">
        <f t="shared" si="28"/>
        <v>NIT</v>
      </c>
    </row>
    <row r="849" spans="1:5" x14ac:dyDescent="0.25">
      <c r="A849" t="s">
        <v>1455</v>
      </c>
      <c r="B849" t="s">
        <v>1456</v>
      </c>
      <c r="C849" t="str">
        <f>Tabla4[[#This Row],[NIT]]</f>
        <v>05111703630014</v>
      </c>
      <c r="D849">
        <f t="shared" si="27"/>
        <v>14</v>
      </c>
      <c r="E849" t="str">
        <f t="shared" si="28"/>
        <v>NIT</v>
      </c>
    </row>
    <row r="850" spans="1:5" x14ac:dyDescent="0.25">
      <c r="A850" t="s">
        <v>1313</v>
      </c>
      <c r="B850" t="s">
        <v>1457</v>
      </c>
      <c r="C850" t="str">
        <f>Tabla4[[#This Row],[NIT]]</f>
        <v xml:space="preserve"> </v>
      </c>
      <c r="D850">
        <f t="shared" si="27"/>
        <v>1</v>
      </c>
      <c r="E850" t="str">
        <f t="shared" si="28"/>
        <v xml:space="preserve"> </v>
      </c>
    </row>
    <row r="851" spans="1:5" x14ac:dyDescent="0.25">
      <c r="A851" t="s">
        <v>1313</v>
      </c>
      <c r="B851" t="s">
        <v>1458</v>
      </c>
      <c r="C851" t="str">
        <f>Tabla4[[#This Row],[NIT]]</f>
        <v xml:space="preserve"> </v>
      </c>
      <c r="D851">
        <f t="shared" si="27"/>
        <v>1</v>
      </c>
      <c r="E851" t="str">
        <f t="shared" si="28"/>
        <v xml:space="preserve"> </v>
      </c>
    </row>
    <row r="852" spans="1:5" x14ac:dyDescent="0.25">
      <c r="A852" t="s">
        <v>1459</v>
      </c>
      <c r="B852" t="s">
        <v>1460</v>
      </c>
      <c r="C852" t="str">
        <f>Tabla4[[#This Row],[NIT]]</f>
        <v>06142410141010</v>
      </c>
      <c r="D852">
        <f t="shared" si="27"/>
        <v>14</v>
      </c>
      <c r="E852" t="str">
        <f t="shared" si="28"/>
        <v>NIT</v>
      </c>
    </row>
    <row r="853" spans="1:5" x14ac:dyDescent="0.25">
      <c r="A853" t="s">
        <v>1461</v>
      </c>
      <c r="B853" t="s">
        <v>1462</v>
      </c>
      <c r="C853" t="str">
        <f>Tabla4[[#This Row],[NIT]]</f>
        <v>06142110700016</v>
      </c>
      <c r="D853">
        <f t="shared" si="27"/>
        <v>14</v>
      </c>
      <c r="E853" t="str">
        <f t="shared" si="28"/>
        <v>NIT</v>
      </c>
    </row>
    <row r="854" spans="1:5" x14ac:dyDescent="0.25">
      <c r="A854" t="s">
        <v>1463</v>
      </c>
      <c r="B854" t="s">
        <v>1464</v>
      </c>
      <c r="C854" t="str">
        <f>Tabla4[[#This Row],[NIT]]</f>
        <v>04123008771013</v>
      </c>
      <c r="D854">
        <f t="shared" si="27"/>
        <v>14</v>
      </c>
      <c r="E854" t="str">
        <f t="shared" si="28"/>
        <v>NIT</v>
      </c>
    </row>
    <row r="855" spans="1:5" x14ac:dyDescent="0.25">
      <c r="A855" t="s">
        <v>1313</v>
      </c>
      <c r="B855" t="s">
        <v>1465</v>
      </c>
      <c r="C855" t="str">
        <f>Tabla4[[#This Row],[NIT]]</f>
        <v xml:space="preserve"> </v>
      </c>
      <c r="D855">
        <f t="shared" si="27"/>
        <v>1</v>
      </c>
      <c r="E855" t="str">
        <f t="shared" si="28"/>
        <v xml:space="preserve"> </v>
      </c>
    </row>
    <row r="856" spans="1:5" x14ac:dyDescent="0.25">
      <c r="A856" t="s">
        <v>1313</v>
      </c>
      <c r="B856" t="s">
        <v>1466</v>
      </c>
      <c r="C856" t="str">
        <f>Tabla4[[#This Row],[NIT]]</f>
        <v xml:space="preserve"> </v>
      </c>
      <c r="D856">
        <f t="shared" si="27"/>
        <v>1</v>
      </c>
      <c r="E856" t="str">
        <f t="shared" si="28"/>
        <v xml:space="preserve"> </v>
      </c>
    </row>
    <row r="857" spans="1:5" x14ac:dyDescent="0.25">
      <c r="A857" t="s">
        <v>1313</v>
      </c>
      <c r="B857" t="s">
        <v>1467</v>
      </c>
      <c r="C857" t="str">
        <f>Tabla4[[#This Row],[NIT]]</f>
        <v xml:space="preserve"> </v>
      </c>
      <c r="D857">
        <f t="shared" si="27"/>
        <v>1</v>
      </c>
      <c r="E857" t="str">
        <f t="shared" si="28"/>
        <v xml:space="preserve"> </v>
      </c>
    </row>
    <row r="858" spans="1:5" x14ac:dyDescent="0.25">
      <c r="A858" t="s">
        <v>1313</v>
      </c>
      <c r="B858" t="s">
        <v>1468</v>
      </c>
      <c r="C858" t="str">
        <f>Tabla4[[#This Row],[NIT]]</f>
        <v xml:space="preserve"> </v>
      </c>
      <c r="D858">
        <f t="shared" si="27"/>
        <v>1</v>
      </c>
      <c r="E858" t="str">
        <f t="shared" si="28"/>
        <v xml:space="preserve"> </v>
      </c>
    </row>
    <row r="859" spans="1:5" x14ac:dyDescent="0.25">
      <c r="A859" t="s">
        <v>1313</v>
      </c>
      <c r="B859" t="s">
        <v>1469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1470</v>
      </c>
      <c r="B860" t="s">
        <v>1471</v>
      </c>
      <c r="C860" t="str">
        <f>Tabla4[[#This Row],[NIT]]</f>
        <v>06141512001054</v>
      </c>
      <c r="D860">
        <f t="shared" si="27"/>
        <v>14</v>
      </c>
      <c r="E860" t="str">
        <f t="shared" si="28"/>
        <v>NIT</v>
      </c>
    </row>
    <row r="861" spans="1:5" x14ac:dyDescent="0.25">
      <c r="A861" t="s">
        <v>1313</v>
      </c>
      <c r="B861" t="s">
        <v>1472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1473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1474</v>
      </c>
      <c r="B863" t="s">
        <v>1475</v>
      </c>
      <c r="C863" t="str">
        <f>Tabla4[[#This Row],[NIT]]</f>
        <v>06141303151073</v>
      </c>
      <c r="D863">
        <f t="shared" si="27"/>
        <v>14</v>
      </c>
      <c r="E863" t="str">
        <f t="shared" si="28"/>
        <v>NIT</v>
      </c>
    </row>
    <row r="864" spans="1:5" x14ac:dyDescent="0.25">
      <c r="A864" t="s">
        <v>1313</v>
      </c>
      <c r="B864" t="s">
        <v>1476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1477</v>
      </c>
      <c r="B865" t="s">
        <v>1478</v>
      </c>
      <c r="C865" t="str">
        <f>Tabla4[[#This Row],[NIT]]</f>
        <v>06142409151044</v>
      </c>
      <c r="D865">
        <f t="shared" si="27"/>
        <v>14</v>
      </c>
      <c r="E865" t="str">
        <f t="shared" si="28"/>
        <v>NIT</v>
      </c>
    </row>
    <row r="866" spans="1:5" x14ac:dyDescent="0.25">
      <c r="A866" t="s">
        <v>1479</v>
      </c>
      <c r="B866" t="s">
        <v>1480</v>
      </c>
      <c r="C866" t="str">
        <f>Tabla4[[#This Row],[NIT]]</f>
        <v>06140804161013</v>
      </c>
      <c r="D866">
        <f t="shared" si="27"/>
        <v>14</v>
      </c>
      <c r="E866" t="str">
        <f t="shared" si="28"/>
        <v>NIT</v>
      </c>
    </row>
    <row r="867" spans="1:5" x14ac:dyDescent="0.25">
      <c r="A867" t="s">
        <v>1481</v>
      </c>
      <c r="B867" t="s">
        <v>1482</v>
      </c>
      <c r="C867" t="str">
        <f>Tabla4[[#This Row],[NIT]]</f>
        <v>06140404530104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1313</v>
      </c>
      <c r="B868" t="s">
        <v>1483</v>
      </c>
      <c r="C868" t="str">
        <f>Tabla4[[#This Row],[NIT]]</f>
        <v xml:space="preserve"> </v>
      </c>
      <c r="D868">
        <f t="shared" si="27"/>
        <v>1</v>
      </c>
      <c r="E868" t="str">
        <f t="shared" si="28"/>
        <v xml:space="preserve"> </v>
      </c>
    </row>
    <row r="869" spans="1:5" x14ac:dyDescent="0.25">
      <c r="A869" t="s">
        <v>1313</v>
      </c>
      <c r="B869" t="s">
        <v>1484</v>
      </c>
      <c r="C869" t="str">
        <f>Tabla4[[#This Row],[NIT]]</f>
        <v xml:space="preserve"> </v>
      </c>
      <c r="D869">
        <f t="shared" si="27"/>
        <v>1</v>
      </c>
      <c r="E869" t="str">
        <f t="shared" si="28"/>
        <v xml:space="preserve"> </v>
      </c>
    </row>
    <row r="870" spans="1:5" x14ac:dyDescent="0.25">
      <c r="A870" t="s">
        <v>1485</v>
      </c>
      <c r="B870" t="s">
        <v>1486</v>
      </c>
      <c r="C870" t="str">
        <f>Tabla4[[#This Row],[NIT]]</f>
        <v>06141605081040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1487</v>
      </c>
      <c r="B871" t="s">
        <v>1488</v>
      </c>
      <c r="C871" t="str">
        <f>Tabla4[[#This Row],[NIT]]</f>
        <v>06142403071030</v>
      </c>
      <c r="D871">
        <f t="shared" si="27"/>
        <v>14</v>
      </c>
      <c r="E871" t="str">
        <f t="shared" si="28"/>
        <v>NIT</v>
      </c>
    </row>
    <row r="872" spans="1:5" x14ac:dyDescent="0.25">
      <c r="A872" t="s">
        <v>1489</v>
      </c>
      <c r="B872" t="s">
        <v>1490</v>
      </c>
      <c r="C872" t="str">
        <f>Tabla4[[#This Row],[NIT]]</f>
        <v>06141611161047</v>
      </c>
      <c r="D872">
        <f t="shared" si="27"/>
        <v>14</v>
      </c>
      <c r="E872" t="str">
        <f t="shared" si="28"/>
        <v>NIT</v>
      </c>
    </row>
    <row r="873" spans="1:5" x14ac:dyDescent="0.25">
      <c r="A873" t="s">
        <v>1491</v>
      </c>
      <c r="B873" t="s">
        <v>1492</v>
      </c>
      <c r="C873" t="str">
        <f>Tabla4[[#This Row],[NIT]]</f>
        <v>06142502121023</v>
      </c>
      <c r="D873">
        <f t="shared" si="27"/>
        <v>14</v>
      </c>
      <c r="E873" t="str">
        <f t="shared" si="28"/>
        <v>NIT</v>
      </c>
    </row>
    <row r="874" spans="1:5" x14ac:dyDescent="0.25">
      <c r="A874" t="s">
        <v>1313</v>
      </c>
      <c r="B874" t="s">
        <v>1493</v>
      </c>
      <c r="C874" t="str">
        <f>Tabla4[[#This Row],[NIT]]</f>
        <v xml:space="preserve"> </v>
      </c>
      <c r="D874">
        <f t="shared" si="27"/>
        <v>1</v>
      </c>
      <c r="E874" t="str">
        <f t="shared" si="28"/>
        <v xml:space="preserve"> </v>
      </c>
    </row>
    <row r="875" spans="1:5" x14ac:dyDescent="0.25">
      <c r="A875" t="s">
        <v>1494</v>
      </c>
      <c r="B875" t="s">
        <v>1495</v>
      </c>
      <c r="C875" t="str">
        <f>Tabla4[[#This Row],[NIT]]</f>
        <v>06140307951051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1496</v>
      </c>
      <c r="B876" t="s">
        <v>1497</v>
      </c>
      <c r="C876" t="str">
        <f>Tabla4[[#This Row],[NIT]]</f>
        <v>06141204840017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1498</v>
      </c>
      <c r="B877" t="s">
        <v>1499</v>
      </c>
      <c r="C877" t="str">
        <f>Tabla4[[#This Row],[NIT]]</f>
        <v>06142006031022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1500</v>
      </c>
      <c r="B878" t="s">
        <v>1501</v>
      </c>
      <c r="C878" t="str">
        <f>Tabla4[[#This Row],[NIT]]</f>
        <v>06141208161010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1502</v>
      </c>
      <c r="B879" t="s">
        <v>1503</v>
      </c>
      <c r="C879" t="str">
        <f>Tabla4[[#This Row],[NIT]]</f>
        <v>06142505731094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1331</v>
      </c>
      <c r="B880" t="s">
        <v>1504</v>
      </c>
      <c r="C880" t="str">
        <f>Tabla4[[#This Row],[NIT]]</f>
        <v>06142302931020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1313</v>
      </c>
      <c r="B881" t="s">
        <v>1505</v>
      </c>
      <c r="C881" t="str">
        <f>Tabla4[[#This Row],[NIT]]</f>
        <v xml:space="preserve"> </v>
      </c>
      <c r="D881">
        <f t="shared" si="27"/>
        <v>1</v>
      </c>
      <c r="E881" t="str">
        <f t="shared" si="28"/>
        <v xml:space="preserve"> </v>
      </c>
    </row>
    <row r="882" spans="1:5" x14ac:dyDescent="0.25">
      <c r="A882" t="s">
        <v>1506</v>
      </c>
      <c r="B882" t="s">
        <v>1507</v>
      </c>
      <c r="C882" t="str">
        <f>Tabla4[[#This Row],[NIT]]</f>
        <v>06142610981012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1508</v>
      </c>
      <c r="B883" t="s">
        <v>1509</v>
      </c>
      <c r="C883" t="str">
        <f>Tabla4[[#This Row],[NIT]]</f>
        <v>06142210971018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1510</v>
      </c>
      <c r="B884" t="s">
        <v>1511</v>
      </c>
      <c r="C884" t="str">
        <f>Tabla4[[#This Row],[NIT]]</f>
        <v>06143009921068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1512</v>
      </c>
      <c r="B885" t="s">
        <v>1513</v>
      </c>
      <c r="C885" t="str">
        <f>Tabla4[[#This Row],[NIT]]</f>
        <v>06142804860014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1354</v>
      </c>
      <c r="B886" t="s">
        <v>1514</v>
      </c>
      <c r="C886" t="str">
        <f>Tabla4[[#This Row],[NIT]]</f>
        <v>06142708101053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1377</v>
      </c>
      <c r="B887" t="s">
        <v>1515</v>
      </c>
      <c r="C887" t="str">
        <f>Tabla4[[#This Row],[NIT]]</f>
        <v>06140101670050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132</v>
      </c>
      <c r="B888" t="s">
        <v>1516</v>
      </c>
      <c r="C888" t="str">
        <f>Tabla4[[#This Row],[NIT]]</f>
        <v>06142601121035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1517</v>
      </c>
      <c r="B889" t="s">
        <v>1518</v>
      </c>
      <c r="C889" t="str">
        <f>Tabla4[[#This Row],[NIT]]</f>
        <v>11181602731029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1519</v>
      </c>
      <c r="B890" t="s">
        <v>1520</v>
      </c>
      <c r="C890" t="str">
        <f>Tabla4[[#This Row],[NIT]]</f>
        <v>06141511720207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1521</v>
      </c>
      <c r="B891" t="s">
        <v>1522</v>
      </c>
      <c r="C891" t="str">
        <f>Tabla4[[#This Row],[NIT]]</f>
        <v>05110804510015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1523</v>
      </c>
      <c r="B892" t="s">
        <v>1524</v>
      </c>
      <c r="C892" t="str">
        <f>Tabla4[[#This Row],[NIT]]</f>
        <v>06140106710037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1525</v>
      </c>
      <c r="B893" t="s">
        <v>1526</v>
      </c>
      <c r="C893" t="str">
        <f>Tabla4[[#This Row],[NIT]]</f>
        <v>06141705931016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1527</v>
      </c>
      <c r="B894" t="s">
        <v>1528</v>
      </c>
      <c r="C894" t="str">
        <f>Tabla4[[#This Row],[NIT]]</f>
        <v>06140706911055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1529</v>
      </c>
      <c r="B895" t="s">
        <v>1530</v>
      </c>
      <c r="C895" t="str">
        <f>Tabla4[[#This Row],[NIT]]</f>
        <v>06143107971090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1531</v>
      </c>
      <c r="B896" t="s">
        <v>1532</v>
      </c>
      <c r="C896" t="str">
        <f>Tabla4[[#This Row],[NIT]]</f>
        <v>09031604801015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1533</v>
      </c>
      <c r="B897" t="s">
        <v>1534</v>
      </c>
      <c r="C897" t="str">
        <f>Tabla4[[#This Row],[NIT]]</f>
        <v>06141602931050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1535</v>
      </c>
      <c r="B898" t="s">
        <v>1536</v>
      </c>
      <c r="C898" t="str">
        <f>Tabla4[[#This Row],[NIT]]</f>
        <v>06142708791092</v>
      </c>
      <c r="D898">
        <f t="shared" ref="D898:D961" si="29">LEN(C898)</f>
        <v>14</v>
      </c>
      <c r="E898" t="str">
        <f t="shared" si="28"/>
        <v>NIT</v>
      </c>
    </row>
    <row r="899" spans="1:5" x14ac:dyDescent="0.25">
      <c r="A899" t="s">
        <v>1537</v>
      </c>
      <c r="B899" t="s">
        <v>1538</v>
      </c>
      <c r="C899" t="str">
        <f>Tabla4[[#This Row],[NIT]]</f>
        <v>06140910811060</v>
      </c>
      <c r="D899">
        <f t="shared" si="29"/>
        <v>14</v>
      </c>
      <c r="E899" t="str">
        <f t="shared" ref="E899:E962" si="30">IF(D899=14,"NIT",IF(D899=9,"DUI"," "))</f>
        <v>NIT</v>
      </c>
    </row>
    <row r="900" spans="1:5" x14ac:dyDescent="0.25">
      <c r="A900" t="s">
        <v>1539</v>
      </c>
      <c r="B900" t="s">
        <v>1540</v>
      </c>
      <c r="C900" t="str">
        <f>Tabla4[[#This Row],[NIT]]</f>
        <v>12170701191011</v>
      </c>
      <c r="D900">
        <f t="shared" si="29"/>
        <v>14</v>
      </c>
      <c r="E900" t="str">
        <f t="shared" si="30"/>
        <v>NIT</v>
      </c>
    </row>
    <row r="901" spans="1:5" x14ac:dyDescent="0.25">
      <c r="A901" t="s">
        <v>128</v>
      </c>
      <c r="B901" t="s">
        <v>1541</v>
      </c>
      <c r="C901" t="str">
        <f>Tabla4[[#This Row],[NIT]]</f>
        <v>12172508931019</v>
      </c>
      <c r="D901">
        <f t="shared" si="29"/>
        <v>14</v>
      </c>
      <c r="E901" t="str">
        <f t="shared" si="30"/>
        <v>NIT</v>
      </c>
    </row>
    <row r="902" spans="1:5" x14ac:dyDescent="0.25">
      <c r="A902" t="s">
        <v>1542</v>
      </c>
      <c r="B902" t="s">
        <v>1543</v>
      </c>
      <c r="C902" t="str">
        <f>Tabla4[[#This Row],[NIT]]</f>
        <v>09031006711010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1544</v>
      </c>
      <c r="B903" t="s">
        <v>1545</v>
      </c>
      <c r="C903" t="str">
        <f>Tabla4[[#This Row],[NIT]]</f>
        <v>09030311711015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1546</v>
      </c>
      <c r="B904" t="s">
        <v>1547</v>
      </c>
      <c r="C904" t="str">
        <f>Tabla4[[#This Row],[NIT]]</f>
        <v>12173101051010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1548</v>
      </c>
      <c r="B905" t="s">
        <v>1549</v>
      </c>
      <c r="C905" t="str">
        <f>Tabla4[[#This Row],[NIT]]</f>
        <v>06141911891306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1550</v>
      </c>
      <c r="B906" t="s">
        <v>1551</v>
      </c>
      <c r="C906" t="str">
        <f>Tabla4[[#This Row],[NIT]]</f>
        <v>06140709360024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1552</v>
      </c>
      <c r="B907" t="s">
        <v>1553</v>
      </c>
      <c r="C907" t="str">
        <f>Tabla4[[#This Row],[NIT]]</f>
        <v>13071610671016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1554</v>
      </c>
      <c r="B908" t="s">
        <v>1555</v>
      </c>
      <c r="C908" t="str">
        <f>Tabla4[[#This Row],[NIT]]</f>
        <v>06140302891018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1556</v>
      </c>
      <c r="B909" t="s">
        <v>1557</v>
      </c>
      <c r="C909" t="str">
        <f>Tabla4[[#This Row],[NIT]]</f>
        <v>06142312610117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1558</v>
      </c>
      <c r="B910" t="s">
        <v>1559</v>
      </c>
      <c r="C910" t="str">
        <f>Tabla4[[#This Row],[NIT]]</f>
        <v>05120305630027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1560</v>
      </c>
      <c r="B911" t="s">
        <v>1561</v>
      </c>
      <c r="C911" t="str">
        <f>Tabla4[[#This Row],[NIT]]</f>
        <v>03151204610017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1562</v>
      </c>
      <c r="B912" t="s">
        <v>1563</v>
      </c>
      <c r="C912" t="str">
        <f>Tabla4[[#This Row],[NIT]]</f>
        <v>06141702660013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1564</v>
      </c>
      <c r="B913" t="s">
        <v>1565</v>
      </c>
      <c r="C913" t="str">
        <f>Tabla4[[#This Row],[NIT]]</f>
        <v>06121911931021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1566</v>
      </c>
      <c r="B914" t="s">
        <v>1567</v>
      </c>
      <c r="C914" t="str">
        <f>Tabla4[[#This Row],[NIT]]</f>
        <v>06142806901106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1568</v>
      </c>
      <c r="B915" t="s">
        <v>1569</v>
      </c>
      <c r="C915" t="str">
        <f>Tabla4[[#This Row],[NIT]]</f>
        <v>06142909941068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1570</v>
      </c>
      <c r="B916" t="s">
        <v>1571</v>
      </c>
      <c r="C916" t="str">
        <f>Tabla4[[#This Row],[NIT]]</f>
        <v>06140401791149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1572</v>
      </c>
      <c r="B917" t="s">
        <v>1573</v>
      </c>
      <c r="C917" t="str">
        <f>Tabla4[[#This Row],[NIT]]</f>
        <v>06141108001032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1574</v>
      </c>
      <c r="B918" t="s">
        <v>1575</v>
      </c>
      <c r="C918" t="str">
        <f>Tabla4[[#This Row],[NIT]]</f>
        <v>06142410901022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1576</v>
      </c>
      <c r="B919" t="s">
        <v>1577</v>
      </c>
      <c r="C919" t="str">
        <f>Tabla4[[#This Row],[NIT]]</f>
        <v>06140506011033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1578</v>
      </c>
      <c r="B920" t="s">
        <v>1579</v>
      </c>
      <c r="C920" t="str">
        <f>Tabla4[[#This Row],[NIT]]</f>
        <v>12171509881019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1580</v>
      </c>
      <c r="B921" t="s">
        <v>1581</v>
      </c>
      <c r="C921" t="str">
        <f>Tabla4[[#This Row],[NIT]]</f>
        <v>06142206710021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1582</v>
      </c>
      <c r="B922" t="s">
        <v>1583</v>
      </c>
      <c r="C922" t="str">
        <f>Tabla4[[#This Row],[NIT]]</f>
        <v>02101107660020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1584</v>
      </c>
      <c r="B923" t="s">
        <v>1585</v>
      </c>
      <c r="C923" t="str">
        <f>Tabla4[[#This Row],[NIT]]</f>
        <v>06140102961046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1586</v>
      </c>
      <c r="B924" t="s">
        <v>1587</v>
      </c>
      <c r="C924" t="str">
        <f>Tabla4[[#This Row],[NIT]]</f>
        <v>04162504710018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1588</v>
      </c>
      <c r="B925" t="s">
        <v>1589</v>
      </c>
      <c r="C925" t="str">
        <f>Tabla4[[#This Row],[NIT]]</f>
        <v>06142209141036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1590</v>
      </c>
      <c r="B926" t="s">
        <v>1591</v>
      </c>
      <c r="C926" t="str">
        <f>Tabla4[[#This Row],[NIT]]</f>
        <v>06141206780012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1592</v>
      </c>
      <c r="B927" t="s">
        <v>1593</v>
      </c>
      <c r="C927" t="str">
        <f>Tabla4[[#This Row],[NIT]]</f>
        <v>02132403841014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1594</v>
      </c>
      <c r="B928" t="s">
        <v>1595</v>
      </c>
      <c r="C928" t="str">
        <f>Tabla4[[#This Row],[NIT]]</f>
        <v>02102002931014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1596</v>
      </c>
      <c r="B929" t="s">
        <v>1597</v>
      </c>
      <c r="C929" t="str">
        <f>Tabla4[[#This Row],[NIT]]</f>
        <v>06141403861027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1598</v>
      </c>
      <c r="B930" t="s">
        <v>1599</v>
      </c>
      <c r="C930" t="str">
        <f>Tabla4[[#This Row],[NIT]]</f>
        <v>02101303981010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1600</v>
      </c>
      <c r="B931" t="s">
        <v>1601</v>
      </c>
      <c r="C931" t="str">
        <f>Tabla4[[#This Row],[NIT]]</f>
        <v>06143107921068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1602</v>
      </c>
      <c r="B932" t="s">
        <v>1603</v>
      </c>
      <c r="C932" t="str">
        <f>Tabla4[[#This Row],[NIT]]</f>
        <v>06141907740020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1459</v>
      </c>
      <c r="B933" t="s">
        <v>1604</v>
      </c>
      <c r="C933" t="str">
        <f>Tabla4[[#This Row],[NIT]]</f>
        <v>06142410141010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1605</v>
      </c>
      <c r="B934" t="s">
        <v>1606</v>
      </c>
      <c r="C934" t="str">
        <f>Tabla4[[#This Row],[NIT]]</f>
        <v>05010709151014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1607</v>
      </c>
      <c r="B935" t="s">
        <v>1608</v>
      </c>
      <c r="C935" t="str">
        <f>Tabla4[[#This Row],[NIT]]</f>
        <v>06142101230059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1609</v>
      </c>
      <c r="B936" t="s">
        <v>1610</v>
      </c>
      <c r="C936" t="str">
        <f>Tabla4[[#This Row],[NIT]]</f>
        <v>06140403981050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1611</v>
      </c>
      <c r="B937" t="s">
        <v>1612</v>
      </c>
      <c r="C937" t="str">
        <f>Tabla4[[#This Row],[NIT]]</f>
        <v>96003112961016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1613</v>
      </c>
      <c r="B938" t="s">
        <v>1614</v>
      </c>
      <c r="C938" t="str">
        <f>Tabla4[[#This Row],[NIT]]</f>
        <v>06143009830016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1615</v>
      </c>
      <c r="B939" t="s">
        <v>1616</v>
      </c>
      <c r="C939" t="str">
        <f>Tabla4[[#This Row],[NIT]]</f>
        <v>93931707091019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1617</v>
      </c>
      <c r="B940" t="s">
        <v>1618</v>
      </c>
      <c r="C940" t="str">
        <f>Tabla4[[#This Row],[NIT]]</f>
        <v>02101207920015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1619</v>
      </c>
      <c r="B941" t="s">
        <v>1620</v>
      </c>
      <c r="C941" t="str">
        <f>Tabla4[[#This Row],[NIT]]</f>
        <v>06141002981046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1621</v>
      </c>
      <c r="B942" t="s">
        <v>1622</v>
      </c>
      <c r="C942" t="str">
        <f>Tabla4[[#This Row],[NIT]]</f>
        <v>06142607001066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1623</v>
      </c>
      <c r="B943" t="s">
        <v>1624</v>
      </c>
      <c r="C943" t="str">
        <f>Tabla4[[#This Row],[NIT]]</f>
        <v>06140403981026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1625</v>
      </c>
      <c r="B944" t="s">
        <v>1626</v>
      </c>
      <c r="C944" t="str">
        <f>Tabla4[[#This Row],[NIT]]</f>
        <v>06142211901048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1627</v>
      </c>
      <c r="B945" t="s">
        <v>1628</v>
      </c>
      <c r="C945" t="str">
        <f>Tabla4[[#This Row],[NIT]]</f>
        <v>06140110660010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1629</v>
      </c>
      <c r="B946" t="s">
        <v>1630</v>
      </c>
      <c r="C946" t="str">
        <f>Tabla4[[#This Row],[NIT]]</f>
        <v>06142507530019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1631</v>
      </c>
      <c r="B947" t="s">
        <v>1632</v>
      </c>
      <c r="C947" t="str">
        <f>Tabla4[[#This Row],[NIT]]</f>
        <v>06142909161020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1633</v>
      </c>
      <c r="B948" t="s">
        <v>1634</v>
      </c>
      <c r="C948" t="str">
        <f>Tabla4[[#This Row],[NIT]]</f>
        <v>06142305971015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1635</v>
      </c>
      <c r="B949" t="s">
        <v>1636</v>
      </c>
      <c r="C949" t="str">
        <f>Tabla4[[#This Row],[NIT]]</f>
        <v>06141501850042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1637</v>
      </c>
      <c r="B950" t="s">
        <v>1638</v>
      </c>
      <c r="C950" t="str">
        <f>Tabla4[[#This Row],[NIT]]</f>
        <v>06140311991017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1639</v>
      </c>
      <c r="B951" t="s">
        <v>1640</v>
      </c>
      <c r="C951" t="str">
        <f>Tabla4[[#This Row],[NIT]]</f>
        <v>06142106041025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1641</v>
      </c>
      <c r="B952" t="s">
        <v>1642</v>
      </c>
      <c r="C952" t="str">
        <f>Tabla4[[#This Row],[NIT]]</f>
        <v>06141312530032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1643</v>
      </c>
      <c r="B953" t="s">
        <v>1644</v>
      </c>
      <c r="C953" t="str">
        <f>Tabla4[[#This Row],[NIT]]</f>
        <v>06141712931013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1645</v>
      </c>
      <c r="B954" t="s">
        <v>1646</v>
      </c>
      <c r="C954" t="str">
        <f>Tabla4[[#This Row],[NIT]]</f>
        <v>05110807031013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1647</v>
      </c>
      <c r="B955" t="s">
        <v>1648</v>
      </c>
      <c r="C955" t="str">
        <f>Tabla4[[#This Row],[NIT]]</f>
        <v>04310406390010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1649</v>
      </c>
      <c r="B956" t="s">
        <v>1650</v>
      </c>
      <c r="C956" t="str">
        <f>Tabla4[[#This Row],[NIT]]</f>
        <v>06140504061033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1651</v>
      </c>
      <c r="B957" t="s">
        <v>1652</v>
      </c>
      <c r="C957" t="str">
        <f>Tabla4[[#This Row],[NIT]]</f>
        <v>06141008041029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1653</v>
      </c>
      <c r="B958" t="s">
        <v>1654</v>
      </c>
      <c r="C958" t="str">
        <f>Tabla4[[#This Row],[NIT]]</f>
        <v>14131704701012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1655</v>
      </c>
      <c r="B959" t="s">
        <v>1656</v>
      </c>
      <c r="C959" t="str">
        <f>Tabla4[[#This Row],[NIT]]</f>
        <v>94833007031025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1657</v>
      </c>
      <c r="B960" t="s">
        <v>1658</v>
      </c>
      <c r="C960" t="str">
        <f>Tabla4[[#This Row],[NIT]]</f>
        <v>06142206041022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1659</v>
      </c>
      <c r="B961" t="s">
        <v>1660</v>
      </c>
      <c r="C961" t="str">
        <f>Tabla4[[#This Row],[NIT]]</f>
        <v>06140705011069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1661</v>
      </c>
      <c r="B962" t="s">
        <v>1662</v>
      </c>
      <c r="C962" t="str">
        <f>Tabla4[[#This Row],[NIT]]</f>
        <v>06141503001033</v>
      </c>
      <c r="D962">
        <f t="shared" ref="D962:D1025" si="31">LEN(C962)</f>
        <v>14</v>
      </c>
      <c r="E962" t="str">
        <f t="shared" si="30"/>
        <v>NIT</v>
      </c>
    </row>
    <row r="963" spans="1:5" x14ac:dyDescent="0.25">
      <c r="A963" t="s">
        <v>1663</v>
      </c>
      <c r="B963" t="s">
        <v>1664</v>
      </c>
      <c r="C963" t="str">
        <f>Tabla4[[#This Row],[NIT]]</f>
        <v>06142704850023</v>
      </c>
      <c r="D963">
        <f t="shared" si="31"/>
        <v>14</v>
      </c>
      <c r="E963" t="str">
        <f t="shared" ref="E963:E1026" si="32">IF(D963=14,"NIT",IF(D963=9,"DUI"," "))</f>
        <v>NIT</v>
      </c>
    </row>
    <row r="964" spans="1:5" x14ac:dyDescent="0.25">
      <c r="A964" t="s">
        <v>1665</v>
      </c>
      <c r="B964" t="s">
        <v>1666</v>
      </c>
      <c r="C964" t="str">
        <f>Tabla4[[#This Row],[NIT]]</f>
        <v>06142407620011</v>
      </c>
      <c r="D964">
        <f t="shared" si="31"/>
        <v>14</v>
      </c>
      <c r="E964" t="str">
        <f t="shared" si="32"/>
        <v>NIT</v>
      </c>
    </row>
    <row r="965" spans="1:5" x14ac:dyDescent="0.25">
      <c r="A965" t="s">
        <v>1667</v>
      </c>
      <c r="B965" t="s">
        <v>1668</v>
      </c>
      <c r="C965" t="str">
        <f>Tabla4[[#This Row],[NIT]]</f>
        <v>06142312740013</v>
      </c>
      <c r="D965">
        <f t="shared" si="31"/>
        <v>14</v>
      </c>
      <c r="E965" t="str">
        <f t="shared" si="32"/>
        <v>NIT</v>
      </c>
    </row>
    <row r="966" spans="1:5" x14ac:dyDescent="0.25">
      <c r="A966" t="s">
        <v>1669</v>
      </c>
      <c r="B966" t="s">
        <v>1670</v>
      </c>
      <c r="C966" t="str">
        <f>Tabla4[[#This Row],[NIT]]</f>
        <v>06142003630018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1562</v>
      </c>
      <c r="B967" t="s">
        <v>1671</v>
      </c>
      <c r="C967" t="str">
        <f>Tabla4[[#This Row],[NIT]]</f>
        <v>06141702660013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1672</v>
      </c>
      <c r="B968" t="s">
        <v>1673</v>
      </c>
      <c r="C968" t="str">
        <f>Tabla4[[#This Row],[NIT]]</f>
        <v>06142910081021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1674</v>
      </c>
      <c r="B969" t="s">
        <v>1675</v>
      </c>
      <c r="C969" t="str">
        <f>Tabla4[[#This Row],[NIT]]</f>
        <v>06142302770010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1676</v>
      </c>
      <c r="B970" t="s">
        <v>1677</v>
      </c>
      <c r="C970" t="str">
        <f>Tabla4[[#This Row],[NIT]]</f>
        <v>05112904300016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1678</v>
      </c>
      <c r="B971" t="s">
        <v>1679</v>
      </c>
      <c r="C971" t="str">
        <f>Tabla4[[#This Row],[NIT]]</f>
        <v>06140209630014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1680</v>
      </c>
      <c r="B972" t="s">
        <v>1681</v>
      </c>
      <c r="C972" t="str">
        <f>Tabla4[[#This Row],[NIT]]</f>
        <v>05012603121011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1682</v>
      </c>
      <c r="B973" t="s">
        <v>1683</v>
      </c>
      <c r="C973" t="str">
        <f>Tabla4[[#This Row],[NIT]]</f>
        <v>13232807681025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1684</v>
      </c>
      <c r="B974" t="s">
        <v>1685</v>
      </c>
      <c r="C974" t="str">
        <f>Tabla4[[#This Row],[NIT]]</f>
        <v>02102101470013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1686</v>
      </c>
      <c r="B975" t="s">
        <v>1687</v>
      </c>
      <c r="C975" t="str">
        <f>Tabla4[[#This Row],[NIT]]</f>
        <v>06141706670050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1688</v>
      </c>
      <c r="B976" t="s">
        <v>1689</v>
      </c>
      <c r="C976" t="str">
        <f>Tabla4[[#This Row],[NIT]]</f>
        <v>06140512101010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1690</v>
      </c>
      <c r="B977" t="s">
        <v>1691</v>
      </c>
      <c r="C977" t="str">
        <f>Tabla4[[#This Row],[NIT]]</f>
        <v>06141301041076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1692</v>
      </c>
      <c r="B978" t="s">
        <v>1693</v>
      </c>
      <c r="C978" t="str">
        <f>Tabla4[[#This Row],[NIT]]</f>
        <v>94501104341010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1694</v>
      </c>
      <c r="B979" t="s">
        <v>1695</v>
      </c>
      <c r="C979" t="str">
        <f>Tabla4[[#This Row],[NIT]]</f>
        <v>06142606931019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1696</v>
      </c>
      <c r="B980" t="s">
        <v>1697</v>
      </c>
      <c r="C980" t="str">
        <f>Tabla4[[#This Row],[NIT]]</f>
        <v>06143006991022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1698</v>
      </c>
      <c r="B981" t="s">
        <v>1699</v>
      </c>
      <c r="C981" t="str">
        <f>Tabla4[[#This Row],[NIT]]</f>
        <v>06141910071011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1700</v>
      </c>
      <c r="B982" t="s">
        <v>1701</v>
      </c>
      <c r="C982" t="str">
        <f>Tabla4[[#This Row],[NIT]]</f>
        <v>06140411941017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1702</v>
      </c>
      <c r="B983" t="s">
        <v>1703</v>
      </c>
      <c r="C983" t="str">
        <f>Tabla4[[#This Row],[NIT]]</f>
        <v>05032006460017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1704</v>
      </c>
      <c r="B984" t="s">
        <v>1705</v>
      </c>
      <c r="C984" t="str">
        <f>Tabla4[[#This Row],[NIT]]</f>
        <v>06141011961015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1706</v>
      </c>
      <c r="B985" t="s">
        <v>1707</v>
      </c>
      <c r="C985" t="str">
        <f>Tabla4[[#This Row],[NIT]]</f>
        <v>06143108091026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1708</v>
      </c>
      <c r="B986" t="s">
        <v>1709</v>
      </c>
      <c r="C986" t="str">
        <f>Tabla4[[#This Row],[NIT]]</f>
        <v>06140602081093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1556</v>
      </c>
      <c r="B987" t="s">
        <v>1710</v>
      </c>
      <c r="C987" t="str">
        <f>Tabla4[[#This Row],[NIT]]</f>
        <v>06142312610117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1711</v>
      </c>
      <c r="B988" t="s">
        <v>1712</v>
      </c>
      <c r="C988" t="str">
        <f>Tabla4[[#This Row],[NIT]]</f>
        <v>06141710750019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1713</v>
      </c>
      <c r="B989" t="s">
        <v>1714</v>
      </c>
      <c r="C989" t="str">
        <f>Tabla4[[#This Row],[NIT]]</f>
        <v>06142002670010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1715</v>
      </c>
      <c r="B990" t="s">
        <v>1716</v>
      </c>
      <c r="C990" t="str">
        <f>Tabla4[[#This Row],[NIT]]</f>
        <v>06142803730056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1717</v>
      </c>
      <c r="B991" t="s">
        <v>1718</v>
      </c>
      <c r="C991" t="str">
        <f>Tabla4[[#This Row],[NIT]]</f>
        <v>06141411690013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1719</v>
      </c>
      <c r="B992" t="s">
        <v>1720</v>
      </c>
      <c r="C992" t="str">
        <f>Tabla4[[#This Row],[NIT]]</f>
        <v>06142212991016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1721</v>
      </c>
      <c r="B993" t="s">
        <v>1722</v>
      </c>
      <c r="C993" t="str">
        <f>Tabla4[[#This Row],[NIT]]</f>
        <v>06140512011037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1723</v>
      </c>
      <c r="B994" t="s">
        <v>1724</v>
      </c>
      <c r="C994" t="str">
        <f>Tabla4[[#This Row],[NIT]]</f>
        <v>06141612051016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1725</v>
      </c>
      <c r="B995" t="s">
        <v>1726</v>
      </c>
      <c r="C995" t="str">
        <f>Tabla4[[#This Row],[NIT]]</f>
        <v>08192503820019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1727</v>
      </c>
      <c r="B996" t="s">
        <v>1728</v>
      </c>
      <c r="C996" t="str">
        <f>Tabla4[[#This Row],[NIT]]</f>
        <v>06142105941014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1729</v>
      </c>
      <c r="B997" t="s">
        <v>1730</v>
      </c>
      <c r="C997" t="str">
        <f>Tabla4[[#This Row],[NIT]]</f>
        <v>06141703860034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1731</v>
      </c>
      <c r="B998" t="s">
        <v>1732</v>
      </c>
      <c r="C998" t="str">
        <f>Tabla4[[#This Row],[NIT]]</f>
        <v>06140311051065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1733</v>
      </c>
      <c r="B999" t="s">
        <v>1734</v>
      </c>
      <c r="C999" t="str">
        <f>Tabla4[[#This Row],[NIT]]</f>
        <v>02101911650019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1735</v>
      </c>
      <c r="B1000" t="s">
        <v>1736</v>
      </c>
      <c r="C1000" t="str">
        <f>Tabla4[[#This Row],[NIT]]</f>
        <v>12172905720010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1737</v>
      </c>
      <c r="B1001" t="s">
        <v>1738</v>
      </c>
      <c r="C1001" t="str">
        <f>Tabla4[[#This Row],[NIT]]</f>
        <v>01013107961010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1739</v>
      </c>
      <c r="B1002" t="s">
        <v>1740</v>
      </c>
      <c r="C1002" t="str">
        <f>Tabla4[[#This Row],[NIT]]</f>
        <v>02103101031013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1741</v>
      </c>
      <c r="B1003" t="s">
        <v>1742</v>
      </c>
      <c r="C1003" t="str">
        <f>Tabla4[[#This Row],[NIT]]</f>
        <v>06142008971073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1110</v>
      </c>
      <c r="B1004" t="s">
        <v>1743</v>
      </c>
      <c r="C1004" t="str">
        <f>Tabla4[[#This Row],[NIT]]</f>
        <v>06140907740020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1744</v>
      </c>
      <c r="B1005" t="s">
        <v>1745</v>
      </c>
      <c r="C1005" t="str">
        <f>Tabla4[[#This Row],[NIT]]</f>
        <v>06142008031062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1746</v>
      </c>
      <c r="B1006" t="s">
        <v>1747</v>
      </c>
      <c r="C1006" t="str">
        <f>Tabla4[[#This Row],[NIT]]</f>
        <v>06142506700010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1748</v>
      </c>
      <c r="B1007" t="s">
        <v>1749</v>
      </c>
      <c r="C1007" t="str">
        <f>Tabla4[[#This Row],[NIT]]</f>
        <v>06142811081036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1750</v>
      </c>
      <c r="B1008" t="s">
        <v>1751</v>
      </c>
      <c r="C1008" t="str">
        <f>Tabla4[[#This Row],[NIT]]</f>
        <v>06142811081044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1752</v>
      </c>
      <c r="B1009" t="s">
        <v>1753</v>
      </c>
      <c r="C1009" t="str">
        <f>Tabla4[[#This Row],[NIT]]</f>
        <v>06141605031034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1754</v>
      </c>
      <c r="B1010" t="s">
        <v>1755</v>
      </c>
      <c r="C1010" t="str">
        <f>Tabla4[[#This Row],[NIT]]</f>
        <v>06142001880020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1756</v>
      </c>
      <c r="B1011" t="s">
        <v>1757</v>
      </c>
      <c r="C1011" t="str">
        <f>Tabla4[[#This Row],[NIT]]</f>
        <v>06141207971019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1758</v>
      </c>
      <c r="B1012" t="s">
        <v>1759</v>
      </c>
      <c r="C1012" t="str">
        <f>Tabla4[[#This Row],[NIT]]</f>
        <v>06142701991029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1760</v>
      </c>
      <c r="B1013" t="s">
        <v>1761</v>
      </c>
      <c r="C1013" t="str">
        <f>Tabla4[[#This Row],[NIT]]</f>
        <v>06142406991033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1762</v>
      </c>
      <c r="B1014" t="s">
        <v>1763</v>
      </c>
      <c r="C1014" t="str">
        <f>Tabla4[[#This Row],[NIT]]</f>
        <v>06140710971054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1764</v>
      </c>
      <c r="B1015" t="s">
        <v>1765</v>
      </c>
      <c r="C1015" t="str">
        <f>Tabla4[[#This Row],[NIT]]</f>
        <v>06143005131038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1766</v>
      </c>
      <c r="B1016" t="s">
        <v>1767</v>
      </c>
      <c r="C1016" t="str">
        <f>Tabla4[[#This Row],[NIT]]</f>
        <v>12172705981028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1768</v>
      </c>
      <c r="B1017" t="s">
        <v>1769</v>
      </c>
      <c r="C1017" t="str">
        <f>Tabla4[[#This Row],[NIT]]</f>
        <v>06141305710012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1770</v>
      </c>
      <c r="B1018" t="s">
        <v>1771</v>
      </c>
      <c r="C1018" t="str">
        <f>Tabla4[[#This Row],[NIT]]</f>
        <v>06141112750024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1772</v>
      </c>
      <c r="B1019" t="s">
        <v>1773</v>
      </c>
      <c r="C1019" t="str">
        <f>Tabla4[[#This Row],[NIT]]</f>
        <v>11230501620018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1774</v>
      </c>
      <c r="B1020" t="s">
        <v>1775</v>
      </c>
      <c r="C1020" t="str">
        <f>Tabla4[[#This Row],[NIT]]</f>
        <v>06141002640017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1776</v>
      </c>
      <c r="B1021" t="s">
        <v>1777</v>
      </c>
      <c r="C1021" t="str">
        <f>Tabla4[[#This Row],[NIT]]</f>
        <v>06141401061015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1778</v>
      </c>
      <c r="B1022" t="s">
        <v>1779</v>
      </c>
      <c r="C1022" t="str">
        <f>Tabla4[[#This Row],[NIT]]</f>
        <v>94503110760017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1780</v>
      </c>
      <c r="B1023" t="s">
        <v>1781</v>
      </c>
      <c r="C1023" t="str">
        <f>Tabla4[[#This Row],[NIT]]</f>
        <v>06142709650012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1782</v>
      </c>
      <c r="B1024" t="s">
        <v>1783</v>
      </c>
      <c r="C1024" t="str">
        <f>Tabla4[[#This Row],[NIT]]</f>
        <v>06140806041040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1784</v>
      </c>
      <c r="B1025" t="s">
        <v>1785</v>
      </c>
      <c r="C1025" t="str">
        <f>Tabla4[[#This Row],[NIT]]</f>
        <v>02102006790012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1786</v>
      </c>
      <c r="B1026" t="s">
        <v>1787</v>
      </c>
      <c r="C1026" t="str">
        <f>Tabla4[[#This Row],[NIT]]</f>
        <v>06143101550016</v>
      </c>
      <c r="D1026">
        <f t="shared" ref="D1026:D1089" si="33">LEN(C1026)</f>
        <v>14</v>
      </c>
      <c r="E1026" t="str">
        <f t="shared" si="32"/>
        <v>NIT</v>
      </c>
    </row>
    <row r="1027" spans="1:5" x14ac:dyDescent="0.25">
      <c r="A1027" t="s">
        <v>1788</v>
      </c>
      <c r="B1027" t="s">
        <v>1789</v>
      </c>
      <c r="C1027" t="str">
        <f>Tabla4[[#This Row],[NIT]]</f>
        <v>06141703951079</v>
      </c>
      <c r="D1027">
        <f t="shared" si="33"/>
        <v>14</v>
      </c>
      <c r="E1027" t="str">
        <f t="shared" ref="E1027:E1090" si="34">IF(D1027=14,"NIT",IF(D1027=9,"DUI"," "))</f>
        <v>NIT</v>
      </c>
    </row>
    <row r="1028" spans="1:5" x14ac:dyDescent="0.25">
      <c r="A1028" t="s">
        <v>1790</v>
      </c>
      <c r="B1028" t="s">
        <v>1791</v>
      </c>
      <c r="C1028" t="str">
        <f>Tabla4[[#This Row],[NIT]]</f>
        <v>06143107071013</v>
      </c>
      <c r="D1028">
        <f t="shared" si="33"/>
        <v>14</v>
      </c>
      <c r="E1028" t="str">
        <f t="shared" si="34"/>
        <v>NIT</v>
      </c>
    </row>
    <row r="1029" spans="1:5" x14ac:dyDescent="0.25">
      <c r="A1029" t="s">
        <v>1792</v>
      </c>
      <c r="B1029" t="s">
        <v>1793</v>
      </c>
      <c r="C1029" t="str">
        <f>Tabla4[[#This Row],[NIT]]</f>
        <v>06142309131046</v>
      </c>
      <c r="D1029">
        <f t="shared" si="33"/>
        <v>14</v>
      </c>
      <c r="E1029" t="str">
        <f t="shared" si="34"/>
        <v>NIT</v>
      </c>
    </row>
    <row r="1030" spans="1:5" x14ac:dyDescent="0.25">
      <c r="A1030" t="s">
        <v>1794</v>
      </c>
      <c r="B1030" t="s">
        <v>1795</v>
      </c>
      <c r="C1030" t="str">
        <f>Tabla4[[#This Row],[NIT]]</f>
        <v>10101908720017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1796</v>
      </c>
      <c r="B1031" t="s">
        <v>1797</v>
      </c>
      <c r="C1031" t="str">
        <f>Tabla4[[#This Row],[NIT]]</f>
        <v>06140806720015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1798</v>
      </c>
      <c r="B1032" t="s">
        <v>1799</v>
      </c>
      <c r="C1032" t="str">
        <f>Tabla4[[#This Row],[NIT]]</f>
        <v>06141709940015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1800</v>
      </c>
      <c r="B1033" t="s">
        <v>1801</v>
      </c>
      <c r="C1033" t="str">
        <f>Tabla4[[#This Row],[NIT]]</f>
        <v>06140312931018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1802</v>
      </c>
      <c r="B1034" t="s">
        <v>1803</v>
      </c>
      <c r="C1034" t="str">
        <f>Tabla4[[#This Row],[NIT]]</f>
        <v>06142209111110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1804</v>
      </c>
      <c r="B1035" t="s">
        <v>1805</v>
      </c>
      <c r="C1035" t="str">
        <f>Tabla4[[#This Row],[NIT]]</f>
        <v>06140107740025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1806</v>
      </c>
      <c r="B1036" t="s">
        <v>1807</v>
      </c>
      <c r="C1036" t="str">
        <f>Tabla4[[#This Row],[NIT]]</f>
        <v>12171207911016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1808</v>
      </c>
      <c r="B1037" t="s">
        <v>1809</v>
      </c>
      <c r="C1037" t="str">
        <f>Tabla4[[#This Row],[NIT]]</f>
        <v>06142505941013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1810</v>
      </c>
      <c r="B1038" t="s">
        <v>1811</v>
      </c>
      <c r="C1038" t="str">
        <f>Tabla4[[#This Row],[NIT]]</f>
        <v>06142901350011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1812</v>
      </c>
      <c r="B1039" t="s">
        <v>1813</v>
      </c>
      <c r="C1039" t="str">
        <f>Tabla4[[#This Row],[NIT]]</f>
        <v>06141201101020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1814</v>
      </c>
      <c r="B1040" t="s">
        <v>1815</v>
      </c>
      <c r="C1040" t="str">
        <f>Tabla4[[#This Row],[NIT]]</f>
        <v>03060806911015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1816</v>
      </c>
      <c r="B1041" t="s">
        <v>1817</v>
      </c>
      <c r="C1041" t="str">
        <f>Tabla4[[#This Row],[NIT]]</f>
        <v>05110402951018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1818</v>
      </c>
      <c r="B1042" t="s">
        <v>1819</v>
      </c>
      <c r="C1042" t="str">
        <f>Tabla4[[#This Row],[NIT]]</f>
        <v>06141901961039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1820</v>
      </c>
      <c r="B1043" t="s">
        <v>1821</v>
      </c>
      <c r="C1043" t="str">
        <f>Tabla4[[#This Row],[NIT]]</f>
        <v>06143010901020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1822</v>
      </c>
      <c r="B1044" t="s">
        <v>1823</v>
      </c>
      <c r="C1044" t="str">
        <f>Tabla4[[#This Row],[NIT]]</f>
        <v>06142311600013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1824</v>
      </c>
      <c r="B1045" t="s">
        <v>1825</v>
      </c>
      <c r="C1045" t="str">
        <f>Tabla4[[#This Row],[NIT]]</f>
        <v>06141301921017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1826</v>
      </c>
      <c r="B1046" t="s">
        <v>1827</v>
      </c>
      <c r="C1046" t="str">
        <f>Tabla4[[#This Row],[NIT]]</f>
        <v>06140602031045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1828</v>
      </c>
      <c r="B1047" t="s">
        <v>1829</v>
      </c>
      <c r="C1047" t="str">
        <f>Tabla4[[#This Row],[NIT]]</f>
        <v>06141811941055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1830</v>
      </c>
      <c r="B1048" t="s">
        <v>1831</v>
      </c>
      <c r="C1048" t="str">
        <f>Tabla4[[#This Row],[NIT]]</f>
        <v>12172007951010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1832</v>
      </c>
      <c r="B1049" t="s">
        <v>1833</v>
      </c>
      <c r="C1049" t="str">
        <f>Tabla4[[#This Row],[NIT]]</f>
        <v>06141610921080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1834</v>
      </c>
      <c r="B1050" t="s">
        <v>1835</v>
      </c>
      <c r="C1050" t="str">
        <f>Tabla4[[#This Row],[NIT]]</f>
        <v>06140808011024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1836</v>
      </c>
      <c r="B1051" t="s">
        <v>1837</v>
      </c>
      <c r="C1051" t="str">
        <f>Tabla4[[#This Row],[NIT]]</f>
        <v>06141111941020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1838</v>
      </c>
      <c r="B1052" t="s">
        <v>1839</v>
      </c>
      <c r="C1052" t="str">
        <f>Tabla4[[#This Row],[NIT]]</f>
        <v>06171306750017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1840</v>
      </c>
      <c r="B1053" t="s">
        <v>1841</v>
      </c>
      <c r="C1053" t="str">
        <f>Tabla4[[#This Row],[NIT]]</f>
        <v>06141602780010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1842</v>
      </c>
      <c r="B1054" t="s">
        <v>1843</v>
      </c>
      <c r="C1054" t="str">
        <f>Tabla4[[#This Row],[NIT]]</f>
        <v>06143009941026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1844</v>
      </c>
      <c r="B1055" t="s">
        <v>1845</v>
      </c>
      <c r="C1055" t="str">
        <f>Tabla4[[#This Row],[NIT]]</f>
        <v>12022712731019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1846</v>
      </c>
      <c r="B1056" t="s">
        <v>1847</v>
      </c>
      <c r="C1056" t="str">
        <f>Tabla4[[#This Row],[NIT]]</f>
        <v>13220911520016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38</v>
      </c>
      <c r="B1057" t="s">
        <v>1848</v>
      </c>
      <c r="C1057" t="str">
        <f>Tabla4[[#This Row],[NIT]]</f>
        <v>06141703710012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1849</v>
      </c>
      <c r="B1058" t="s">
        <v>1850</v>
      </c>
      <c r="C1058" t="str">
        <f>Tabla4[[#This Row],[NIT]]</f>
        <v>95042411991012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1851</v>
      </c>
      <c r="B1059" t="s">
        <v>1852</v>
      </c>
      <c r="C1059" t="str">
        <f>Tabla4[[#This Row],[NIT]]</f>
        <v>06141502770029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1853</v>
      </c>
      <c r="B1060" t="s">
        <v>1854</v>
      </c>
      <c r="C1060" t="str">
        <f>Tabla4[[#This Row],[NIT]]</f>
        <v>06143107981052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1855</v>
      </c>
      <c r="B1061" t="s">
        <v>1856</v>
      </c>
      <c r="C1061" t="str">
        <f>Tabla4[[#This Row],[NIT]]</f>
        <v>06141711051010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1857</v>
      </c>
      <c r="B1062" t="s">
        <v>1858</v>
      </c>
      <c r="C1062" t="str">
        <f>Tabla4[[#This Row],[NIT]]</f>
        <v>06142803941018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1399</v>
      </c>
      <c r="B1063" t="s">
        <v>1859</v>
      </c>
      <c r="C1063" t="str">
        <f>Tabla4[[#This Row],[NIT]]</f>
        <v>06140812610145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1860</v>
      </c>
      <c r="B1064" t="s">
        <v>1861</v>
      </c>
      <c r="C1064" t="str">
        <f>Tabla4[[#This Row],[NIT]]</f>
        <v>94502402991015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1862</v>
      </c>
      <c r="B1065" t="s">
        <v>1863</v>
      </c>
      <c r="C1065" t="str">
        <f>Tabla4[[#This Row],[NIT]]</f>
        <v>06142810700049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1864</v>
      </c>
      <c r="B1066" t="s">
        <v>1865</v>
      </c>
      <c r="C1066" t="str">
        <f>Tabla4[[#This Row],[NIT]]</f>
        <v>06141403071042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1866</v>
      </c>
      <c r="B1067" t="s">
        <v>1867</v>
      </c>
      <c r="C1067" t="str">
        <f>Tabla4[[#This Row],[NIT]]</f>
        <v>06012408860016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1868</v>
      </c>
      <c r="B1068" t="s">
        <v>1869</v>
      </c>
      <c r="C1068" t="str">
        <f>Tabla4[[#This Row],[NIT]]</f>
        <v>07021006440012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1870</v>
      </c>
      <c r="B1069" t="s">
        <v>1871</v>
      </c>
      <c r="C1069" t="str">
        <f>Tabla4[[#This Row],[NIT]]</f>
        <v>11040205431016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1872</v>
      </c>
      <c r="B1070" t="s">
        <v>1873</v>
      </c>
      <c r="C1070" t="str">
        <f>Tabla4[[#This Row],[NIT]]</f>
        <v>09031601440013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1874</v>
      </c>
      <c r="B1071" t="s">
        <v>1875</v>
      </c>
      <c r="C1071" t="str">
        <f>Tabla4[[#This Row],[NIT]]</f>
        <v>04160703860018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1876</v>
      </c>
      <c r="B1072" t="s">
        <v>1877</v>
      </c>
      <c r="C1072" t="str">
        <f>Tabla4[[#This Row],[NIT]]</f>
        <v>08051812861010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1878</v>
      </c>
      <c r="B1073" t="s">
        <v>1879</v>
      </c>
      <c r="C1073" t="str">
        <f>Tabla4[[#This Row],[NIT]]</f>
        <v>13191111531012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1880</v>
      </c>
      <c r="B1074" t="s">
        <v>1881</v>
      </c>
      <c r="C1074" t="str">
        <f>Tabla4[[#This Row],[NIT]]</f>
        <v>06132202530012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1882</v>
      </c>
      <c r="B1075" t="s">
        <v>1883</v>
      </c>
      <c r="C1075" t="str">
        <f>Tabla4[[#This Row],[NIT]]</f>
        <v>12170610440041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1884</v>
      </c>
      <c r="B1076" t="s">
        <v>1885</v>
      </c>
      <c r="C1076" t="str">
        <f>Tabla4[[#This Row],[NIT]]</f>
        <v>08162306431012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1886</v>
      </c>
      <c r="B1077" t="s">
        <v>1887</v>
      </c>
      <c r="C1077" t="str">
        <f>Tabla4[[#This Row],[NIT]]</f>
        <v>10091404430018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1888</v>
      </c>
      <c r="B1078" t="s">
        <v>1889</v>
      </c>
      <c r="C1078" t="str">
        <f>Tabla4[[#This Row],[NIT]]</f>
        <v>10100703430043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1890</v>
      </c>
      <c r="B1079" t="s">
        <v>1891</v>
      </c>
      <c r="C1079" t="str">
        <f>Tabla4[[#This Row],[NIT]]</f>
        <v>11212301441010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1892</v>
      </c>
      <c r="B1080" t="s">
        <v>1893</v>
      </c>
      <c r="C1080" t="str">
        <f>Tabla4[[#This Row],[NIT]]</f>
        <v>08192106421019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1894</v>
      </c>
      <c r="B1081" t="s">
        <v>1895</v>
      </c>
      <c r="C1081" t="str">
        <f>Tabla4[[#This Row],[NIT]]</f>
        <v>03150609420028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1896</v>
      </c>
      <c r="B1082" t="s">
        <v>1897</v>
      </c>
      <c r="C1082" t="str">
        <f>Tabla4[[#This Row],[NIT]]</f>
        <v>14161812650013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1898</v>
      </c>
      <c r="B1083" t="s">
        <v>1899</v>
      </c>
      <c r="C1083" t="str">
        <f>Tabla4[[#This Row],[NIT]]</f>
        <v>06181805431012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1900</v>
      </c>
      <c r="B1084" t="s">
        <v>1901</v>
      </c>
      <c r="C1084" t="str">
        <f>Tabla4[[#This Row],[NIT]]</f>
        <v>11232506431018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1902</v>
      </c>
      <c r="B1085" t="s">
        <v>1903</v>
      </c>
      <c r="C1085" t="str">
        <f>Tabla4[[#This Row],[NIT]]</f>
        <v>08210103421016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1904</v>
      </c>
      <c r="B1086" t="s">
        <v>1905</v>
      </c>
      <c r="C1086" t="str">
        <f>Tabla4[[#This Row],[NIT]]</f>
        <v>06140612911116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1906</v>
      </c>
      <c r="B1087" t="s">
        <v>1907</v>
      </c>
      <c r="C1087" t="str">
        <f>Tabla4[[#This Row],[NIT]]</f>
        <v>04071005610018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1908</v>
      </c>
      <c r="B1088" t="s">
        <v>1909</v>
      </c>
      <c r="C1088" t="str">
        <f>Tabla4[[#This Row],[NIT]]</f>
        <v>06140806011035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1910</v>
      </c>
      <c r="B1089" t="s">
        <v>1911</v>
      </c>
      <c r="C1089" t="str">
        <f>Tabla4[[#This Row],[NIT]]</f>
        <v>06142808001021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1912</v>
      </c>
      <c r="B1090" t="s">
        <v>1913</v>
      </c>
      <c r="C1090" t="str">
        <f>Tabla4[[#This Row],[NIT]]</f>
        <v>06142708620012</v>
      </c>
      <c r="D1090">
        <f t="shared" ref="D1090:D1153" si="35">LEN(C1090)</f>
        <v>14</v>
      </c>
      <c r="E1090" t="str">
        <f t="shared" si="34"/>
        <v>NIT</v>
      </c>
    </row>
    <row r="1091" spans="1:5" x14ac:dyDescent="0.25">
      <c r="A1091" t="s">
        <v>1326</v>
      </c>
      <c r="B1091" t="s">
        <v>1914</v>
      </c>
      <c r="C1091" t="str">
        <f>Tabla4[[#This Row],[NIT]]</f>
        <v>06141101690011</v>
      </c>
      <c r="D1091">
        <f t="shared" si="35"/>
        <v>14</v>
      </c>
      <c r="E1091" t="str">
        <f t="shared" ref="E1091:E1154" si="36">IF(D1091=14,"NIT",IF(D1091=9,"DUI"," "))</f>
        <v>NIT</v>
      </c>
    </row>
    <row r="1092" spans="1:5" x14ac:dyDescent="0.25">
      <c r="A1092" t="s">
        <v>1915</v>
      </c>
      <c r="B1092" t="s">
        <v>1916</v>
      </c>
      <c r="C1092" t="str">
        <f>Tabla4[[#This Row],[NIT]]</f>
        <v>14050109450012</v>
      </c>
      <c r="D1092">
        <f t="shared" si="35"/>
        <v>14</v>
      </c>
      <c r="E1092" t="str">
        <f t="shared" si="36"/>
        <v>NIT</v>
      </c>
    </row>
    <row r="1093" spans="1:5" x14ac:dyDescent="0.25">
      <c r="A1093" t="s">
        <v>1917</v>
      </c>
      <c r="B1093" t="s">
        <v>1918</v>
      </c>
      <c r="C1093" t="str">
        <f>Tabla4[[#This Row],[NIT]]</f>
        <v>06140112031020</v>
      </c>
      <c r="D1093">
        <f t="shared" si="35"/>
        <v>14</v>
      </c>
      <c r="E1093" t="str">
        <f t="shared" si="36"/>
        <v>NIT</v>
      </c>
    </row>
    <row r="1094" spans="1:5" x14ac:dyDescent="0.25">
      <c r="A1094" t="s">
        <v>1919</v>
      </c>
      <c r="B1094" t="s">
        <v>1920</v>
      </c>
      <c r="C1094" t="str">
        <f>Tabla4[[#This Row],[NIT]]</f>
        <v>06143003011043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1921</v>
      </c>
      <c r="B1095" t="s">
        <v>1922</v>
      </c>
      <c r="C1095" t="str">
        <f>Tabla4[[#This Row],[NIT]]</f>
        <v>06142609001047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1923</v>
      </c>
      <c r="B1096" t="s">
        <v>1924</v>
      </c>
      <c r="C1096" t="str">
        <f>Tabla4[[#This Row],[NIT]]</f>
        <v>06140712780016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1925</v>
      </c>
      <c r="B1097" t="s">
        <v>1926</v>
      </c>
      <c r="C1097" t="str">
        <f>Tabla4[[#This Row],[NIT]]</f>
        <v>06141803650013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1927</v>
      </c>
      <c r="B1098" t="s">
        <v>1928</v>
      </c>
      <c r="C1098" t="str">
        <f>Tabla4[[#This Row],[NIT]]</f>
        <v>06142904710014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1390</v>
      </c>
      <c r="B1099" t="s">
        <v>1929</v>
      </c>
      <c r="C1099" t="str">
        <f>Tabla4[[#This Row],[NIT]]</f>
        <v>12171906520017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1930</v>
      </c>
      <c r="B1100" t="s">
        <v>1931</v>
      </c>
      <c r="C1100" t="str">
        <f>Tabla4[[#This Row],[NIT]]</f>
        <v>06110311041012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1932</v>
      </c>
      <c r="B1101" t="s">
        <v>1933</v>
      </c>
      <c r="C1101" t="str">
        <f>Tabla4[[#This Row],[NIT]]</f>
        <v>06140204131013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1934</v>
      </c>
      <c r="B1102" t="s">
        <v>1935</v>
      </c>
      <c r="C1102" t="str">
        <f>Tabla4[[#This Row],[NIT]]</f>
        <v>02072801580010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1936</v>
      </c>
      <c r="B1103" t="s">
        <v>1937</v>
      </c>
      <c r="C1103" t="str">
        <f>Tabla4[[#This Row],[NIT]]</f>
        <v>06140107941019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1938</v>
      </c>
      <c r="B1104" t="s">
        <v>1939</v>
      </c>
      <c r="C1104" t="str">
        <f>Tabla4[[#This Row],[NIT]]</f>
        <v>06140306991041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1940</v>
      </c>
      <c r="B1105" t="s">
        <v>1941</v>
      </c>
      <c r="C1105" t="str">
        <f>Tabla4[[#This Row],[NIT]]</f>
        <v>06143007911049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1942</v>
      </c>
      <c r="B1106" t="s">
        <v>1943</v>
      </c>
      <c r="C1106" t="str">
        <f>Tabla4[[#This Row],[NIT]]</f>
        <v>06140702951036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1944</v>
      </c>
      <c r="B1107" t="s">
        <v>1945</v>
      </c>
      <c r="C1107" t="str">
        <f>Tabla4[[#This Row],[NIT]]</f>
        <v>06142603901011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1946</v>
      </c>
      <c r="B1108" t="s">
        <v>1947</v>
      </c>
      <c r="C1108" t="str">
        <f>Tabla4[[#This Row],[NIT]]</f>
        <v>09031504500035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1948</v>
      </c>
      <c r="B1109" t="s">
        <v>1949</v>
      </c>
      <c r="C1109" t="str">
        <f>Tabla4[[#This Row],[NIT]]</f>
        <v>06171710720015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1950</v>
      </c>
      <c r="B1110" t="s">
        <v>1951</v>
      </c>
      <c r="C1110" t="str">
        <f>Tabla4[[#This Row],[NIT]]</f>
        <v>06142302780014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1952</v>
      </c>
      <c r="B1111" t="s">
        <v>1953</v>
      </c>
      <c r="C1111" t="str">
        <f>Tabla4[[#This Row],[NIT]]</f>
        <v>06142603981015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1954</v>
      </c>
      <c r="B1112" t="s">
        <v>1955</v>
      </c>
      <c r="C1112" t="str">
        <f>Tabla4[[#This Row],[NIT]]</f>
        <v>06141310870010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1956</v>
      </c>
      <c r="B1113" t="s">
        <v>1957</v>
      </c>
      <c r="C1113" t="str">
        <f>Tabla4[[#This Row],[NIT]]</f>
        <v>06140310061075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1958</v>
      </c>
      <c r="B1114" t="s">
        <v>1959</v>
      </c>
      <c r="C1114" t="str">
        <f>Tabla4[[#This Row],[NIT]]</f>
        <v>94832906630018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684</v>
      </c>
      <c r="B1115" t="s">
        <v>1960</v>
      </c>
      <c r="C1115" t="str">
        <f>Tabla4[[#This Row],[NIT]]</f>
        <v>06140807600017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1961</v>
      </c>
      <c r="B1116" t="s">
        <v>1962</v>
      </c>
      <c r="C1116" t="str">
        <f>Tabla4[[#This Row],[NIT]]</f>
        <v>06142205101021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1338</v>
      </c>
      <c r="B1117" t="s">
        <v>1963</v>
      </c>
      <c r="C1117" t="str">
        <f>Tabla4[[#This Row],[NIT]]</f>
        <v>06142307091063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1964</v>
      </c>
      <c r="B1118" t="s">
        <v>1965</v>
      </c>
      <c r="C1118" t="str">
        <f>Tabla4[[#This Row],[NIT]]</f>
        <v>06142108911027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1966</v>
      </c>
      <c r="B1119" t="s">
        <v>1967</v>
      </c>
      <c r="C1119" t="str">
        <f>Tabla4[[#This Row],[NIT]]</f>
        <v>02130402680011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1968</v>
      </c>
      <c r="B1120" t="s">
        <v>1969</v>
      </c>
      <c r="C1120" t="str">
        <f>Tabla4[[#This Row],[NIT]]</f>
        <v>06141811710088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1970</v>
      </c>
      <c r="B1121" t="s">
        <v>1971</v>
      </c>
      <c r="C1121" t="str">
        <f>Tabla4[[#This Row],[NIT]]</f>
        <v>12170111550035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1972</v>
      </c>
      <c r="B1122" t="s">
        <v>1973</v>
      </c>
      <c r="C1122" t="str">
        <f>Tabla4[[#This Row],[NIT]]</f>
        <v>06142810911035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1974</v>
      </c>
      <c r="B1123" t="s">
        <v>1975</v>
      </c>
      <c r="C1123" t="str">
        <f>Tabla4[[#This Row],[NIT]]</f>
        <v>06140103660011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1976</v>
      </c>
      <c r="B1124" t="s">
        <v>1977</v>
      </c>
      <c r="C1124" t="str">
        <f>Tabla4[[#This Row],[NIT]]</f>
        <v>06141909550014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1978</v>
      </c>
      <c r="B1125" t="s">
        <v>1979</v>
      </c>
      <c r="C1125" t="str">
        <f>Tabla4[[#This Row],[NIT]]</f>
        <v>06141711900013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1980</v>
      </c>
      <c r="B1126" t="s">
        <v>1981</v>
      </c>
      <c r="C1126" t="str">
        <f>Tabla4[[#This Row],[NIT]]</f>
        <v>06141107971020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1982</v>
      </c>
      <c r="B1127" t="s">
        <v>1983</v>
      </c>
      <c r="C1127" t="str">
        <f>Tabla4[[#This Row],[NIT]]</f>
        <v>06141208051061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1984</v>
      </c>
      <c r="B1128" t="s">
        <v>1985</v>
      </c>
      <c r="C1128" t="str">
        <f>Tabla4[[#This Row],[NIT]]</f>
        <v>94502105630013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1986</v>
      </c>
      <c r="B1129" t="s">
        <v>1987</v>
      </c>
      <c r="C1129" t="str">
        <f>Tabla4[[#This Row],[NIT]]</f>
        <v>06143008730014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1988</v>
      </c>
      <c r="B1130" t="s">
        <v>1989</v>
      </c>
      <c r="C1130" t="str">
        <f>Tabla4[[#This Row],[NIT]]</f>
        <v>06143103810029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1990</v>
      </c>
      <c r="B1131" t="s">
        <v>1991</v>
      </c>
      <c r="C1131" t="str">
        <f>Tabla4[[#This Row],[NIT]]</f>
        <v>06140910901034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1992</v>
      </c>
      <c r="B1132" t="s">
        <v>1993</v>
      </c>
      <c r="C1132" t="str">
        <f>Tabla4[[#This Row],[NIT]]</f>
        <v>06141405971083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1994</v>
      </c>
      <c r="B1133" t="s">
        <v>1995</v>
      </c>
      <c r="C1133" t="str">
        <f>Tabla4[[#This Row],[NIT]]</f>
        <v>06142804881043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611</v>
      </c>
      <c r="B1134" t="s">
        <v>1996</v>
      </c>
      <c r="C1134" t="str">
        <f>Tabla4[[#This Row],[NIT]]</f>
        <v>06140312700042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1997</v>
      </c>
      <c r="B1135" t="s">
        <v>1998</v>
      </c>
      <c r="C1135" t="str">
        <f>Tabla4[[#This Row],[NIT]]</f>
        <v>94502809550010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1999</v>
      </c>
      <c r="B1136" t="s">
        <v>2000</v>
      </c>
      <c r="C1136" t="str">
        <f>Tabla4[[#This Row],[NIT]]</f>
        <v>06142701041055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2001</v>
      </c>
      <c r="B1137" t="s">
        <v>2002</v>
      </c>
      <c r="C1137" t="str">
        <f>Tabla4[[#This Row],[NIT]]</f>
        <v>06142307071020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2003</v>
      </c>
      <c r="B1138" t="s">
        <v>2004</v>
      </c>
      <c r="C1138" t="str">
        <f>Tabla4[[#This Row],[NIT]]</f>
        <v>05112706911015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1424</v>
      </c>
      <c r="B1139" t="s">
        <v>2005</v>
      </c>
      <c r="C1139" t="str">
        <f>Tabla4[[#This Row],[NIT]]</f>
        <v>06141609031012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2006</v>
      </c>
      <c r="B1140" t="s">
        <v>2007</v>
      </c>
      <c r="C1140" t="str">
        <f>Tabla4[[#This Row],[NIT]]</f>
        <v>05112103131015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2008</v>
      </c>
      <c r="B1141" t="s">
        <v>2009</v>
      </c>
      <c r="C1141" t="str">
        <f>Tabla4[[#This Row],[NIT]]</f>
        <v>06140605111023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2010</v>
      </c>
      <c r="B1142" t="s">
        <v>2011</v>
      </c>
      <c r="C1142" t="str">
        <f>Tabla4[[#This Row],[NIT]]</f>
        <v>06141104780023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2012</v>
      </c>
      <c r="B1143" t="s">
        <v>2013</v>
      </c>
      <c r="C1143" t="str">
        <f>Tabla4[[#This Row],[NIT]]</f>
        <v>06142306750016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2014</v>
      </c>
      <c r="B1144" t="s">
        <v>2015</v>
      </c>
      <c r="C1144" t="str">
        <f>Tabla4[[#This Row],[NIT]]</f>
        <v>06142511041016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1412</v>
      </c>
      <c r="B1145" t="s">
        <v>2016</v>
      </c>
      <c r="C1145" t="str">
        <f>Tabla4[[#This Row],[NIT]]</f>
        <v>06142008011037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523</v>
      </c>
      <c r="B1146" t="s">
        <v>2017</v>
      </c>
      <c r="C1146" t="str">
        <f>Tabla4[[#This Row],[NIT]]</f>
        <v>12171412051020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2018</v>
      </c>
      <c r="B1147" t="s">
        <v>2019</v>
      </c>
      <c r="C1147" t="str">
        <f>Tabla4[[#This Row],[NIT]]</f>
        <v>06140807041019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2020</v>
      </c>
      <c r="B1148" t="s">
        <v>2021</v>
      </c>
      <c r="C1148" t="str">
        <f>Tabla4[[#This Row],[NIT]]</f>
        <v>06141809480014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1359</v>
      </c>
      <c r="B1149" t="s">
        <v>2022</v>
      </c>
      <c r="C1149" t="str">
        <f>Tabla4[[#This Row],[NIT]]</f>
        <v>06141402370078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2023</v>
      </c>
      <c r="B1150" t="s">
        <v>2024</v>
      </c>
      <c r="C1150" t="str">
        <f>Tabla4[[#This Row],[NIT]]</f>
        <v>06142202640012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2025</v>
      </c>
      <c r="B1151" t="s">
        <v>2026</v>
      </c>
      <c r="C1151" t="str">
        <f>Tabla4[[#This Row],[NIT]]</f>
        <v>06141611941034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2027</v>
      </c>
      <c r="B1152" t="s">
        <v>2028</v>
      </c>
      <c r="C1152" t="str">
        <f>Tabla4[[#This Row],[NIT]]</f>
        <v>06142102971044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2029</v>
      </c>
      <c r="B1153" t="s">
        <v>2030</v>
      </c>
      <c r="C1153" t="str">
        <f>Tabla4[[#This Row],[NIT]]</f>
        <v>02102312540015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2031</v>
      </c>
      <c r="B1154" t="s">
        <v>2032</v>
      </c>
      <c r="C1154" t="str">
        <f>Tabla4[[#This Row],[NIT]]</f>
        <v>06142611600018</v>
      </c>
      <c r="D1154">
        <f t="shared" ref="D1154:D1217" si="37">LEN(C1154)</f>
        <v>14</v>
      </c>
      <c r="E1154" t="str">
        <f t="shared" si="36"/>
        <v>NIT</v>
      </c>
    </row>
    <row r="1155" spans="1:5" x14ac:dyDescent="0.25">
      <c r="A1155" t="s">
        <v>2033</v>
      </c>
      <c r="B1155" t="s">
        <v>2034</v>
      </c>
      <c r="C1155" t="str">
        <f>Tabla4[[#This Row],[NIT]]</f>
        <v>06140106710049</v>
      </c>
      <c r="D1155">
        <f t="shared" si="37"/>
        <v>14</v>
      </c>
      <c r="E1155" t="str">
        <f t="shared" ref="E1155:E1218" si="38">IF(D1155=14,"NIT",IF(D1155=9,"DUI"," "))</f>
        <v>NIT</v>
      </c>
    </row>
    <row r="1156" spans="1:5" x14ac:dyDescent="0.25">
      <c r="A1156" t="s">
        <v>2035</v>
      </c>
      <c r="B1156" t="s">
        <v>2036</v>
      </c>
      <c r="C1156" t="str">
        <f>Tabla4[[#This Row],[NIT]]</f>
        <v>06140107911039</v>
      </c>
      <c r="D1156">
        <f t="shared" si="37"/>
        <v>14</v>
      </c>
      <c r="E1156" t="str">
        <f t="shared" si="38"/>
        <v>NIT</v>
      </c>
    </row>
    <row r="1157" spans="1:5" x14ac:dyDescent="0.25">
      <c r="A1157" t="s">
        <v>2037</v>
      </c>
      <c r="B1157" t="s">
        <v>2038</v>
      </c>
      <c r="C1157" t="str">
        <f>Tabla4[[#This Row],[NIT]]</f>
        <v>06140701041010</v>
      </c>
      <c r="D1157">
        <f t="shared" si="37"/>
        <v>14</v>
      </c>
      <c r="E1157" t="str">
        <f t="shared" si="38"/>
        <v>NIT</v>
      </c>
    </row>
    <row r="1158" spans="1:5" x14ac:dyDescent="0.25">
      <c r="A1158" t="s">
        <v>2039</v>
      </c>
      <c r="B1158" t="s">
        <v>2040</v>
      </c>
      <c r="C1158" t="str">
        <f>Tabla4[[#This Row],[NIT]]</f>
        <v>94501306971015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2041</v>
      </c>
      <c r="B1159" t="s">
        <v>2042</v>
      </c>
      <c r="C1159" t="str">
        <f>Tabla4[[#This Row],[NIT]]</f>
        <v>06140102001050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2043</v>
      </c>
      <c r="B1160" t="s">
        <v>2044</v>
      </c>
      <c r="C1160" t="str">
        <f>Tabla4[[#This Row],[NIT]]</f>
        <v>06140311891012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2045</v>
      </c>
      <c r="B1161" t="s">
        <v>2046</v>
      </c>
      <c r="C1161" t="str">
        <f>Tabla4[[#This Row],[NIT]]</f>
        <v>06140411881014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2047</v>
      </c>
      <c r="B1162" t="s">
        <v>2048</v>
      </c>
      <c r="C1162" t="str">
        <f>Tabla4[[#This Row],[NIT]]</f>
        <v>06142112901010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2049</v>
      </c>
      <c r="B1163" t="s">
        <v>2050</v>
      </c>
      <c r="C1163" t="str">
        <f>Tabla4[[#This Row],[NIT]]</f>
        <v>06140711921026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2051</v>
      </c>
      <c r="B1164" t="s">
        <v>2052</v>
      </c>
      <c r="C1164" t="str">
        <f>Tabla4[[#This Row],[NIT]]</f>
        <v>06142311001010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2053</v>
      </c>
      <c r="B1165" t="s">
        <v>2054</v>
      </c>
      <c r="C1165" t="str">
        <f>Tabla4[[#This Row],[NIT]]</f>
        <v>06141411500030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2055</v>
      </c>
      <c r="B1166" t="s">
        <v>2056</v>
      </c>
      <c r="C1166" t="str">
        <f>Tabla4[[#This Row],[NIT]]</f>
        <v>06142610901051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2057</v>
      </c>
      <c r="B1167" t="s">
        <v>2058</v>
      </c>
      <c r="C1167" t="str">
        <f>Tabla4[[#This Row],[NIT]]</f>
        <v>06140907830010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2059</v>
      </c>
      <c r="B1168" t="s">
        <v>2060</v>
      </c>
      <c r="C1168" t="str">
        <f>Tabla4[[#This Row],[NIT]]</f>
        <v>06143009971014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48</v>
      </c>
      <c r="B1169" t="s">
        <v>2061</v>
      </c>
      <c r="C1169" t="str">
        <f>Tabla4[[#This Row],[NIT]]</f>
        <v>06141910840030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2062</v>
      </c>
      <c r="B1170" t="s">
        <v>2063</v>
      </c>
      <c r="C1170" t="str">
        <f>Tabla4[[#This Row],[NIT]]</f>
        <v>06142011071067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2064</v>
      </c>
      <c r="B1171" t="s">
        <v>2065</v>
      </c>
      <c r="C1171" t="str">
        <f>Tabla4[[#This Row],[NIT]]</f>
        <v>06142407001029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2066</v>
      </c>
      <c r="B1172" t="s">
        <v>2067</v>
      </c>
      <c r="C1172" t="str">
        <f>Tabla4[[#This Row],[NIT]]</f>
        <v>06141206011020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2068</v>
      </c>
      <c r="B1173" t="s">
        <v>2069</v>
      </c>
      <c r="C1173" t="str">
        <f>Tabla4[[#This Row],[NIT]]</f>
        <v>06141705041010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2070</v>
      </c>
      <c r="B1174" t="s">
        <v>2071</v>
      </c>
      <c r="C1174" t="str">
        <f>Tabla4[[#This Row],[NIT]]</f>
        <v>06142509700019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2072</v>
      </c>
      <c r="B1175" t="s">
        <v>2073</v>
      </c>
      <c r="C1175" t="str">
        <f>Tabla4[[#This Row],[NIT]]</f>
        <v>03151906550010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2074</v>
      </c>
      <c r="B1176" t="s">
        <v>2075</v>
      </c>
      <c r="C1176" t="str">
        <f>Tabla4[[#This Row],[NIT]]</f>
        <v>06141702161074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2076</v>
      </c>
      <c r="B1177" t="s">
        <v>2077</v>
      </c>
      <c r="C1177" t="str">
        <f>Tabla4[[#This Row],[NIT]]</f>
        <v>06141211041042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2078</v>
      </c>
      <c r="B1178" t="s">
        <v>2079</v>
      </c>
      <c r="C1178" t="str">
        <f>Tabla4[[#This Row],[NIT]]</f>
        <v>06142202630020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2080</v>
      </c>
      <c r="B1179" t="s">
        <v>2081</v>
      </c>
      <c r="C1179" t="str">
        <f>Tabla4[[#This Row],[NIT]]</f>
        <v>06142704001062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2082</v>
      </c>
      <c r="B1180" t="s">
        <v>2083</v>
      </c>
      <c r="C1180" t="str">
        <f>Tabla4[[#This Row],[NIT]]</f>
        <v>06142809981046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2084</v>
      </c>
      <c r="B1181" t="s">
        <v>2085</v>
      </c>
      <c r="C1181" t="str">
        <f>Tabla4[[#This Row],[NIT]]</f>
        <v>06141106580025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2086</v>
      </c>
      <c r="B1182" t="s">
        <v>2087</v>
      </c>
      <c r="C1182" t="str">
        <f>Tabla4[[#This Row],[NIT]]</f>
        <v>06141605031093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2088</v>
      </c>
      <c r="B1183" t="s">
        <v>2089</v>
      </c>
      <c r="C1183" t="str">
        <f>Tabla4[[#This Row],[NIT]]</f>
        <v>95010701151019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2090</v>
      </c>
      <c r="B1184" t="s">
        <v>2091</v>
      </c>
      <c r="C1184" t="str">
        <f>Tabla4[[#This Row],[NIT]]</f>
        <v>06142012041013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2092</v>
      </c>
      <c r="B1185" t="s">
        <v>2093</v>
      </c>
      <c r="C1185" t="str">
        <f>Tabla4[[#This Row],[NIT]]</f>
        <v>06142306031016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2094</v>
      </c>
      <c r="B1186" t="s">
        <v>2095</v>
      </c>
      <c r="C1186" t="str">
        <f>Tabla4[[#This Row],[NIT]]</f>
        <v>96420209991017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2096</v>
      </c>
      <c r="B1187" t="s">
        <v>2097</v>
      </c>
      <c r="C1187" t="str">
        <f>Tabla4[[#This Row],[NIT]]</f>
        <v>06142801660014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2098</v>
      </c>
      <c r="B1188" t="s">
        <v>2099</v>
      </c>
      <c r="C1188" t="str">
        <f>Tabla4[[#This Row],[NIT]]</f>
        <v>06140104051063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2100</v>
      </c>
      <c r="B1189" t="s">
        <v>2101</v>
      </c>
      <c r="C1189" t="str">
        <f>Tabla4[[#This Row],[NIT]]</f>
        <v>06142508071028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2102</v>
      </c>
      <c r="B1190" t="s">
        <v>2103</v>
      </c>
      <c r="C1190" t="str">
        <f>Tabla4[[#This Row],[NIT]]</f>
        <v>06141205111012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2104</v>
      </c>
      <c r="B1191" t="s">
        <v>2105</v>
      </c>
      <c r="C1191" t="str">
        <f>Tabla4[[#This Row],[NIT]]</f>
        <v>06140903820021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2106</v>
      </c>
      <c r="B1192" t="s">
        <v>2107</v>
      </c>
      <c r="C1192" t="str">
        <f>Tabla4[[#This Row],[NIT]]</f>
        <v>12172409981012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2108</v>
      </c>
      <c r="B1193" t="s">
        <v>2109</v>
      </c>
      <c r="C1193" t="str">
        <f>Tabla4[[#This Row],[NIT]]</f>
        <v>06141801171090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2110</v>
      </c>
      <c r="B1194" t="s">
        <v>2111</v>
      </c>
      <c r="C1194" t="str">
        <f>Tabla4[[#This Row],[NIT]]</f>
        <v>06142201981035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2112</v>
      </c>
      <c r="B1195" t="s">
        <v>2113</v>
      </c>
      <c r="C1195" t="str">
        <f>Tabla4[[#This Row],[NIT]]</f>
        <v>06140405891016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2114</v>
      </c>
      <c r="B1196" t="s">
        <v>2115</v>
      </c>
      <c r="C1196" t="str">
        <f>Tabla4[[#This Row],[NIT]]</f>
        <v>06142808121060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2116</v>
      </c>
      <c r="B1197" t="s">
        <v>2117</v>
      </c>
      <c r="C1197" t="str">
        <f>Tabla4[[#This Row],[NIT]]</f>
        <v>94500202901019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2118</v>
      </c>
      <c r="B1198" t="s">
        <v>2119</v>
      </c>
      <c r="C1198" t="str">
        <f>Tabla4[[#This Row],[NIT]]</f>
        <v>06143007091033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2120</v>
      </c>
      <c r="B1199" t="s">
        <v>2121</v>
      </c>
      <c r="C1199" t="str">
        <f>Tabla4[[#This Row],[NIT]]</f>
        <v>06140210131050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2122</v>
      </c>
      <c r="B1200" t="s">
        <v>2123</v>
      </c>
      <c r="C1200" t="str">
        <f>Tabla4[[#This Row],[NIT]]</f>
        <v>06143005870020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2124</v>
      </c>
      <c r="B1201" t="s">
        <v>2125</v>
      </c>
      <c r="C1201" t="str">
        <f>Tabla4[[#This Row],[NIT]]</f>
        <v>12171805670010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2126</v>
      </c>
      <c r="B1202" t="s">
        <v>2127</v>
      </c>
      <c r="C1202" t="str">
        <f>Tabla4[[#This Row],[NIT]]</f>
        <v>06140809820010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2128</v>
      </c>
      <c r="B1203" t="s">
        <v>2129</v>
      </c>
      <c r="C1203" t="str">
        <f>Tabla4[[#This Row],[NIT]]</f>
        <v>06141508750016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2130</v>
      </c>
      <c r="B1204" t="s">
        <v>2131</v>
      </c>
      <c r="C1204" t="str">
        <f>Tabla4[[#This Row],[NIT]]</f>
        <v>06141403031016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2132</v>
      </c>
      <c r="B1205" t="s">
        <v>2133</v>
      </c>
      <c r="C1205" t="str">
        <f>Tabla4[[#This Row],[NIT]]</f>
        <v>12170410721021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739</v>
      </c>
      <c r="B1206" t="s">
        <v>2134</v>
      </c>
      <c r="C1206" t="str">
        <f>Tabla4[[#This Row],[NIT]]</f>
        <v>02030505670013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2135</v>
      </c>
      <c r="B1207" t="s">
        <v>2136</v>
      </c>
      <c r="C1207" t="str">
        <f>Tabla4[[#This Row],[NIT]]</f>
        <v>06141709640019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2137</v>
      </c>
      <c r="B1208" t="s">
        <v>2138</v>
      </c>
      <c r="C1208" t="str">
        <f>Tabla4[[#This Row],[NIT]]</f>
        <v>06140911931018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2139</v>
      </c>
      <c r="B1209" t="s">
        <v>2140</v>
      </c>
      <c r="C1209" t="str">
        <f>Tabla4[[#This Row],[NIT]]</f>
        <v>06140603580016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2141</v>
      </c>
      <c r="B1210" t="s">
        <v>2142</v>
      </c>
      <c r="C1210" t="str">
        <f>Tabla4[[#This Row],[NIT]]</f>
        <v>06142911071011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2143</v>
      </c>
      <c r="B1211" t="s">
        <v>2144</v>
      </c>
      <c r="C1211" t="str">
        <f>Tabla4[[#This Row],[NIT]]</f>
        <v>06142904600026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2145</v>
      </c>
      <c r="B1212" t="s">
        <v>2146</v>
      </c>
      <c r="C1212" t="str">
        <f>Tabla4[[#This Row],[NIT]]</f>
        <v>06141612061020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2147</v>
      </c>
      <c r="B1213" t="s">
        <v>2148</v>
      </c>
      <c r="C1213" t="str">
        <f>Tabla4[[#This Row],[NIT]]</f>
        <v>06140409951030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2149</v>
      </c>
      <c r="B1214" t="s">
        <v>2150</v>
      </c>
      <c r="C1214" t="str">
        <f>Tabla4[[#This Row],[NIT]]</f>
        <v>06141605550014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2151</v>
      </c>
      <c r="B1215" t="s">
        <v>2152</v>
      </c>
      <c r="C1215" t="str">
        <f>Tabla4[[#This Row],[NIT]]</f>
        <v>06142006051031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2153</v>
      </c>
      <c r="B1216" t="s">
        <v>2154</v>
      </c>
      <c r="C1216" t="str">
        <f>Tabla4[[#This Row],[NIT]]</f>
        <v>94501007891013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2155</v>
      </c>
      <c r="B1217" t="s">
        <v>2156</v>
      </c>
      <c r="C1217" t="str">
        <f>Tabla4[[#This Row],[NIT]]</f>
        <v>04292303480011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2157</v>
      </c>
      <c r="B1218" t="s">
        <v>2158</v>
      </c>
      <c r="C1218" t="str">
        <f>Tabla4[[#This Row],[NIT]]</f>
        <v>06140402051084</v>
      </c>
      <c r="D1218">
        <f t="shared" ref="D1218:D1281" si="39">LEN(C1218)</f>
        <v>14</v>
      </c>
      <c r="E1218" t="str">
        <f t="shared" si="38"/>
        <v>NIT</v>
      </c>
    </row>
    <row r="1219" spans="1:5" x14ac:dyDescent="0.25">
      <c r="A1219" t="s">
        <v>2159</v>
      </c>
      <c r="B1219" t="s">
        <v>2160</v>
      </c>
      <c r="C1219" t="str">
        <f>Tabla4[[#This Row],[NIT]]</f>
        <v>06140511101075</v>
      </c>
      <c r="D1219">
        <f t="shared" si="39"/>
        <v>14</v>
      </c>
      <c r="E1219" t="str">
        <f t="shared" ref="E1219:E1282" si="40">IF(D1219=14,"NIT",IF(D1219=9,"DUI"," "))</f>
        <v>NIT</v>
      </c>
    </row>
    <row r="1220" spans="1:5" x14ac:dyDescent="0.25">
      <c r="A1220" t="s">
        <v>2161</v>
      </c>
      <c r="B1220" t="s">
        <v>2162</v>
      </c>
      <c r="C1220" t="str">
        <f>Tabla4[[#This Row],[NIT]]</f>
        <v>06140901021013</v>
      </c>
      <c r="D1220">
        <f t="shared" si="39"/>
        <v>14</v>
      </c>
      <c r="E1220" t="str">
        <f t="shared" si="40"/>
        <v>NIT</v>
      </c>
    </row>
    <row r="1221" spans="1:5" x14ac:dyDescent="0.25">
      <c r="A1221" t="s">
        <v>2163</v>
      </c>
      <c r="B1221" t="s">
        <v>2164</v>
      </c>
      <c r="C1221" t="str">
        <f>Tabla4[[#This Row],[NIT]]</f>
        <v>06140809001065</v>
      </c>
      <c r="D1221">
        <f t="shared" si="39"/>
        <v>14</v>
      </c>
      <c r="E1221" t="str">
        <f t="shared" si="40"/>
        <v>NIT</v>
      </c>
    </row>
    <row r="1222" spans="1:5" x14ac:dyDescent="0.25">
      <c r="A1222" t="s">
        <v>1512</v>
      </c>
      <c r="B1222" t="s">
        <v>2165</v>
      </c>
      <c r="C1222" t="str">
        <f>Tabla4[[#This Row],[NIT]]</f>
        <v>06142804860014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2166</v>
      </c>
      <c r="B1223" t="s">
        <v>2167</v>
      </c>
      <c r="C1223" t="str">
        <f>Tabla4[[#This Row],[NIT]]</f>
        <v>06140103951010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2168</v>
      </c>
      <c r="B1224" t="s">
        <v>2169</v>
      </c>
      <c r="C1224" t="str">
        <f>Tabla4[[#This Row],[NIT]]</f>
        <v>06141308081030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2170</v>
      </c>
      <c r="B1225" t="s">
        <v>2171</v>
      </c>
      <c r="C1225" t="str">
        <f>Tabla4[[#This Row],[NIT]]</f>
        <v>02101809921016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2172</v>
      </c>
      <c r="B1226" t="s">
        <v>2173</v>
      </c>
      <c r="C1226" t="str">
        <f>Tabla4[[#This Row],[NIT]]</f>
        <v>06140811061040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2174</v>
      </c>
      <c r="B1227" t="s">
        <v>2175</v>
      </c>
      <c r="C1227" t="str">
        <f>Tabla4[[#This Row],[NIT]]</f>
        <v>06141812981018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2176</v>
      </c>
      <c r="B1228" t="s">
        <v>2177</v>
      </c>
      <c r="C1228" t="str">
        <f>Tabla4[[#This Row],[NIT]]</f>
        <v>04071607051010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2178</v>
      </c>
      <c r="B1229" t="s">
        <v>2179</v>
      </c>
      <c r="C1229" t="str">
        <f>Tabla4[[#This Row],[NIT]]</f>
        <v>06140107041034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2180</v>
      </c>
      <c r="B1230" t="s">
        <v>2181</v>
      </c>
      <c r="C1230" t="str">
        <f>Tabla4[[#This Row],[NIT]]</f>
        <v>06142808151031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2182</v>
      </c>
      <c r="B1231" t="s">
        <v>2183</v>
      </c>
      <c r="C1231" t="str">
        <f>Tabla4[[#This Row],[NIT]]</f>
        <v>06141411071035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2184</v>
      </c>
      <c r="B1232" t="s">
        <v>2185</v>
      </c>
      <c r="C1232" t="str">
        <f>Tabla4[[#This Row],[NIT]]</f>
        <v>06141507881062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2186</v>
      </c>
      <c r="B1233" t="s">
        <v>2187</v>
      </c>
      <c r="C1233" t="str">
        <f>Tabla4[[#This Row],[NIT]]</f>
        <v>06141911031048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2188</v>
      </c>
      <c r="B1234" t="s">
        <v>2189</v>
      </c>
      <c r="C1234" t="str">
        <f>Tabla4[[#This Row],[NIT]]</f>
        <v>06142401131010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2190</v>
      </c>
      <c r="B1235" t="s">
        <v>2191</v>
      </c>
      <c r="C1235" t="str">
        <f>Tabla4[[#This Row],[NIT]]</f>
        <v>05112410740017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2192</v>
      </c>
      <c r="B1236" t="s">
        <v>2193</v>
      </c>
      <c r="C1236" t="str">
        <f>Tabla4[[#This Row],[NIT]]</f>
        <v>06140507161047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2194</v>
      </c>
      <c r="B1237" t="s">
        <v>2195</v>
      </c>
      <c r="C1237" t="str">
        <f>Tabla4[[#This Row],[NIT]]</f>
        <v>06141308021011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2196</v>
      </c>
      <c r="B1238" t="s">
        <v>2197</v>
      </c>
      <c r="C1238" t="str">
        <f>Tabla4[[#This Row],[NIT]]</f>
        <v>06143112510011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2198</v>
      </c>
      <c r="B1239" t="s">
        <v>2199</v>
      </c>
      <c r="C1239" t="str">
        <f>Tabla4[[#This Row],[NIT]]</f>
        <v>06142111891010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2200</v>
      </c>
      <c r="B1240" t="s">
        <v>2201</v>
      </c>
      <c r="C1240" t="str">
        <f>Tabla4[[#This Row],[NIT]]</f>
        <v>06141611951013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2202</v>
      </c>
      <c r="B1241" t="s">
        <v>2203</v>
      </c>
      <c r="C1241" t="str">
        <f>Tabla4[[#This Row],[NIT]]</f>
        <v>06141612991019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2204</v>
      </c>
      <c r="B1242" t="s">
        <v>2205</v>
      </c>
      <c r="C1242" t="str">
        <f>Tabla4[[#This Row],[NIT]]</f>
        <v>06141706091038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2206</v>
      </c>
      <c r="B1243" t="s">
        <v>2207</v>
      </c>
      <c r="C1243" t="str">
        <f>Tabla4[[#This Row],[NIT]]</f>
        <v>06142001101022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2208</v>
      </c>
      <c r="B1244" t="s">
        <v>2209</v>
      </c>
      <c r="C1244" t="str">
        <f>Tabla4[[#This Row],[NIT]]</f>
        <v>06143009971057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2210</v>
      </c>
      <c r="B1245" t="s">
        <v>2211</v>
      </c>
      <c r="C1245" t="str">
        <f>Tabla4[[#This Row],[NIT]]</f>
        <v>06142908640018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2212</v>
      </c>
      <c r="B1246" t="s">
        <v>2213</v>
      </c>
      <c r="C1246" t="str">
        <f>Tabla4[[#This Row],[NIT]]</f>
        <v>11232607570010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2214</v>
      </c>
      <c r="B1247" t="s">
        <v>2215</v>
      </c>
      <c r="C1247" t="str">
        <f>Tabla4[[#This Row],[NIT]]</f>
        <v>06140609840012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2216</v>
      </c>
      <c r="B1248" t="s">
        <v>2217</v>
      </c>
      <c r="C1248" t="str">
        <f>Tabla4[[#This Row],[NIT]]</f>
        <v>06143011931011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2218</v>
      </c>
      <c r="B1249" t="s">
        <v>2219</v>
      </c>
      <c r="C1249" t="str">
        <f>Tabla4[[#This Row],[NIT]]</f>
        <v>06142908941021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2220</v>
      </c>
      <c r="B1250" t="s">
        <v>2221</v>
      </c>
      <c r="C1250" t="str">
        <f>Tabla4[[#This Row],[NIT]]</f>
        <v>06140607921022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2222</v>
      </c>
      <c r="B1251" t="s">
        <v>2223</v>
      </c>
      <c r="C1251" t="str">
        <f>Tabla4[[#This Row],[NIT]]</f>
        <v>06142710101036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2224</v>
      </c>
      <c r="B1252" t="s">
        <v>2225</v>
      </c>
      <c r="C1252" t="str">
        <f>Tabla4[[#This Row],[NIT]]</f>
        <v>94502408810019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2226</v>
      </c>
      <c r="B1253" t="s">
        <v>2227</v>
      </c>
      <c r="C1253" t="str">
        <f>Tabla4[[#This Row],[NIT]]</f>
        <v>12171609921018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2228</v>
      </c>
      <c r="B1254" t="s">
        <v>2229</v>
      </c>
      <c r="C1254" t="str">
        <f>Tabla4[[#This Row],[NIT]]</f>
        <v>06141409840027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2230</v>
      </c>
      <c r="B1255" t="s">
        <v>2231</v>
      </c>
      <c r="C1255" t="str">
        <f>Tabla4[[#This Row],[NIT]]</f>
        <v>02103101971016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2232</v>
      </c>
      <c r="B1256" t="s">
        <v>2233</v>
      </c>
      <c r="C1256" t="str">
        <f>Tabla4[[#This Row],[NIT]]</f>
        <v>06140711031055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2234</v>
      </c>
      <c r="B1257" t="s">
        <v>2235</v>
      </c>
      <c r="C1257" t="str">
        <f>Tabla4[[#This Row],[NIT]]</f>
        <v>06142501071049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2236</v>
      </c>
      <c r="B1258" t="s">
        <v>2237</v>
      </c>
      <c r="C1258" t="str">
        <f>Tabla4[[#This Row],[NIT]]</f>
        <v>06141603991065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2238</v>
      </c>
      <c r="B1259" t="s">
        <v>2239</v>
      </c>
      <c r="C1259" t="str">
        <f>Tabla4[[#This Row],[NIT]]</f>
        <v>06140304971027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2240</v>
      </c>
      <c r="B1260" t="s">
        <v>2241</v>
      </c>
      <c r="C1260" t="str">
        <f>Tabla4[[#This Row],[NIT]]</f>
        <v>12171512111011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2242</v>
      </c>
      <c r="B1261" t="s">
        <v>2243</v>
      </c>
      <c r="C1261" t="str">
        <f>Tabla4[[#This Row],[NIT]]</f>
        <v>06141406790025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2244</v>
      </c>
      <c r="B1262" t="s">
        <v>2245</v>
      </c>
      <c r="C1262" t="str">
        <f>Tabla4[[#This Row],[NIT]]</f>
        <v>05111112690013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2246</v>
      </c>
      <c r="B1263" t="s">
        <v>2247</v>
      </c>
      <c r="C1263" t="str">
        <f>Tabla4[[#This Row],[NIT]]</f>
        <v>06140306640018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2248</v>
      </c>
      <c r="B1264" t="s">
        <v>2249</v>
      </c>
      <c r="C1264" t="str">
        <f>Tabla4[[#This Row],[NIT]]</f>
        <v>06140611750031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2250</v>
      </c>
      <c r="B1265" t="s">
        <v>2251</v>
      </c>
      <c r="C1265" t="str">
        <f>Tabla4[[#This Row],[NIT]]</f>
        <v>06140909111054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2252</v>
      </c>
      <c r="B1266" t="s">
        <v>2253</v>
      </c>
      <c r="C1266" t="str">
        <f>Tabla4[[#This Row],[NIT]]</f>
        <v>06143101630050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1377</v>
      </c>
      <c r="B1267" t="s">
        <v>2254</v>
      </c>
      <c r="C1267" t="str">
        <f>Tabla4[[#This Row],[NIT]]</f>
        <v>06140101670050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2255</v>
      </c>
      <c r="B1268" t="s">
        <v>2256</v>
      </c>
      <c r="C1268" t="str">
        <f>Tabla4[[#This Row],[NIT]]</f>
        <v>06140108131037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2257</v>
      </c>
      <c r="B1269" t="s">
        <v>2258</v>
      </c>
      <c r="C1269" t="str">
        <f>Tabla4[[#This Row],[NIT]]</f>
        <v>06141309850035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1407</v>
      </c>
      <c r="B1270" t="s">
        <v>2259</v>
      </c>
      <c r="C1270" t="str">
        <f>Tabla4[[#This Row],[NIT]]</f>
        <v>06141007840010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2260</v>
      </c>
      <c r="B1271" t="s">
        <v>2261</v>
      </c>
      <c r="C1271" t="str">
        <f>Tabla4[[#This Row],[NIT]]</f>
        <v>06143008800030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2262</v>
      </c>
      <c r="B1272" t="s">
        <v>2263</v>
      </c>
      <c r="C1272" t="str">
        <f>Tabla4[[#This Row],[NIT]]</f>
        <v>06140711051021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2264</v>
      </c>
      <c r="B1273" t="s">
        <v>2265</v>
      </c>
      <c r="C1273" t="str">
        <f>Tabla4[[#This Row],[NIT]]</f>
        <v>06142801420027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2266</v>
      </c>
      <c r="B1274" t="s">
        <v>2267</v>
      </c>
      <c r="C1274" t="str">
        <f>Tabla4[[#This Row],[NIT]]</f>
        <v>06140110911040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2268</v>
      </c>
      <c r="B1275" t="s">
        <v>2269</v>
      </c>
      <c r="C1275" t="str">
        <f>Tabla4[[#This Row],[NIT]]</f>
        <v>02130505651012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2270</v>
      </c>
      <c r="B1276" t="s">
        <v>2271</v>
      </c>
      <c r="C1276" t="str">
        <f>Tabla4[[#This Row],[NIT]]</f>
        <v>06141007011053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2272</v>
      </c>
      <c r="B1277" t="s">
        <v>2273</v>
      </c>
      <c r="C1277" t="str">
        <f>Tabla4[[#This Row],[NIT]]</f>
        <v>06142003971040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2274</v>
      </c>
      <c r="B1278" t="s">
        <v>2275</v>
      </c>
      <c r="C1278" t="str">
        <f>Tabla4[[#This Row],[NIT]]</f>
        <v>06142305771172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2276</v>
      </c>
      <c r="B1279" t="s">
        <v>2277</v>
      </c>
      <c r="C1279" t="str">
        <f>Tabla4[[#This Row],[NIT]]</f>
        <v>06142809061036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2278</v>
      </c>
      <c r="B1280" t="s">
        <v>2279</v>
      </c>
      <c r="C1280" t="str">
        <f>Tabla4[[#This Row],[NIT]]</f>
        <v>06140310350015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2280</v>
      </c>
      <c r="B1281" t="s">
        <v>2281</v>
      </c>
      <c r="C1281" t="str">
        <f>Tabla4[[#This Row],[NIT]]</f>
        <v>06141511901043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2282</v>
      </c>
      <c r="B1282" t="s">
        <v>2283</v>
      </c>
      <c r="C1282" t="str">
        <f>Tabla4[[#This Row],[NIT]]</f>
        <v>06141206680017</v>
      </c>
      <c r="D1282">
        <f t="shared" ref="D1282:D1345" si="41">LEN(C1282)</f>
        <v>14</v>
      </c>
      <c r="E1282" t="str">
        <f t="shared" si="40"/>
        <v>NIT</v>
      </c>
    </row>
    <row r="1283" spans="1:5" x14ac:dyDescent="0.25">
      <c r="A1283" t="s">
        <v>2284</v>
      </c>
      <c r="B1283" t="s">
        <v>2285</v>
      </c>
      <c r="C1283" t="str">
        <f>Tabla4[[#This Row],[NIT]]</f>
        <v>06141904051041</v>
      </c>
      <c r="D1283">
        <f t="shared" si="41"/>
        <v>14</v>
      </c>
      <c r="E1283" t="str">
        <f t="shared" ref="E1283:E1346" si="42">IF(D1283=14,"NIT",IF(D1283=9,"DUI"," "))</f>
        <v>NIT</v>
      </c>
    </row>
    <row r="1284" spans="1:5" x14ac:dyDescent="0.25">
      <c r="A1284" t="s">
        <v>2286</v>
      </c>
      <c r="B1284" t="s">
        <v>2287</v>
      </c>
      <c r="C1284" t="str">
        <f>Tabla4[[#This Row],[NIT]]</f>
        <v>96422208881016</v>
      </c>
      <c r="D1284">
        <f t="shared" si="41"/>
        <v>14</v>
      </c>
      <c r="E1284" t="str">
        <f t="shared" si="42"/>
        <v>NIT</v>
      </c>
    </row>
    <row r="1285" spans="1:5" x14ac:dyDescent="0.25">
      <c r="A1285" t="s">
        <v>2288</v>
      </c>
      <c r="B1285" t="s">
        <v>2289</v>
      </c>
      <c r="C1285" t="str">
        <f>Tabla4[[#This Row],[NIT]]</f>
        <v>06140212051010</v>
      </c>
      <c r="D1285">
        <f t="shared" si="41"/>
        <v>14</v>
      </c>
      <c r="E1285" t="str">
        <f t="shared" si="42"/>
        <v>NIT</v>
      </c>
    </row>
    <row r="1286" spans="1:5" x14ac:dyDescent="0.25">
      <c r="A1286" t="s">
        <v>2290</v>
      </c>
      <c r="B1286" t="s">
        <v>2291</v>
      </c>
      <c r="C1286" t="str">
        <f>Tabla4[[#This Row],[NIT]]</f>
        <v>06142904911012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2292</v>
      </c>
      <c r="B1287" t="s">
        <v>2293</v>
      </c>
      <c r="C1287" t="str">
        <f>Tabla4[[#This Row],[NIT]]</f>
        <v>06141709041031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1375</v>
      </c>
      <c r="B1288" t="s">
        <v>2294</v>
      </c>
      <c r="C1288" t="str">
        <f>Tabla4[[#This Row],[NIT]]</f>
        <v>06141403161033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2295</v>
      </c>
      <c r="B1289" t="s">
        <v>2296</v>
      </c>
      <c r="C1289" t="str">
        <f>Tabla4[[#This Row],[NIT]]</f>
        <v>06142311570010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2297</v>
      </c>
      <c r="B1290" t="s">
        <v>2298</v>
      </c>
      <c r="C1290" t="str">
        <f>Tabla4[[#This Row],[NIT]]</f>
        <v>06142803961035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2299</v>
      </c>
      <c r="B1291" t="s">
        <v>2300</v>
      </c>
      <c r="C1291" t="str">
        <f>Tabla4[[#This Row],[NIT]]</f>
        <v>06141909911065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2301</v>
      </c>
      <c r="B1292" t="s">
        <v>2302</v>
      </c>
      <c r="C1292" t="str">
        <f>Tabla4[[#This Row],[NIT]]</f>
        <v>06140408850014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49</v>
      </c>
      <c r="B1293" t="s">
        <v>2303</v>
      </c>
      <c r="C1293" t="str">
        <f>Tabla4[[#This Row],[NIT]]</f>
        <v>06140101680020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2304</v>
      </c>
      <c r="B1294" t="s">
        <v>2305</v>
      </c>
      <c r="C1294" t="str">
        <f>Tabla4[[#This Row],[NIT]]</f>
        <v>06141002041060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2306</v>
      </c>
      <c r="B1295" t="s">
        <v>2307</v>
      </c>
      <c r="C1295" t="str">
        <f>Tabla4[[#This Row],[NIT]]</f>
        <v>05112308101011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2308</v>
      </c>
      <c r="B1296" t="s">
        <v>2309</v>
      </c>
      <c r="C1296" t="str">
        <f>Tabla4[[#This Row],[NIT]]</f>
        <v>06141903021033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2310</v>
      </c>
      <c r="B1297" t="s">
        <v>2311</v>
      </c>
      <c r="C1297" t="str">
        <f>Tabla4[[#This Row],[NIT]]</f>
        <v>06141307921051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2312</v>
      </c>
      <c r="B1298" t="s">
        <v>2313</v>
      </c>
      <c r="C1298" t="str">
        <f>Tabla4[[#This Row],[NIT]]</f>
        <v>06141103921052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2314</v>
      </c>
      <c r="B1299" t="s">
        <v>2315</v>
      </c>
      <c r="C1299" t="str">
        <f>Tabla4[[#This Row],[NIT]]</f>
        <v>12170810830010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2316</v>
      </c>
      <c r="B1300" t="s">
        <v>2317</v>
      </c>
      <c r="C1300" t="str">
        <f>Tabla4[[#This Row],[NIT]]</f>
        <v>06142609470012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2318</v>
      </c>
      <c r="B1301" t="s">
        <v>2319</v>
      </c>
      <c r="C1301" t="str">
        <f>Tabla4[[#This Row],[NIT]]</f>
        <v>06142403810012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2320</v>
      </c>
      <c r="B1302" t="s">
        <v>2321</v>
      </c>
      <c r="C1302" t="str">
        <f>Tabla4[[#This Row],[NIT]]</f>
        <v>94831303071013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2322</v>
      </c>
      <c r="B1303" t="s">
        <v>2323</v>
      </c>
      <c r="C1303" t="str">
        <f>Tabla4[[#This Row],[NIT]]</f>
        <v>06141606161020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2324</v>
      </c>
      <c r="B1304" t="s">
        <v>2325</v>
      </c>
      <c r="C1304" t="str">
        <f>Tabla4[[#This Row],[NIT]]</f>
        <v>06143101041023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2326</v>
      </c>
      <c r="B1305" t="s">
        <v>2327</v>
      </c>
      <c r="C1305" t="str">
        <f>Tabla4[[#This Row],[NIT]]</f>
        <v>06141410991033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2328</v>
      </c>
      <c r="B1306" t="s">
        <v>2329</v>
      </c>
      <c r="C1306" t="str">
        <f>Tabla4[[#This Row],[NIT]]</f>
        <v>06142601061016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2330</v>
      </c>
      <c r="B1307" t="s">
        <v>2331</v>
      </c>
      <c r="C1307" t="str">
        <f>Tabla4[[#This Row],[NIT]]</f>
        <v>06141611951030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2332</v>
      </c>
      <c r="B1308" t="s">
        <v>2333</v>
      </c>
      <c r="C1308" t="str">
        <f>Tabla4[[#This Row],[NIT]]</f>
        <v>96421610981012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2334</v>
      </c>
      <c r="B1309" t="s">
        <v>2335</v>
      </c>
      <c r="C1309" t="str">
        <f>Tabla4[[#This Row],[NIT]]</f>
        <v>06142209520012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2336</v>
      </c>
      <c r="B1310" t="s">
        <v>2337</v>
      </c>
      <c r="C1310" t="str">
        <f>Tabla4[[#This Row],[NIT]]</f>
        <v>06140901670019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2338</v>
      </c>
      <c r="B1311" t="s">
        <v>2339</v>
      </c>
      <c r="C1311" t="str">
        <f>Tabla4[[#This Row],[NIT]]</f>
        <v>06143010021046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2340</v>
      </c>
      <c r="B1312" t="s">
        <v>2341</v>
      </c>
      <c r="C1312" t="str">
        <f>Tabla4[[#This Row],[NIT]]</f>
        <v>06140612081075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2342</v>
      </c>
      <c r="B1313" t="s">
        <v>2343</v>
      </c>
      <c r="C1313" t="str">
        <f>Tabla4[[#This Row],[NIT]]</f>
        <v>06140911121032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2344</v>
      </c>
      <c r="B1314" t="s">
        <v>2345</v>
      </c>
      <c r="C1314" t="str">
        <f>Tabla4[[#This Row],[NIT]]</f>
        <v>06141708620013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2346</v>
      </c>
      <c r="B1315" t="s">
        <v>2347</v>
      </c>
      <c r="C1315" t="str">
        <f>Tabla4[[#This Row],[NIT]]</f>
        <v>06140805061012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2348</v>
      </c>
      <c r="B1316" t="s">
        <v>2349</v>
      </c>
      <c r="C1316" t="str">
        <f>Tabla4[[#This Row],[NIT]]</f>
        <v>06141101961022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2350</v>
      </c>
      <c r="B1317" t="s">
        <v>2351</v>
      </c>
      <c r="C1317" t="str">
        <f>Tabla4[[#This Row],[NIT]]</f>
        <v>06141202961040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2352</v>
      </c>
      <c r="B1318" t="s">
        <v>2353</v>
      </c>
      <c r="C1318" t="str">
        <f>Tabla4[[#This Row],[NIT]]</f>
        <v>06140910620029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1311</v>
      </c>
      <c r="B1319" t="s">
        <v>2354</v>
      </c>
      <c r="C1319" t="str">
        <f>Tabla4[[#This Row],[NIT]]</f>
        <v>04070802600010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2355</v>
      </c>
      <c r="B1320" t="s">
        <v>2356</v>
      </c>
      <c r="C1320" t="str">
        <f>Tabla4[[#This Row],[NIT]]</f>
        <v>06142708620024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2357</v>
      </c>
      <c r="B1321" t="s">
        <v>2358</v>
      </c>
      <c r="C1321" t="str">
        <f>Tabla4[[#This Row],[NIT]]</f>
        <v>06142203951036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2359</v>
      </c>
      <c r="B1322" t="s">
        <v>2360</v>
      </c>
      <c r="C1322" t="str">
        <f>Tabla4[[#This Row],[NIT]]</f>
        <v>06141104650024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2361</v>
      </c>
      <c r="B1323" t="s">
        <v>2362</v>
      </c>
      <c r="C1323" t="str">
        <f>Tabla4[[#This Row],[NIT]]</f>
        <v>06012210510017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2363</v>
      </c>
      <c r="B1324" t="s">
        <v>2364</v>
      </c>
      <c r="C1324" t="str">
        <f>Tabla4[[#This Row],[NIT]]</f>
        <v>06142402991047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2365</v>
      </c>
      <c r="B1325" t="s">
        <v>2366</v>
      </c>
      <c r="C1325" t="str">
        <f>Tabla4[[#This Row],[NIT]]</f>
        <v>06141312011020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2367</v>
      </c>
      <c r="B1326" t="s">
        <v>2368</v>
      </c>
      <c r="C1326" t="str">
        <f>Tabla4[[#This Row],[NIT]]</f>
        <v>06141303630153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2369</v>
      </c>
      <c r="B1327" t="s">
        <v>2370</v>
      </c>
      <c r="C1327" t="str">
        <f>Tabla4[[#This Row],[NIT]]</f>
        <v>06141906971083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2371</v>
      </c>
      <c r="B1328" t="s">
        <v>2372</v>
      </c>
      <c r="C1328" t="str">
        <f>Tabla4[[#This Row],[NIT]]</f>
        <v>06142411971024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2373</v>
      </c>
      <c r="B1329" t="s">
        <v>2374</v>
      </c>
      <c r="C1329" t="str">
        <f>Tabla4[[#This Row],[NIT]]</f>
        <v>06140803011034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2375</v>
      </c>
      <c r="B1330" t="s">
        <v>2376</v>
      </c>
      <c r="C1330" t="str">
        <f>Tabla4[[#This Row],[NIT]]</f>
        <v>06142306121015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2377</v>
      </c>
      <c r="B1331" t="s">
        <v>2378</v>
      </c>
      <c r="C1331" t="str">
        <f>Tabla4[[#This Row],[NIT]]</f>
        <v>06142110961015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2379</v>
      </c>
      <c r="B1332" t="s">
        <v>2380</v>
      </c>
      <c r="C1332" t="str">
        <f>Tabla4[[#This Row],[NIT]]</f>
        <v>06142710921068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2381</v>
      </c>
      <c r="B1333" t="s">
        <v>2382</v>
      </c>
      <c r="C1333" t="str">
        <f>Tabla4[[#This Row],[NIT]]</f>
        <v>06141308921020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2383</v>
      </c>
      <c r="B1334" t="s">
        <v>2384</v>
      </c>
      <c r="C1334" t="str">
        <f>Tabla4[[#This Row],[NIT]]</f>
        <v>06141002430023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2385</v>
      </c>
      <c r="B1335" t="s">
        <v>2386</v>
      </c>
      <c r="C1335" t="str">
        <f>Tabla4[[#This Row],[NIT]]</f>
        <v>06142504720016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2387</v>
      </c>
      <c r="B1336" t="s">
        <v>2388</v>
      </c>
      <c r="C1336" t="str">
        <f>Tabla4[[#This Row],[NIT]]</f>
        <v>06142101051057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304</v>
      </c>
      <c r="B1337" t="s">
        <v>2389</v>
      </c>
      <c r="C1337" t="str">
        <f>Tabla4[[#This Row],[NIT]]</f>
        <v>06142707041014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97</v>
      </c>
      <c r="B1338" t="s">
        <v>2390</v>
      </c>
      <c r="C1338" t="str">
        <f>Tabla4[[#This Row],[NIT]]</f>
        <v>06142212650014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120</v>
      </c>
      <c r="B1339" t="s">
        <v>2391</v>
      </c>
      <c r="C1339" t="str">
        <f>Tabla4[[#This Row],[NIT]]</f>
        <v>06141106071025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541</v>
      </c>
      <c r="B1340" t="s">
        <v>2392</v>
      </c>
      <c r="C1340" t="str">
        <f>Tabla4[[#This Row],[NIT]]</f>
        <v>06142310971031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2393</v>
      </c>
      <c r="B1341" t="s">
        <v>2394</v>
      </c>
      <c r="C1341" t="str">
        <f>Tabla4[[#This Row],[NIT]]</f>
        <v>06141411131097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2395</v>
      </c>
      <c r="B1342" t="s">
        <v>2396</v>
      </c>
      <c r="C1342" t="str">
        <f>Tabla4[[#This Row],[NIT]]</f>
        <v>06142102730015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2397</v>
      </c>
      <c r="B1343" t="s">
        <v>2398</v>
      </c>
      <c r="C1343" t="str">
        <f>Tabla4[[#This Row],[NIT]]</f>
        <v>06142606071010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2399</v>
      </c>
      <c r="B1344" t="s">
        <v>2400</v>
      </c>
      <c r="C1344" t="str">
        <f>Tabla4[[#This Row],[NIT]]</f>
        <v>12170411991014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2401</v>
      </c>
      <c r="B1345" t="s">
        <v>2402</v>
      </c>
      <c r="C1345" t="str">
        <f>Tabla4[[#This Row],[NIT]]</f>
        <v>12172305071014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1394</v>
      </c>
      <c r="B1346" t="s">
        <v>2403</v>
      </c>
      <c r="C1346" t="str">
        <f>Tabla4[[#This Row],[NIT]]</f>
        <v>06140210081052</v>
      </c>
      <c r="D1346">
        <f t="shared" ref="D1346:D1409" si="43">LEN(C1346)</f>
        <v>14</v>
      </c>
      <c r="E1346" t="str">
        <f t="shared" si="42"/>
        <v>NIT</v>
      </c>
    </row>
    <row r="1347" spans="1:5" x14ac:dyDescent="0.25">
      <c r="A1347" t="s">
        <v>2404</v>
      </c>
      <c r="B1347" t="s">
        <v>2405</v>
      </c>
      <c r="C1347" t="str">
        <f>Tabla4[[#This Row],[NIT]]</f>
        <v>06141402560013</v>
      </c>
      <c r="D1347">
        <f t="shared" si="43"/>
        <v>14</v>
      </c>
      <c r="E1347" t="str">
        <f t="shared" ref="E1347:E1410" si="44">IF(D1347=14,"NIT",IF(D1347=9,"DUI"," "))</f>
        <v>NIT</v>
      </c>
    </row>
    <row r="1348" spans="1:5" x14ac:dyDescent="0.25">
      <c r="A1348" t="s">
        <v>2406</v>
      </c>
      <c r="B1348" t="s">
        <v>2407</v>
      </c>
      <c r="C1348" t="str">
        <f>Tabla4[[#This Row],[NIT]]</f>
        <v>06140911610019</v>
      </c>
      <c r="D1348">
        <f t="shared" si="43"/>
        <v>14</v>
      </c>
      <c r="E1348" t="str">
        <f t="shared" si="44"/>
        <v>NIT</v>
      </c>
    </row>
    <row r="1349" spans="1:5" x14ac:dyDescent="0.25">
      <c r="A1349" t="s">
        <v>1345</v>
      </c>
      <c r="B1349" t="s">
        <v>2408</v>
      </c>
      <c r="C1349" t="str">
        <f>Tabla4[[#This Row],[NIT]]</f>
        <v>07151508430012</v>
      </c>
      <c r="D1349">
        <f t="shared" si="43"/>
        <v>14</v>
      </c>
      <c r="E1349" t="str">
        <f t="shared" si="44"/>
        <v>NIT</v>
      </c>
    </row>
    <row r="1350" spans="1:5" x14ac:dyDescent="0.25">
      <c r="A1350" t="s">
        <v>2409</v>
      </c>
      <c r="B1350" t="s">
        <v>2410</v>
      </c>
      <c r="C1350" t="str">
        <f>Tabla4[[#This Row],[NIT]]</f>
        <v>06140701161023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2411</v>
      </c>
      <c r="B1351" t="s">
        <v>2412</v>
      </c>
      <c r="C1351" t="str">
        <f>Tabla4[[#This Row],[NIT]]</f>
        <v>96421807011015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2413</v>
      </c>
      <c r="B1352" t="s">
        <v>2414</v>
      </c>
      <c r="C1352" t="str">
        <f>Tabla4[[#This Row],[NIT]]</f>
        <v>14152005551010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2415</v>
      </c>
      <c r="B1353" t="s">
        <v>2416</v>
      </c>
      <c r="C1353" t="str">
        <f>Tabla4[[#This Row],[NIT]]</f>
        <v>02132105590013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2417</v>
      </c>
      <c r="B1354" t="s">
        <v>2418</v>
      </c>
      <c r="C1354" t="str">
        <f>Tabla4[[#This Row],[NIT]]</f>
        <v>13222804821017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2419</v>
      </c>
      <c r="B1355" t="s">
        <v>2420</v>
      </c>
      <c r="C1355" t="str">
        <f>Tabla4[[#This Row],[NIT]]</f>
        <v>06140505111026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2421</v>
      </c>
      <c r="B1356" t="s">
        <v>2422</v>
      </c>
      <c r="C1356" t="str">
        <f>Tabla4[[#This Row],[NIT]]</f>
        <v>06140707161033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2423</v>
      </c>
      <c r="B1357" t="s">
        <v>2424</v>
      </c>
      <c r="C1357" t="str">
        <f>Tabla4[[#This Row],[NIT]]</f>
        <v>06141903091031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2425</v>
      </c>
      <c r="B1358" t="s">
        <v>2426</v>
      </c>
      <c r="C1358" t="str">
        <f>Tabla4[[#This Row],[NIT]]</f>
        <v>06142811021041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2427</v>
      </c>
      <c r="B1359" t="s">
        <v>2428</v>
      </c>
      <c r="C1359" t="str">
        <f>Tabla4[[#This Row],[NIT]]</f>
        <v>06143005071035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1317</v>
      </c>
      <c r="B1360" t="s">
        <v>2429</v>
      </c>
      <c r="C1360" t="str">
        <f>Tabla4[[#This Row],[NIT]]</f>
        <v>06140108580017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2430</v>
      </c>
      <c r="B1361" t="s">
        <v>2431</v>
      </c>
      <c r="C1361" t="str">
        <f>Tabla4[[#This Row],[NIT]]</f>
        <v>06141807051010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2432</v>
      </c>
      <c r="B1362" t="s">
        <v>2433</v>
      </c>
      <c r="C1362" t="str">
        <f>Tabla4[[#This Row],[NIT]]</f>
        <v>06140312921063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2434</v>
      </c>
      <c r="B1363" t="s">
        <v>2435</v>
      </c>
      <c r="C1363" t="str">
        <f>Tabla4[[#This Row],[NIT]]</f>
        <v>11210410951017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2436</v>
      </c>
      <c r="B1364" t="s">
        <v>2437</v>
      </c>
      <c r="C1364" t="str">
        <f>Tabla4[[#This Row],[NIT]]</f>
        <v>06140204031060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2438</v>
      </c>
      <c r="B1365" t="s">
        <v>2439</v>
      </c>
      <c r="C1365" t="str">
        <f>Tabla4[[#This Row],[NIT]]</f>
        <v>94501810850017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2440</v>
      </c>
      <c r="B1366" t="s">
        <v>2441</v>
      </c>
      <c r="C1366" t="str">
        <f>Tabla4[[#This Row],[NIT]]</f>
        <v>06142310700012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2442</v>
      </c>
      <c r="B1367" t="s">
        <v>2443</v>
      </c>
      <c r="C1367" t="str">
        <f>Tabla4[[#This Row],[NIT]]</f>
        <v>06142212041034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198</v>
      </c>
      <c r="B1368" t="s">
        <v>2444</v>
      </c>
      <c r="C1368" t="str">
        <f>Tabla4[[#This Row],[NIT]]</f>
        <v>06142209891060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2445</v>
      </c>
      <c r="B1369" t="s">
        <v>2446</v>
      </c>
      <c r="C1369" t="str">
        <f>Tabla4[[#This Row],[NIT]]</f>
        <v>06142208081056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2447</v>
      </c>
      <c r="B1370" t="s">
        <v>2448</v>
      </c>
      <c r="C1370" t="str">
        <f>Tabla4[[#This Row],[NIT]]</f>
        <v>06142603841019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2449</v>
      </c>
      <c r="B1371" t="s">
        <v>2450</v>
      </c>
      <c r="C1371" t="str">
        <f>Tabla4[[#This Row],[NIT]]</f>
        <v>06140904991056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2451</v>
      </c>
      <c r="B1372" t="s">
        <v>2452</v>
      </c>
      <c r="C1372" t="str">
        <f>Tabla4[[#This Row],[NIT]]</f>
        <v>05010903151017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2453</v>
      </c>
      <c r="B1373" t="s">
        <v>2454</v>
      </c>
      <c r="C1373" t="str">
        <f>Tabla4[[#This Row],[NIT]]</f>
        <v>06141109021045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2455</v>
      </c>
      <c r="B1374" t="s">
        <v>2456</v>
      </c>
      <c r="C1374" t="str">
        <f>Tabla4[[#This Row],[NIT]]</f>
        <v>11232109490015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2457</v>
      </c>
      <c r="B1375" t="s">
        <v>2458</v>
      </c>
      <c r="C1375" t="str">
        <f>Tabla4[[#This Row],[NIT]]</f>
        <v>06141501850054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2459</v>
      </c>
      <c r="B1376" t="s">
        <v>2460</v>
      </c>
      <c r="C1376" t="str">
        <f>Tabla4[[#This Row],[NIT]]</f>
        <v>06141407790021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2461</v>
      </c>
      <c r="B1377" t="s">
        <v>2462</v>
      </c>
      <c r="C1377" t="str">
        <f>Tabla4[[#This Row],[NIT]]</f>
        <v>06142711941011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2463</v>
      </c>
      <c r="B1378" t="s">
        <v>2464</v>
      </c>
      <c r="C1378" t="str">
        <f>Tabla4[[#This Row],[NIT]]</f>
        <v>14061209390012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2465</v>
      </c>
      <c r="B1379" t="s">
        <v>2466</v>
      </c>
      <c r="C1379" t="str">
        <f>Tabla4[[#This Row],[NIT]]</f>
        <v>14060906701010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2467</v>
      </c>
      <c r="B1380" t="s">
        <v>2468</v>
      </c>
      <c r="C1380" t="str">
        <f>Tabla4[[#This Row],[NIT]]</f>
        <v>06142701001010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2469</v>
      </c>
      <c r="B1381" t="s">
        <v>2470</v>
      </c>
      <c r="C1381" t="str">
        <f>Tabla4[[#This Row],[NIT]]</f>
        <v>06142009670026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2471</v>
      </c>
      <c r="B1382" t="s">
        <v>2472</v>
      </c>
      <c r="C1382" t="str">
        <f>Tabla4[[#This Row],[NIT]]</f>
        <v>06141811911016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2473</v>
      </c>
      <c r="B1383" t="s">
        <v>2474</v>
      </c>
      <c r="C1383" t="str">
        <f>Tabla4[[#This Row],[NIT]]</f>
        <v>06142809931049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2475</v>
      </c>
      <c r="B1384" t="s">
        <v>2476</v>
      </c>
      <c r="C1384" t="str">
        <f>Tabla4[[#This Row],[NIT]]</f>
        <v>02103003091024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2477</v>
      </c>
      <c r="B1385" t="s">
        <v>2478</v>
      </c>
      <c r="C1385" t="str">
        <f>Tabla4[[#This Row],[NIT]]</f>
        <v>06140410051042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2479</v>
      </c>
      <c r="B1386" t="s">
        <v>2480</v>
      </c>
      <c r="C1386" t="str">
        <f>Tabla4[[#This Row],[NIT]]</f>
        <v>06143110121021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2481</v>
      </c>
      <c r="B1387" t="s">
        <v>2482</v>
      </c>
      <c r="C1387" t="str">
        <f>Tabla4[[#This Row],[NIT]]</f>
        <v>06142001540014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2483</v>
      </c>
      <c r="B1388" t="s">
        <v>2484</v>
      </c>
      <c r="C1388" t="str">
        <f>Tabla4[[#This Row],[NIT]]</f>
        <v>06140202091014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2485</v>
      </c>
      <c r="B1389" t="s">
        <v>2486</v>
      </c>
      <c r="C1389" t="str">
        <f>Tabla4[[#This Row],[NIT]]</f>
        <v>06141012470017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2487</v>
      </c>
      <c r="B1390" t="s">
        <v>2488</v>
      </c>
      <c r="C1390" t="str">
        <f>Tabla4[[#This Row],[NIT]]</f>
        <v>06142709961072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2489</v>
      </c>
      <c r="B1391" t="s">
        <v>2490</v>
      </c>
      <c r="C1391" t="str">
        <f>Tabla4[[#This Row],[NIT]]</f>
        <v>06141008051067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2491</v>
      </c>
      <c r="B1392" t="s">
        <v>2492</v>
      </c>
      <c r="C1392" t="str">
        <f>Tabla4[[#This Row],[NIT]]</f>
        <v>06142904520018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2493</v>
      </c>
      <c r="B1393" t="s">
        <v>2494</v>
      </c>
      <c r="C1393" t="str">
        <f>Tabla4[[#This Row],[NIT]]</f>
        <v>12151607530013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2495</v>
      </c>
      <c r="B1394" t="s">
        <v>2496</v>
      </c>
      <c r="C1394" t="str">
        <f>Tabla4[[#This Row],[NIT]]</f>
        <v>06142901410032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2497</v>
      </c>
      <c r="B1395" t="s">
        <v>2498</v>
      </c>
      <c r="C1395" t="str">
        <f>Tabla4[[#This Row],[NIT]]</f>
        <v>06141108891011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2499</v>
      </c>
      <c r="B1396" t="s">
        <v>2500</v>
      </c>
      <c r="C1396" t="str">
        <f>Tabla4[[#This Row],[NIT]]</f>
        <v>06142508580109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2501</v>
      </c>
      <c r="B1397" t="s">
        <v>2502</v>
      </c>
      <c r="C1397" t="str">
        <f>Tabla4[[#This Row],[NIT]]</f>
        <v>06142812740014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2503</v>
      </c>
      <c r="B1398" t="s">
        <v>2504</v>
      </c>
      <c r="C1398" t="str">
        <f>Tabla4[[#This Row],[NIT]]</f>
        <v>06141509870029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1477</v>
      </c>
      <c r="B1399" t="s">
        <v>2505</v>
      </c>
      <c r="C1399" t="str">
        <f>Tabla4[[#This Row],[NIT]]</f>
        <v>06142409151044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2506</v>
      </c>
      <c r="B1400" t="s">
        <v>2507</v>
      </c>
      <c r="C1400" t="str">
        <f>Tabla4[[#This Row],[NIT]]</f>
        <v>12171207051017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2508</v>
      </c>
      <c r="B1401" t="s">
        <v>2509</v>
      </c>
      <c r="C1401" t="str">
        <f>Tabla4[[#This Row],[NIT]]</f>
        <v>94502204081011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2510</v>
      </c>
      <c r="B1402" t="s">
        <v>2511</v>
      </c>
      <c r="C1402" t="str">
        <f>Tabla4[[#This Row],[NIT]]</f>
        <v>06141911921060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1354</v>
      </c>
      <c r="B1403" t="s">
        <v>2512</v>
      </c>
      <c r="C1403" t="str">
        <f>Tabla4[[#This Row],[NIT]]</f>
        <v>06142708101053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1470</v>
      </c>
      <c r="B1404" t="s">
        <v>2513</v>
      </c>
      <c r="C1404" t="str">
        <f>Tabla4[[#This Row],[NIT]]</f>
        <v>06141512001054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2514</v>
      </c>
      <c r="B1405" t="s">
        <v>2515</v>
      </c>
      <c r="C1405" t="str">
        <f>Tabla4[[#This Row],[NIT]]</f>
        <v>12171306680010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1479</v>
      </c>
      <c r="B1406" t="s">
        <v>2516</v>
      </c>
      <c r="C1406" t="str">
        <f>Tabla4[[#This Row],[NIT]]</f>
        <v>06140804161013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2517</v>
      </c>
      <c r="B1407" t="s">
        <v>2518</v>
      </c>
      <c r="C1407" t="str">
        <f>Tabla4[[#This Row],[NIT]]</f>
        <v>06141608111039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2519</v>
      </c>
      <c r="B1408" t="s">
        <v>2520</v>
      </c>
      <c r="C1408" t="str">
        <f>Tabla4[[#This Row],[NIT]]</f>
        <v>06141211810023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2521</v>
      </c>
      <c r="B1409" t="s">
        <v>2522</v>
      </c>
      <c r="C1409" t="str">
        <f>Tabla4[[#This Row],[NIT]]</f>
        <v>06142102971109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2523</v>
      </c>
      <c r="B1410" t="s">
        <v>2524</v>
      </c>
      <c r="C1410" t="str">
        <f>Tabla4[[#This Row],[NIT]]</f>
        <v>08211411430010</v>
      </c>
      <c r="D1410">
        <f t="shared" ref="D1410:D1473" si="45">LEN(C1410)</f>
        <v>14</v>
      </c>
      <c r="E1410" t="str">
        <f t="shared" si="44"/>
        <v>NIT</v>
      </c>
    </row>
    <row r="1411" spans="1:5" x14ac:dyDescent="0.25">
      <c r="A1411" t="s">
        <v>2525</v>
      </c>
      <c r="B1411" t="s">
        <v>2526</v>
      </c>
      <c r="C1411" t="str">
        <f>Tabla4[[#This Row],[NIT]]</f>
        <v>06142808921104</v>
      </c>
      <c r="D1411">
        <f t="shared" si="45"/>
        <v>14</v>
      </c>
      <c r="E1411" t="str">
        <f t="shared" ref="E1411:E1474" si="46">IF(D1411=14,"NIT",IF(D1411=9,"DUI"," "))</f>
        <v>NIT</v>
      </c>
    </row>
    <row r="1412" spans="1:5" x14ac:dyDescent="0.25">
      <c r="A1412" t="s">
        <v>2527</v>
      </c>
      <c r="B1412" t="s">
        <v>2528</v>
      </c>
      <c r="C1412" t="str">
        <f>Tabla4[[#This Row],[NIT]]</f>
        <v>06143009931055</v>
      </c>
      <c r="D1412">
        <f t="shared" si="45"/>
        <v>14</v>
      </c>
      <c r="E1412" t="str">
        <f t="shared" si="46"/>
        <v>NIT</v>
      </c>
    </row>
    <row r="1413" spans="1:5" x14ac:dyDescent="0.25">
      <c r="A1413" t="s">
        <v>2529</v>
      </c>
      <c r="B1413" t="s">
        <v>2530</v>
      </c>
      <c r="C1413" t="str">
        <f>Tabla4[[#This Row],[NIT]]</f>
        <v>09040206530014</v>
      </c>
      <c r="D1413">
        <f t="shared" si="45"/>
        <v>14</v>
      </c>
      <c r="E1413" t="str">
        <f t="shared" si="46"/>
        <v>NIT</v>
      </c>
    </row>
    <row r="1414" spans="1:5" x14ac:dyDescent="0.25">
      <c r="A1414" t="s">
        <v>2531</v>
      </c>
      <c r="B1414" t="s">
        <v>2532</v>
      </c>
      <c r="C1414" t="str">
        <f>Tabla4[[#This Row],[NIT]]</f>
        <v>94500107600014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1502</v>
      </c>
      <c r="B1415" t="s">
        <v>2533</v>
      </c>
      <c r="C1415" t="str">
        <f>Tabla4[[#This Row],[NIT]]</f>
        <v>06142505731094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2534</v>
      </c>
      <c r="B1416" t="s">
        <v>2535</v>
      </c>
      <c r="C1416" t="str">
        <f>Tabla4[[#This Row],[NIT]]</f>
        <v>06140411660046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2536</v>
      </c>
      <c r="B1417" t="s">
        <v>2537</v>
      </c>
      <c r="C1417" t="str">
        <f>Tabla4[[#This Row],[NIT]]</f>
        <v>03151205781039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2538</v>
      </c>
      <c r="B1418" t="s">
        <v>2539</v>
      </c>
      <c r="C1418" t="str">
        <f>Tabla4[[#This Row],[NIT]]</f>
        <v>06141102041040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2540</v>
      </c>
      <c r="B1419" t="s">
        <v>2541</v>
      </c>
      <c r="C1419" t="str">
        <f>Tabla4[[#This Row],[NIT]]</f>
        <v>06141307041027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2542</v>
      </c>
      <c r="B1420" t="s">
        <v>2543</v>
      </c>
      <c r="C1420" t="str">
        <f>Tabla4[[#This Row],[NIT]]</f>
        <v>06142004071043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2544</v>
      </c>
      <c r="B1421" t="s">
        <v>2545</v>
      </c>
      <c r="C1421" t="str">
        <f>Tabla4[[#This Row],[NIT]]</f>
        <v>06142001880019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2546</v>
      </c>
      <c r="B1422" t="s">
        <v>2547</v>
      </c>
      <c r="C1422" t="str">
        <f>Tabla4[[#This Row],[NIT]]</f>
        <v>06142806830013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2548</v>
      </c>
      <c r="B1423" t="s">
        <v>2549</v>
      </c>
      <c r="C1423" t="str">
        <f>Tabla4[[#This Row],[NIT]]</f>
        <v>06140207081017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2550</v>
      </c>
      <c r="B1424" t="s">
        <v>2551</v>
      </c>
      <c r="C1424" t="str">
        <f>Tabla4[[#This Row],[NIT]]</f>
        <v>06141106660010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2552</v>
      </c>
      <c r="B1425" t="s">
        <v>2553</v>
      </c>
      <c r="C1425" t="str">
        <f>Tabla4[[#This Row],[NIT]]</f>
        <v>06142604931011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2554</v>
      </c>
      <c r="B1426" t="s">
        <v>2555</v>
      </c>
      <c r="C1426" t="str">
        <f>Tabla4[[#This Row],[NIT]]</f>
        <v>13191403470016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2556</v>
      </c>
      <c r="B1427" t="s">
        <v>2557</v>
      </c>
      <c r="C1427" t="str">
        <f>Tabla4[[#This Row],[NIT]]</f>
        <v>14172201500011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2558</v>
      </c>
      <c r="B1428" t="s">
        <v>2559</v>
      </c>
      <c r="C1428" t="str">
        <f>Tabla4[[#This Row],[NIT]]</f>
        <v>06081712710012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2560</v>
      </c>
      <c r="B1429" t="s">
        <v>2561</v>
      </c>
      <c r="C1429" t="str">
        <f>Tabla4[[#This Row],[NIT]]</f>
        <v>01012207650019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2562</v>
      </c>
      <c r="B1430" t="s">
        <v>2563</v>
      </c>
      <c r="C1430" t="str">
        <f>Tabla4[[#This Row],[NIT]]</f>
        <v>11080102570029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2564</v>
      </c>
      <c r="B1431" t="s">
        <v>2565</v>
      </c>
      <c r="C1431" t="str">
        <f>Tabla4[[#This Row],[NIT]]</f>
        <v>06141505081018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2566</v>
      </c>
      <c r="B1432" t="s">
        <v>2567</v>
      </c>
      <c r="C1432" t="str">
        <f>Tabla4[[#This Row],[NIT]]</f>
        <v>06143107891037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2568</v>
      </c>
      <c r="B1433" t="s">
        <v>2569</v>
      </c>
      <c r="C1433" t="str">
        <f>Tabla4[[#This Row],[NIT]]</f>
        <v>06141512870045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2570</v>
      </c>
      <c r="B1434" t="s">
        <v>2571</v>
      </c>
      <c r="C1434" t="str">
        <f>Tabla4[[#This Row],[NIT]]</f>
        <v>06140704081039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2572</v>
      </c>
      <c r="B1435" t="s">
        <v>2573</v>
      </c>
      <c r="C1435" t="str">
        <f>Tabla4[[#This Row],[NIT]]</f>
        <v>06141710490010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779</v>
      </c>
      <c r="B1436" t="s">
        <v>2574</v>
      </c>
      <c r="C1436" t="str">
        <f>Tabla4[[#This Row],[NIT]]</f>
        <v>06142310750039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2575</v>
      </c>
      <c r="B1437" t="s">
        <v>2576</v>
      </c>
      <c r="C1437" t="str">
        <f>Tabla4[[#This Row],[NIT]]</f>
        <v>06141701951012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2577</v>
      </c>
      <c r="B1438" t="s">
        <v>2578</v>
      </c>
      <c r="C1438" t="str">
        <f>Tabla4[[#This Row],[NIT]]</f>
        <v>06142704921030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2579</v>
      </c>
      <c r="B1439" t="s">
        <v>2580</v>
      </c>
      <c r="C1439" t="str">
        <f>Tabla4[[#This Row],[NIT]]</f>
        <v>06142301690017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2581</v>
      </c>
      <c r="B1440" t="s">
        <v>2582</v>
      </c>
      <c r="C1440" t="str">
        <f>Tabla4[[#This Row],[NIT]]</f>
        <v>06140509081059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2583</v>
      </c>
      <c r="B1441" t="s">
        <v>2584</v>
      </c>
      <c r="C1441" t="str">
        <f>Tabla4[[#This Row],[NIT]]</f>
        <v>06140406141010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2585</v>
      </c>
      <c r="B1442" t="s">
        <v>2586</v>
      </c>
      <c r="C1442" t="str">
        <f>Tabla4[[#This Row],[NIT]]</f>
        <v>06142808971047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2587</v>
      </c>
      <c r="B1443" t="s">
        <v>2588</v>
      </c>
      <c r="C1443" t="str">
        <f>Tabla4[[#This Row],[NIT]]</f>
        <v>94501111031034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2589</v>
      </c>
      <c r="B1444" t="s">
        <v>2590</v>
      </c>
      <c r="C1444" t="str">
        <f>Tabla4[[#This Row],[NIT]]</f>
        <v>06142608911015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2591</v>
      </c>
      <c r="B1445" t="s">
        <v>2592</v>
      </c>
      <c r="C1445" t="str">
        <f>Tabla4[[#This Row],[NIT]]</f>
        <v>06141501760028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2593</v>
      </c>
      <c r="B1446" t="s">
        <v>2594</v>
      </c>
      <c r="C1446" t="str">
        <f>Tabla4[[#This Row],[NIT]]</f>
        <v>06140112921018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2595</v>
      </c>
      <c r="B1447" t="s">
        <v>2596</v>
      </c>
      <c r="C1447" t="str">
        <f>Tabla4[[#This Row],[NIT]]</f>
        <v>06140903931068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2597</v>
      </c>
      <c r="B1448" t="s">
        <v>2598</v>
      </c>
      <c r="C1448" t="str">
        <f>Tabla4[[#This Row],[NIT]]</f>
        <v>02101203640012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2599</v>
      </c>
      <c r="B1449" t="s">
        <v>2600</v>
      </c>
      <c r="C1449" t="str">
        <f>Tabla4[[#This Row],[NIT]]</f>
        <v>06142208921011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2601</v>
      </c>
      <c r="B1450" t="s">
        <v>2602</v>
      </c>
      <c r="C1450" t="str">
        <f>Tabla4[[#This Row],[NIT]]</f>
        <v>06140202051039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2603</v>
      </c>
      <c r="B1451" t="s">
        <v>2604</v>
      </c>
      <c r="C1451" t="str">
        <f>Tabla4[[#This Row],[NIT]]</f>
        <v>06142607101060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40</v>
      </c>
      <c r="B1452" t="s">
        <v>2605</v>
      </c>
      <c r="C1452" t="str">
        <f>Tabla4[[#This Row],[NIT]]</f>
        <v>06140702971037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2606</v>
      </c>
      <c r="B1453" t="s">
        <v>2607</v>
      </c>
      <c r="C1453" t="str">
        <f>Tabla4[[#This Row],[NIT]]</f>
        <v>06141711011018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2608</v>
      </c>
      <c r="B1454" t="s">
        <v>2609</v>
      </c>
      <c r="C1454" t="str">
        <f>Tabla4[[#This Row],[NIT]]</f>
        <v>06141012650020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2610</v>
      </c>
      <c r="B1455" t="s">
        <v>2611</v>
      </c>
      <c r="C1455" t="str">
        <f>Tabla4[[#This Row],[NIT]]</f>
        <v>06142903620017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2612</v>
      </c>
      <c r="B1456" t="s">
        <v>2613</v>
      </c>
      <c r="C1456" t="str">
        <f>Tabla4[[#This Row],[NIT]]</f>
        <v>06141312850038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2614</v>
      </c>
      <c r="B1457" t="s">
        <v>2615</v>
      </c>
      <c r="C1457" t="str">
        <f>Tabla4[[#This Row],[NIT]]</f>
        <v>06142002911028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2616</v>
      </c>
      <c r="B1458" t="s">
        <v>2617</v>
      </c>
      <c r="C1458" t="str">
        <f>Tabla4[[#This Row],[NIT]]</f>
        <v>06072205730011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2618</v>
      </c>
      <c r="B1459" t="s">
        <v>2619</v>
      </c>
      <c r="C1459" t="str">
        <f>Tabla4[[#This Row],[NIT]]</f>
        <v>06140101840022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2620</v>
      </c>
      <c r="B1460" t="s">
        <v>2621</v>
      </c>
      <c r="C1460" t="str">
        <f>Tabla4[[#This Row],[NIT]]</f>
        <v>06143107870069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2622</v>
      </c>
      <c r="B1461" t="s">
        <v>2623</v>
      </c>
      <c r="C1461" t="str">
        <f>Tabla4[[#This Row],[NIT]]</f>
        <v>06141805041026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2624</v>
      </c>
      <c r="B1462" t="s">
        <v>2625</v>
      </c>
      <c r="C1462" t="str">
        <f>Tabla4[[#This Row],[NIT]]</f>
        <v>06142205981021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2626</v>
      </c>
      <c r="B1463" t="s">
        <v>2627</v>
      </c>
      <c r="C1463" t="str">
        <f>Tabla4[[#This Row],[NIT]]</f>
        <v>06142510630017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2628</v>
      </c>
      <c r="B1464" t="s">
        <v>2629</v>
      </c>
      <c r="C1464" t="str">
        <f>Tabla4[[#This Row],[NIT]]</f>
        <v>06141910710017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2630</v>
      </c>
      <c r="B1465" t="s">
        <v>2631</v>
      </c>
      <c r="C1465" t="str">
        <f>Tabla4[[#This Row],[NIT]]</f>
        <v>06143006630016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2632</v>
      </c>
      <c r="B1466" t="s">
        <v>2633</v>
      </c>
      <c r="C1466" t="str">
        <f>Tabla4[[#This Row],[NIT]]</f>
        <v>06141811820015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2634</v>
      </c>
      <c r="B1467" t="s">
        <v>2635</v>
      </c>
      <c r="C1467" t="str">
        <f>Tabla4[[#This Row],[NIT]]</f>
        <v>06140702911018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2636</v>
      </c>
      <c r="B1468" t="s">
        <v>2637</v>
      </c>
      <c r="C1468" t="str">
        <f>Tabla4[[#This Row],[NIT]]</f>
        <v>06140403891027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1108</v>
      </c>
      <c r="B1469" t="s">
        <v>2638</v>
      </c>
      <c r="C1469" t="str">
        <f>Tabla4[[#This Row],[NIT]]</f>
        <v>05111609141012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2639</v>
      </c>
      <c r="B1470" t="s">
        <v>2640</v>
      </c>
      <c r="C1470" t="str">
        <f>Tabla4[[#This Row],[NIT]]</f>
        <v>06141108800016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2641</v>
      </c>
      <c r="B1471" t="s">
        <v>2642</v>
      </c>
      <c r="C1471" t="str">
        <f>Tabla4[[#This Row],[NIT]]</f>
        <v>06141009650016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2643</v>
      </c>
      <c r="B1472" t="s">
        <v>2644</v>
      </c>
      <c r="C1472" t="str">
        <f>Tabla4[[#This Row],[NIT]]</f>
        <v>06142504580012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2645</v>
      </c>
      <c r="B1473" t="s">
        <v>2646</v>
      </c>
      <c r="C1473" t="str">
        <f>Tabla4[[#This Row],[NIT]]</f>
        <v>06140307981104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2647</v>
      </c>
      <c r="B1474" t="s">
        <v>2648</v>
      </c>
      <c r="C1474" t="str">
        <f>Tabla4[[#This Row],[NIT]]</f>
        <v>06142605660013</v>
      </c>
      <c r="D1474">
        <f t="shared" ref="D1474:D1537" si="47">LEN(C1474)</f>
        <v>14</v>
      </c>
      <c r="E1474" t="str">
        <f t="shared" si="46"/>
        <v>NIT</v>
      </c>
    </row>
    <row r="1475" spans="1:5" x14ac:dyDescent="0.25">
      <c r="A1475" t="s">
        <v>2649</v>
      </c>
      <c r="B1475" t="s">
        <v>2650</v>
      </c>
      <c r="C1475" t="str">
        <f>Tabla4[[#This Row],[NIT]]</f>
        <v>06141409790012</v>
      </c>
      <c r="D1475">
        <f t="shared" si="47"/>
        <v>14</v>
      </c>
      <c r="E1475" t="str">
        <f t="shared" ref="E1475:E1538" si="48">IF(D1475=14,"NIT",IF(D1475=9,"DUI"," "))</f>
        <v>NIT</v>
      </c>
    </row>
    <row r="1476" spans="1:5" x14ac:dyDescent="0.25">
      <c r="A1476" t="s">
        <v>2651</v>
      </c>
      <c r="B1476" t="s">
        <v>2652</v>
      </c>
      <c r="C1476" t="str">
        <f>Tabla4[[#This Row],[NIT]]</f>
        <v>06141503560018</v>
      </c>
      <c r="D1476">
        <f t="shared" si="47"/>
        <v>14</v>
      </c>
      <c r="E1476" t="str">
        <f t="shared" si="48"/>
        <v>NIT</v>
      </c>
    </row>
    <row r="1477" spans="1:5" x14ac:dyDescent="0.25">
      <c r="A1477" t="s">
        <v>2653</v>
      </c>
      <c r="B1477" t="s">
        <v>2654</v>
      </c>
      <c r="C1477" t="str">
        <f>Tabla4[[#This Row],[NIT]]</f>
        <v>06142709550017</v>
      </c>
      <c r="D1477">
        <f t="shared" si="47"/>
        <v>14</v>
      </c>
      <c r="E1477" t="str">
        <f t="shared" si="48"/>
        <v>NIT</v>
      </c>
    </row>
    <row r="1478" spans="1:5" x14ac:dyDescent="0.25">
      <c r="A1478" t="s">
        <v>2655</v>
      </c>
      <c r="B1478" t="s">
        <v>2656</v>
      </c>
      <c r="C1478" t="str">
        <f>Tabla4[[#This Row],[NIT]]</f>
        <v>06140406081069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637</v>
      </c>
      <c r="B1479" t="s">
        <v>2657</v>
      </c>
      <c r="C1479" t="str">
        <f>Tabla4[[#This Row],[NIT]]</f>
        <v>06142202770023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2658</v>
      </c>
      <c r="B1480" t="s">
        <v>2659</v>
      </c>
      <c r="C1480" t="str">
        <f>Tabla4[[#This Row],[NIT]]</f>
        <v>06142407091028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2660</v>
      </c>
      <c r="B1481" t="s">
        <v>2661</v>
      </c>
      <c r="C1481" t="str">
        <f>Tabla4[[#This Row],[NIT]]</f>
        <v>06141810951022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2662</v>
      </c>
      <c r="B1482" t="s">
        <v>2663</v>
      </c>
      <c r="C1482" t="str">
        <f>Tabla4[[#This Row],[NIT]]</f>
        <v>06142303951041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2664</v>
      </c>
      <c r="B1483" t="s">
        <v>2665</v>
      </c>
      <c r="C1483" t="str">
        <f>Tabla4[[#This Row],[NIT]]</f>
        <v>06140611710010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2666</v>
      </c>
      <c r="B1484" t="s">
        <v>2667</v>
      </c>
      <c r="C1484" t="str">
        <f>Tabla4[[#This Row],[NIT]]</f>
        <v>06142303951033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2668</v>
      </c>
      <c r="B1485" t="s">
        <v>2669</v>
      </c>
      <c r="C1485" t="str">
        <f>Tabla4[[#This Row],[NIT]]</f>
        <v>06140711941019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2670</v>
      </c>
      <c r="B1486" t="s">
        <v>2671</v>
      </c>
      <c r="C1486" t="str">
        <f>Tabla4[[#This Row],[NIT]]</f>
        <v>06140502041094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2672</v>
      </c>
      <c r="B1487" t="s">
        <v>2673</v>
      </c>
      <c r="C1487" t="str">
        <f>Tabla4[[#This Row],[NIT]]</f>
        <v>06142808850015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2674</v>
      </c>
      <c r="B1488" t="s">
        <v>2675</v>
      </c>
      <c r="C1488" t="str">
        <f>Tabla4[[#This Row],[NIT]]</f>
        <v>06140209041012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30</v>
      </c>
      <c r="B1489" t="s">
        <v>2676</v>
      </c>
      <c r="C1489" t="str">
        <f>Tabla4[[#This Row],[NIT]]</f>
        <v>06140907680011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2677</v>
      </c>
      <c r="B1490" t="s">
        <v>2678</v>
      </c>
      <c r="C1490" t="str">
        <f>Tabla4[[#This Row],[NIT]]</f>
        <v>06142911991030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2679</v>
      </c>
      <c r="B1491" t="s">
        <v>2680</v>
      </c>
      <c r="C1491" t="str">
        <f>Tabla4[[#This Row],[NIT]]</f>
        <v>06141912971087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2681</v>
      </c>
      <c r="B1492" t="s">
        <v>2682</v>
      </c>
      <c r="C1492" t="str">
        <f>Tabla4[[#This Row],[NIT]]</f>
        <v>08130203001010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2683</v>
      </c>
      <c r="B1493" t="s">
        <v>2684</v>
      </c>
      <c r="C1493" t="str">
        <f>Tabla4[[#This Row],[NIT]]</f>
        <v>06141411061030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2685</v>
      </c>
      <c r="B1494" t="s">
        <v>2686</v>
      </c>
      <c r="C1494" t="str">
        <f>Tabla4[[#This Row],[NIT]]</f>
        <v>06141006021012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2687</v>
      </c>
      <c r="B1495" t="s">
        <v>2688</v>
      </c>
      <c r="C1495" t="str">
        <f>Tabla4[[#This Row],[NIT]]</f>
        <v>06142906951011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2689</v>
      </c>
      <c r="B1496" t="s">
        <v>2690</v>
      </c>
      <c r="C1496" t="str">
        <f>Tabla4[[#This Row],[NIT]]</f>
        <v>06140703081027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2691</v>
      </c>
      <c r="B1497" t="s">
        <v>2692</v>
      </c>
      <c r="C1497" t="str">
        <f>Tabla4[[#This Row],[NIT]]</f>
        <v>06142305941019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2693</v>
      </c>
      <c r="B1498" t="s">
        <v>2694</v>
      </c>
      <c r="C1498" t="str">
        <f>Tabla4[[#This Row],[NIT]]</f>
        <v>06142509031011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2695</v>
      </c>
      <c r="B1499" t="s">
        <v>2696</v>
      </c>
      <c r="C1499" t="str">
        <f>Tabla4[[#This Row],[NIT]]</f>
        <v>05111005031014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2697</v>
      </c>
      <c r="B1500" t="s">
        <v>2698</v>
      </c>
      <c r="C1500" t="str">
        <f>Tabla4[[#This Row],[NIT]]</f>
        <v>06141406600017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2699</v>
      </c>
      <c r="B1501" t="s">
        <v>2700</v>
      </c>
      <c r="C1501" t="str">
        <f>Tabla4[[#This Row],[NIT]]</f>
        <v>06142908021011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2701</v>
      </c>
      <c r="B1502" t="s">
        <v>1432</v>
      </c>
      <c r="C1502" t="str">
        <f>Tabla4[[#This Row],[NIT]]</f>
        <v>06141705790011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1546</v>
      </c>
      <c r="B1503" t="s">
        <v>2702</v>
      </c>
      <c r="C1503" t="str">
        <f>Tabla4[[#This Row],[NIT]]</f>
        <v>12173101051010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2703</v>
      </c>
      <c r="B1504" t="s">
        <v>2704</v>
      </c>
      <c r="C1504" t="str">
        <f>Tabla4[[#This Row],[NIT]]</f>
        <v>06141910901049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2705</v>
      </c>
      <c r="B1505" t="s">
        <v>2706</v>
      </c>
      <c r="C1505" t="str">
        <f>Tabla4[[#This Row],[NIT]]</f>
        <v>06142103141029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2707</v>
      </c>
      <c r="B1506" t="s">
        <v>2708</v>
      </c>
      <c r="C1506" t="str">
        <f>Tabla4[[#This Row],[NIT]]</f>
        <v>06143001041018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2709</v>
      </c>
      <c r="B1507" t="s">
        <v>2710</v>
      </c>
      <c r="C1507" t="str">
        <f>Tabla4[[#This Row],[NIT]]</f>
        <v>06142501891020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2711</v>
      </c>
      <c r="B1508" t="s">
        <v>2712</v>
      </c>
      <c r="C1508" t="str">
        <f>Tabla4[[#This Row],[NIT]]</f>
        <v>06142007011050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2713</v>
      </c>
      <c r="B1509" t="s">
        <v>2714</v>
      </c>
      <c r="C1509" t="str">
        <f>Tabla4[[#This Row],[NIT]]</f>
        <v>06140812931049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2715</v>
      </c>
      <c r="B1510" t="s">
        <v>2716</v>
      </c>
      <c r="C1510" t="str">
        <f>Tabla4[[#This Row],[NIT]]</f>
        <v>06140809151075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2717</v>
      </c>
      <c r="B1511" t="s">
        <v>2718</v>
      </c>
      <c r="C1511" t="str">
        <f>Tabla4[[#This Row],[NIT]]</f>
        <v>06142005161020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2719</v>
      </c>
      <c r="B1512" t="s">
        <v>2720</v>
      </c>
      <c r="C1512" t="str">
        <f>Tabla4[[#This Row],[NIT]]</f>
        <v>06140406981019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2721</v>
      </c>
      <c r="B1513" t="s">
        <v>2722</v>
      </c>
      <c r="C1513" t="str">
        <f>Tabla4[[#This Row],[NIT]]</f>
        <v>06140102021043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2723</v>
      </c>
      <c r="B1514" t="s">
        <v>2724</v>
      </c>
      <c r="C1514" t="str">
        <f>Tabla4[[#This Row],[NIT]]</f>
        <v>05112602021018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2725</v>
      </c>
      <c r="B1515" t="s">
        <v>2726</v>
      </c>
      <c r="C1515" t="str">
        <f>Tabla4[[#This Row],[NIT]]</f>
        <v>06141407001014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2727</v>
      </c>
      <c r="B1516" t="s">
        <v>2728</v>
      </c>
      <c r="C1516" t="str">
        <f>Tabla4[[#This Row],[NIT]]</f>
        <v>06142303011057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2729</v>
      </c>
      <c r="B1517" t="s">
        <v>2730</v>
      </c>
      <c r="C1517" t="str">
        <f>Tabla4[[#This Row],[NIT]]</f>
        <v>06140304981049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2731</v>
      </c>
      <c r="B1518" t="s">
        <v>2732</v>
      </c>
      <c r="C1518" t="str">
        <f>Tabla4[[#This Row],[NIT]]</f>
        <v>06141505911029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2733</v>
      </c>
      <c r="B1519" t="s">
        <v>2734</v>
      </c>
      <c r="C1519" t="str">
        <f>Tabla4[[#This Row],[NIT]]</f>
        <v>06140801011010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2735</v>
      </c>
      <c r="B1520" t="s">
        <v>2736</v>
      </c>
      <c r="C1520" t="str">
        <f>Tabla4[[#This Row],[NIT]]</f>
        <v>06142810740023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2737</v>
      </c>
      <c r="B1521" t="s">
        <v>2738</v>
      </c>
      <c r="C1521" t="str">
        <f>Tabla4[[#This Row],[NIT]]</f>
        <v>06141310780021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1443</v>
      </c>
      <c r="B1522" t="s">
        <v>2739</v>
      </c>
      <c r="C1522" t="str">
        <f>Tabla4[[#This Row],[NIT]]</f>
        <v>06142604071063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2740</v>
      </c>
      <c r="B1523" t="s">
        <v>2741</v>
      </c>
      <c r="C1523" t="str">
        <f>Tabla4[[#This Row],[NIT]]</f>
        <v>12172004931018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2742</v>
      </c>
      <c r="B1524" t="s">
        <v>2743</v>
      </c>
      <c r="C1524" t="str">
        <f>Tabla4[[#This Row],[NIT]]</f>
        <v>06141512710017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2744</v>
      </c>
      <c r="B1525" t="s">
        <v>2745</v>
      </c>
      <c r="C1525" t="str">
        <f>Tabla4[[#This Row],[NIT]]</f>
        <v>05110810021010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2746</v>
      </c>
      <c r="B1526" t="s">
        <v>2747</v>
      </c>
      <c r="C1526" t="str">
        <f>Tabla4[[#This Row],[NIT]]</f>
        <v>03010205021015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2748</v>
      </c>
      <c r="B1527" t="s">
        <v>2749</v>
      </c>
      <c r="C1527" t="str">
        <f>Tabla4[[#This Row],[NIT]]</f>
        <v>06141306590014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2750</v>
      </c>
      <c r="B1528" t="s">
        <v>2751</v>
      </c>
      <c r="C1528" t="str">
        <f>Tabla4[[#This Row],[NIT]]</f>
        <v>12171109921011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2752</v>
      </c>
      <c r="B1529" t="s">
        <v>2753</v>
      </c>
      <c r="C1529" t="str">
        <f>Tabla4[[#This Row],[NIT]]</f>
        <v>06142405941040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2754</v>
      </c>
      <c r="B1530" t="s">
        <v>2755</v>
      </c>
      <c r="C1530" t="str">
        <f>Tabla4[[#This Row],[NIT]]</f>
        <v>06141411161050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2756</v>
      </c>
      <c r="B1531" t="s">
        <v>2757</v>
      </c>
      <c r="C1531" t="str">
        <f>Tabla4[[#This Row],[NIT]]</f>
        <v>06141412921024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2758</v>
      </c>
      <c r="B1532" t="s">
        <v>2759</v>
      </c>
      <c r="C1532" t="str">
        <f>Tabla4[[#This Row],[NIT]]</f>
        <v>06140507061018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2760</v>
      </c>
      <c r="B1533" t="s">
        <v>2761</v>
      </c>
      <c r="C1533" t="str">
        <f>Tabla4[[#This Row],[NIT]]</f>
        <v>06141912670011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2762</v>
      </c>
      <c r="B1534" t="s">
        <v>2763</v>
      </c>
      <c r="C1534" t="str">
        <f>Tabla4[[#This Row],[NIT]]</f>
        <v>06141710570017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2764</v>
      </c>
      <c r="B1535" t="s">
        <v>2765</v>
      </c>
      <c r="C1535" t="str">
        <f>Tabla4[[#This Row],[NIT]]</f>
        <v>08031806430015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2766</v>
      </c>
      <c r="B1536" t="s">
        <v>2767</v>
      </c>
      <c r="C1536" t="str">
        <f>Tabla4[[#This Row],[NIT]]</f>
        <v>06142012770073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2768</v>
      </c>
      <c r="B1537" t="s">
        <v>2769</v>
      </c>
      <c r="C1537" t="str">
        <f>Tabla4[[#This Row],[NIT]]</f>
        <v>06142508111062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834</v>
      </c>
      <c r="B1538" t="s">
        <v>2770</v>
      </c>
      <c r="C1538" t="str">
        <f>Tabla4[[#This Row],[NIT]]</f>
        <v>06141601921043</v>
      </c>
      <c r="D1538">
        <f t="shared" ref="D1538:D1601" si="49">LEN(C1538)</f>
        <v>14</v>
      </c>
      <c r="E1538" t="str">
        <f t="shared" si="48"/>
        <v>NIT</v>
      </c>
    </row>
    <row r="1539" spans="1:5" x14ac:dyDescent="0.25">
      <c r="A1539" t="s">
        <v>2771</v>
      </c>
      <c r="B1539" t="s">
        <v>2772</v>
      </c>
      <c r="C1539" t="str">
        <f>Tabla4[[#This Row],[NIT]]</f>
        <v>06142504941010</v>
      </c>
      <c r="D1539">
        <f t="shared" si="49"/>
        <v>14</v>
      </c>
      <c r="E1539" t="str">
        <f t="shared" ref="E1539:E1602" si="50">IF(D1539=14,"NIT",IF(D1539=9,"DUI"," "))</f>
        <v>NIT</v>
      </c>
    </row>
    <row r="1540" spans="1:5" x14ac:dyDescent="0.25">
      <c r="A1540" t="s">
        <v>2773</v>
      </c>
      <c r="B1540" t="s">
        <v>2774</v>
      </c>
      <c r="C1540" t="str">
        <f>Tabla4[[#This Row],[NIT]]</f>
        <v>93301107601010</v>
      </c>
      <c r="D1540">
        <f t="shared" si="49"/>
        <v>14</v>
      </c>
      <c r="E1540" t="str">
        <f t="shared" si="50"/>
        <v>NIT</v>
      </c>
    </row>
    <row r="1541" spans="1:5" x14ac:dyDescent="0.25">
      <c r="A1541" t="s">
        <v>2775</v>
      </c>
      <c r="B1541" t="s">
        <v>2776</v>
      </c>
      <c r="C1541" t="str">
        <f>Tabla4[[#This Row],[NIT]]</f>
        <v>12171707570010</v>
      </c>
      <c r="D1541">
        <f t="shared" si="49"/>
        <v>14</v>
      </c>
      <c r="E1541" t="str">
        <f t="shared" si="50"/>
        <v>NIT</v>
      </c>
    </row>
    <row r="1542" spans="1:5" x14ac:dyDescent="0.25">
      <c r="A1542" t="s">
        <v>2777</v>
      </c>
      <c r="B1542" t="s">
        <v>2778</v>
      </c>
      <c r="C1542" t="str">
        <f>Tabla4[[#This Row],[NIT]]</f>
        <v>09031005580013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2779</v>
      </c>
      <c r="B1543" t="s">
        <v>2780</v>
      </c>
      <c r="C1543" t="str">
        <f>Tabla4[[#This Row],[NIT]]</f>
        <v>06142109781070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2781</v>
      </c>
      <c r="B1544" t="s">
        <v>2782</v>
      </c>
      <c r="C1544" t="str">
        <f>Tabla4[[#This Row],[NIT]]</f>
        <v>06141308041012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2783</v>
      </c>
      <c r="B1545" t="s">
        <v>2784</v>
      </c>
      <c r="C1545" t="str">
        <f>Tabla4[[#This Row],[NIT]]</f>
        <v>06141405031021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2785</v>
      </c>
      <c r="B1546" t="s">
        <v>2786</v>
      </c>
      <c r="C1546" t="str">
        <f>Tabla4[[#This Row],[NIT]]</f>
        <v>06142906001021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2787</v>
      </c>
      <c r="B1547" t="s">
        <v>2788</v>
      </c>
      <c r="C1547" t="str">
        <f>Tabla4[[#This Row],[NIT]]</f>
        <v>05110307630018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544</v>
      </c>
      <c r="B1548" t="s">
        <v>2789</v>
      </c>
      <c r="C1548" t="str">
        <f>Tabla4[[#This Row],[NIT]]</f>
        <v>06011411901010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2790</v>
      </c>
      <c r="B1549" t="s">
        <v>2791</v>
      </c>
      <c r="C1549" t="str">
        <f>Tabla4[[#This Row],[NIT]]</f>
        <v>06140811001021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2792</v>
      </c>
      <c r="B1550" t="s">
        <v>2793</v>
      </c>
      <c r="C1550" t="str">
        <f>Tabla4[[#This Row],[NIT]]</f>
        <v>94832506901018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2794</v>
      </c>
      <c r="B1551" t="s">
        <v>2795</v>
      </c>
      <c r="C1551" t="str">
        <f>Tabla4[[#This Row],[NIT]]</f>
        <v>06142904881016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2796</v>
      </c>
      <c r="B1552" t="s">
        <v>2797</v>
      </c>
      <c r="C1552" t="str">
        <f>Tabla4[[#This Row],[NIT]]</f>
        <v>06143001780012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2798</v>
      </c>
      <c r="B1553" t="s">
        <v>2799</v>
      </c>
      <c r="C1553" t="str">
        <f>Tabla4[[#This Row],[NIT]]</f>
        <v>06141407830018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2800</v>
      </c>
      <c r="B1554" t="s">
        <v>2801</v>
      </c>
      <c r="C1554" t="str">
        <f>Tabla4[[#This Row],[NIT]]</f>
        <v>06141310141024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2802</v>
      </c>
      <c r="B1555" t="s">
        <v>2803</v>
      </c>
      <c r="C1555" t="str">
        <f>Tabla4[[#This Row],[NIT]]</f>
        <v>06142510021011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2804</v>
      </c>
      <c r="B1556" t="s">
        <v>2805</v>
      </c>
      <c r="C1556" t="str">
        <f>Tabla4[[#This Row],[NIT]]</f>
        <v>06142211470028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2806</v>
      </c>
      <c r="B1557" t="s">
        <v>2807</v>
      </c>
      <c r="C1557" t="str">
        <f>Tabla4[[#This Row],[NIT]]</f>
        <v>06140306021042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2808</v>
      </c>
      <c r="B1558" t="s">
        <v>2809</v>
      </c>
      <c r="C1558" t="str">
        <f>Tabla4[[#This Row],[NIT]]</f>
        <v>06142311770034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2810</v>
      </c>
      <c r="B1559" t="s">
        <v>2811</v>
      </c>
      <c r="C1559" t="str">
        <f>Tabla4[[#This Row],[NIT]]</f>
        <v>06142710600010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2812</v>
      </c>
      <c r="B1560" t="s">
        <v>2813</v>
      </c>
      <c r="C1560" t="str">
        <f>Tabla4[[#This Row],[NIT]]</f>
        <v>06142609021021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2814</v>
      </c>
      <c r="B1561" t="s">
        <v>2815</v>
      </c>
      <c r="C1561" t="str">
        <f>Tabla4[[#This Row],[NIT]]</f>
        <v>06142407001010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2816</v>
      </c>
      <c r="B1562" t="s">
        <v>2817</v>
      </c>
      <c r="C1562" t="str">
        <f>Tabla4[[#This Row],[NIT]]</f>
        <v>06141907991010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2818</v>
      </c>
      <c r="B1563" t="s">
        <v>2819</v>
      </c>
      <c r="C1563" t="str">
        <f>Tabla4[[#This Row],[NIT]]</f>
        <v>06141408610014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2820</v>
      </c>
      <c r="B1564" t="s">
        <v>2821</v>
      </c>
      <c r="C1564" t="str">
        <f>Tabla4[[#This Row],[NIT]]</f>
        <v>06142808780037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2822</v>
      </c>
      <c r="B1565" t="s">
        <v>2823</v>
      </c>
      <c r="C1565" t="str">
        <f>Tabla4[[#This Row],[NIT]]</f>
        <v>06140611800022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2824</v>
      </c>
      <c r="B1566" t="s">
        <v>2825</v>
      </c>
      <c r="C1566" t="str">
        <f>Tabla4[[#This Row],[NIT]]</f>
        <v>06141105810047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1342</v>
      </c>
      <c r="B1567" t="s">
        <v>2826</v>
      </c>
      <c r="C1567" t="str">
        <f>Tabla4[[#This Row],[NIT]]</f>
        <v>06142407750010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2827</v>
      </c>
      <c r="B1568" t="s">
        <v>2828</v>
      </c>
      <c r="C1568" t="str">
        <f>Tabla4[[#This Row],[NIT]]</f>
        <v>06140902840024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2829</v>
      </c>
      <c r="B1569" t="s">
        <v>2830</v>
      </c>
      <c r="C1569" t="str">
        <f>Tabla4[[#This Row],[NIT]]</f>
        <v>06143107981028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2831</v>
      </c>
      <c r="B1570" t="s">
        <v>2832</v>
      </c>
      <c r="C1570" t="str">
        <f>Tabla4[[#This Row],[NIT]]</f>
        <v>06140806041074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2833</v>
      </c>
      <c r="B1571" t="s">
        <v>2834</v>
      </c>
      <c r="C1571" t="str">
        <f>Tabla4[[#This Row],[NIT]]</f>
        <v>06140404790047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2835</v>
      </c>
      <c r="B1572" t="s">
        <v>2836</v>
      </c>
      <c r="C1572" t="str">
        <f>Tabla4[[#This Row],[NIT]]</f>
        <v>06140708021014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2837</v>
      </c>
      <c r="B1573" t="s">
        <v>2838</v>
      </c>
      <c r="C1573" t="str">
        <f>Tabla4[[#This Row],[NIT]]</f>
        <v>13191211731019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2839</v>
      </c>
      <c r="B1574" t="s">
        <v>2840</v>
      </c>
      <c r="C1574" t="str">
        <f>Tabla4[[#This Row],[NIT]]</f>
        <v>13121611651024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2841</v>
      </c>
      <c r="B1575" t="s">
        <v>2842</v>
      </c>
      <c r="C1575" t="str">
        <f>Tabla4[[#This Row],[NIT]]</f>
        <v>06140806041031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2843</v>
      </c>
      <c r="B1576" t="s">
        <v>2844</v>
      </c>
      <c r="C1576" t="str">
        <f>Tabla4[[#This Row],[NIT]]</f>
        <v>06142505071078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2845</v>
      </c>
      <c r="B1577" t="s">
        <v>2846</v>
      </c>
      <c r="C1577" t="str">
        <f>Tabla4[[#This Row],[NIT]]</f>
        <v>06142503061024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2847</v>
      </c>
      <c r="B1578" t="s">
        <v>2848</v>
      </c>
      <c r="C1578" t="str">
        <f>Tabla4[[#This Row],[NIT]]</f>
        <v>06141605530027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2849</v>
      </c>
      <c r="B1579" t="s">
        <v>2850</v>
      </c>
      <c r="C1579" t="str">
        <f>Tabla4[[#This Row],[NIT]]</f>
        <v>06142402971011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2851</v>
      </c>
      <c r="B1580" t="s">
        <v>2852</v>
      </c>
      <c r="C1580" t="str">
        <f>Tabla4[[#This Row],[NIT]]</f>
        <v>06141503540020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2853</v>
      </c>
      <c r="B1581" t="s">
        <v>2854</v>
      </c>
      <c r="C1581" t="str">
        <f>Tabla4[[#This Row],[NIT]]</f>
        <v>06142009850030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2855</v>
      </c>
      <c r="B1582" t="s">
        <v>2856</v>
      </c>
      <c r="C1582" t="str">
        <f>Tabla4[[#This Row],[NIT]]</f>
        <v>06140101810017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2857</v>
      </c>
      <c r="B1583" t="s">
        <v>2858</v>
      </c>
      <c r="C1583" t="str">
        <f>Tabla4[[#This Row],[NIT]]</f>
        <v>06140705640014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2859</v>
      </c>
      <c r="B1584" t="s">
        <v>2860</v>
      </c>
      <c r="C1584" t="str">
        <f>Tabla4[[#This Row],[NIT]]</f>
        <v>06140607041030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2861</v>
      </c>
      <c r="B1585" t="s">
        <v>2862</v>
      </c>
      <c r="C1585" t="str">
        <f>Tabla4[[#This Row],[NIT]]</f>
        <v>06140610860023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2863</v>
      </c>
      <c r="B1586" t="s">
        <v>2864</v>
      </c>
      <c r="C1586" t="str">
        <f>Tabla4[[#This Row],[NIT]]</f>
        <v>05011401161015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2865</v>
      </c>
      <c r="B1587" t="s">
        <v>2866</v>
      </c>
      <c r="C1587" t="str">
        <f>Tabla4[[#This Row],[NIT]]</f>
        <v>06142209901014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1439</v>
      </c>
      <c r="B1588" t="s">
        <v>2867</v>
      </c>
      <c r="C1588" t="str">
        <f>Tabla4[[#This Row],[NIT]]</f>
        <v>06141612021044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2868</v>
      </c>
      <c r="B1589" t="s">
        <v>2869</v>
      </c>
      <c r="C1589" t="str">
        <f>Tabla4[[#This Row],[NIT]]</f>
        <v>06143003011035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2870</v>
      </c>
      <c r="B1590" t="s">
        <v>2871</v>
      </c>
      <c r="C1590" t="str">
        <f>Tabla4[[#This Row],[NIT]]</f>
        <v>06142708921115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2872</v>
      </c>
      <c r="B1591" t="s">
        <v>2873</v>
      </c>
      <c r="C1591" t="str">
        <f>Tabla4[[#This Row],[NIT]]</f>
        <v>06140602971021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2874</v>
      </c>
      <c r="B1592" t="s">
        <v>2875</v>
      </c>
      <c r="C1592" t="str">
        <f>Tabla4[[#This Row],[NIT]]</f>
        <v>01080301500012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2876</v>
      </c>
      <c r="B1593" t="s">
        <v>2877</v>
      </c>
      <c r="C1593" t="str">
        <f>Tabla4[[#This Row],[NIT]]</f>
        <v>06140212971020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2878</v>
      </c>
      <c r="B1594" t="s">
        <v>2879</v>
      </c>
      <c r="C1594" t="str">
        <f>Tabla4[[#This Row],[NIT]]</f>
        <v>06140109991013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2880</v>
      </c>
      <c r="B1595" t="s">
        <v>2881</v>
      </c>
      <c r="C1595" t="str">
        <f>Tabla4[[#This Row],[NIT]]</f>
        <v>06142805011069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2882</v>
      </c>
      <c r="B1596" t="s">
        <v>2883</v>
      </c>
      <c r="C1596" t="str">
        <f>Tabla4[[#This Row],[NIT]]</f>
        <v>06143004091016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2884</v>
      </c>
      <c r="B1597" t="s">
        <v>2885</v>
      </c>
      <c r="C1597" t="str">
        <f>Tabla4[[#This Row],[NIT]]</f>
        <v>06141607150015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2886</v>
      </c>
      <c r="B1598" t="s">
        <v>2887</v>
      </c>
      <c r="C1598" t="str">
        <f>Tabla4[[#This Row],[NIT]]</f>
        <v>06141603041032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2888</v>
      </c>
      <c r="B1599" t="s">
        <v>2889</v>
      </c>
      <c r="C1599" t="str">
        <f>Tabla4[[#This Row],[NIT]]</f>
        <v>06142103901031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2890</v>
      </c>
      <c r="B1600" t="s">
        <v>2891</v>
      </c>
      <c r="C1600" t="str">
        <f>Tabla4[[#This Row],[NIT]]</f>
        <v>09031809310011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2892</v>
      </c>
      <c r="B1601" t="s">
        <v>2893</v>
      </c>
      <c r="C1601" t="str">
        <f>Tabla4[[#This Row],[NIT]]</f>
        <v>06142711760019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2894</v>
      </c>
      <c r="B1602" t="s">
        <v>2895</v>
      </c>
      <c r="C1602" t="str">
        <f>Tabla4[[#This Row],[NIT]]</f>
        <v>03020907510018</v>
      </c>
      <c r="D1602">
        <f t="shared" ref="D1602:D1665" si="51">LEN(C1602)</f>
        <v>14</v>
      </c>
      <c r="E1602" t="str">
        <f t="shared" si="50"/>
        <v>NIT</v>
      </c>
    </row>
    <row r="1603" spans="1:5" x14ac:dyDescent="0.25">
      <c r="A1603" t="s">
        <v>2896</v>
      </c>
      <c r="B1603" t="s">
        <v>2897</v>
      </c>
      <c r="C1603" t="str">
        <f>Tabla4[[#This Row],[NIT]]</f>
        <v>06140212680010</v>
      </c>
      <c r="D1603">
        <f t="shared" si="51"/>
        <v>14</v>
      </c>
      <c r="E1603" t="str">
        <f t="shared" ref="E1603:E1666" si="52">IF(D1603=14,"NIT",IF(D1603=9,"DUI"," "))</f>
        <v>NIT</v>
      </c>
    </row>
    <row r="1604" spans="1:5" x14ac:dyDescent="0.25">
      <c r="A1604" t="s">
        <v>2898</v>
      </c>
      <c r="B1604" t="s">
        <v>2899</v>
      </c>
      <c r="C1604" t="str">
        <f>Tabla4[[#This Row],[NIT]]</f>
        <v>06142608770012</v>
      </c>
      <c r="D1604">
        <f t="shared" si="51"/>
        <v>14</v>
      </c>
      <c r="E1604" t="str">
        <f t="shared" si="52"/>
        <v>NIT</v>
      </c>
    </row>
    <row r="1605" spans="1:5" x14ac:dyDescent="0.25">
      <c r="A1605" t="s">
        <v>2900</v>
      </c>
      <c r="B1605" t="s">
        <v>2901</v>
      </c>
      <c r="C1605" t="str">
        <f>Tabla4[[#This Row],[NIT]]</f>
        <v>06142407961014</v>
      </c>
      <c r="D1605">
        <f t="shared" si="51"/>
        <v>14</v>
      </c>
      <c r="E1605" t="str">
        <f t="shared" si="52"/>
        <v>NIT</v>
      </c>
    </row>
    <row r="1606" spans="1:5" x14ac:dyDescent="0.25">
      <c r="A1606" t="s">
        <v>2902</v>
      </c>
      <c r="B1606" t="s">
        <v>2903</v>
      </c>
      <c r="C1606" t="str">
        <f>Tabla4[[#This Row],[NIT]]</f>
        <v>06140401071014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2904</v>
      </c>
      <c r="B1607" t="s">
        <v>2905</v>
      </c>
      <c r="C1607" t="str">
        <f>Tabla4[[#This Row],[NIT]]</f>
        <v>06142309921020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47</v>
      </c>
      <c r="B1608" t="s">
        <v>2906</v>
      </c>
      <c r="C1608" t="str">
        <f>Tabla4[[#This Row],[NIT]]</f>
        <v>06142704091010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2907</v>
      </c>
      <c r="B1609" t="s">
        <v>2908</v>
      </c>
      <c r="C1609" t="str">
        <f>Tabla4[[#This Row],[NIT]]</f>
        <v>06142401830020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2909</v>
      </c>
      <c r="B1610" t="s">
        <v>2910</v>
      </c>
      <c r="C1610" t="str">
        <f>Tabla4[[#This Row],[NIT]]</f>
        <v>06142506670028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2911</v>
      </c>
      <c r="B1611" t="s">
        <v>2912</v>
      </c>
      <c r="C1611" t="str">
        <f>Tabla4[[#This Row],[NIT]]</f>
        <v>96151005671012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2913</v>
      </c>
      <c r="B1612" t="s">
        <v>2914</v>
      </c>
      <c r="C1612" t="str">
        <f>Tabla4[[#This Row],[NIT]]</f>
        <v>06141402891011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2915</v>
      </c>
      <c r="B1613" t="s">
        <v>2916</v>
      </c>
      <c r="C1613" t="str">
        <f>Tabla4[[#This Row],[NIT]]</f>
        <v>06140106011034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2917</v>
      </c>
      <c r="B1614" t="s">
        <v>2918</v>
      </c>
      <c r="C1614" t="str">
        <f>Tabla4[[#This Row],[NIT]]</f>
        <v>06141106921010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2919</v>
      </c>
      <c r="B1615" t="s">
        <v>2920</v>
      </c>
      <c r="C1615" t="str">
        <f>Tabla4[[#This Row],[NIT]]</f>
        <v>06141005011030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2921</v>
      </c>
      <c r="B1616" t="s">
        <v>2922</v>
      </c>
      <c r="C1616" t="str">
        <f>Tabla4[[#This Row],[NIT]]</f>
        <v>06142903600018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2923</v>
      </c>
      <c r="B1617" t="s">
        <v>2924</v>
      </c>
      <c r="C1617" t="str">
        <f>Tabla4[[#This Row],[NIT]]</f>
        <v>06142904921034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2925</v>
      </c>
      <c r="B1618" t="s">
        <v>2926</v>
      </c>
      <c r="C1618" t="str">
        <f>Tabla4[[#This Row],[NIT]]</f>
        <v>06141612031082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1369</v>
      </c>
      <c r="B1619" t="s">
        <v>2927</v>
      </c>
      <c r="C1619" t="str">
        <f>Tabla4[[#This Row],[NIT]]</f>
        <v>06142407500017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1449</v>
      </c>
      <c r="B1620" t="s">
        <v>2928</v>
      </c>
      <c r="C1620" t="str">
        <f>Tabla4[[#This Row],[NIT]]</f>
        <v>06140207670045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1455</v>
      </c>
      <c r="B1621" t="s">
        <v>2929</v>
      </c>
      <c r="C1621" t="str">
        <f>Tabla4[[#This Row],[NIT]]</f>
        <v>05111703630014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2930</v>
      </c>
      <c r="B1622" t="s">
        <v>2931</v>
      </c>
      <c r="C1622" t="str">
        <f>Tabla4[[#This Row],[NIT]]</f>
        <v>06142104590014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2932</v>
      </c>
      <c r="B1623" t="s">
        <v>2933</v>
      </c>
      <c r="C1623" t="str">
        <f>Tabla4[[#This Row],[NIT]]</f>
        <v>06140906941110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2934</v>
      </c>
      <c r="B1624" t="s">
        <v>2935</v>
      </c>
      <c r="C1624" t="str">
        <f>Tabla4[[#This Row],[NIT]]</f>
        <v>06140611870024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2936</v>
      </c>
      <c r="B1625" t="s">
        <v>2937</v>
      </c>
      <c r="C1625" t="str">
        <f>Tabla4[[#This Row],[NIT]]</f>
        <v>06142709891031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2938</v>
      </c>
      <c r="B1626" t="s">
        <v>2939</v>
      </c>
      <c r="C1626" t="str">
        <f>Tabla4[[#This Row],[NIT]]</f>
        <v>07152505370015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2940</v>
      </c>
      <c r="B1627" t="s">
        <v>2941</v>
      </c>
      <c r="C1627" t="str">
        <f>Tabla4[[#This Row],[NIT]]</f>
        <v>06142110941022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2942</v>
      </c>
      <c r="B1628" t="s">
        <v>2943</v>
      </c>
      <c r="C1628" t="str">
        <f>Tabla4[[#This Row],[NIT]]</f>
        <v>02102110510048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2944</v>
      </c>
      <c r="B1629" t="s">
        <v>2945</v>
      </c>
      <c r="C1629" t="str">
        <f>Tabla4[[#This Row],[NIT]]</f>
        <v>06143003921015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439</v>
      </c>
      <c r="B1630" t="s">
        <v>2946</v>
      </c>
      <c r="C1630" t="str">
        <f>Tabla4[[#This Row],[NIT]]</f>
        <v>06142709121015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83</v>
      </c>
      <c r="B1631" t="s">
        <v>2947</v>
      </c>
      <c r="C1631" t="str">
        <f>Tabla4[[#This Row],[NIT]]</f>
        <v>06142709121066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2948</v>
      </c>
      <c r="B1632" t="s">
        <v>2949</v>
      </c>
      <c r="C1632" t="str">
        <f>Tabla4[[#This Row],[NIT]]</f>
        <v>06142707061023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2950</v>
      </c>
      <c r="B1633" t="s">
        <v>2951</v>
      </c>
      <c r="C1633" t="str">
        <f>Tabla4[[#This Row],[NIT]]</f>
        <v>06143004921043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2952</v>
      </c>
      <c r="B1634" t="s">
        <v>2953</v>
      </c>
      <c r="C1634" t="str">
        <f>Tabla4[[#This Row],[NIT]]</f>
        <v>06142502911024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2954</v>
      </c>
      <c r="B1635" t="s">
        <v>2955</v>
      </c>
      <c r="C1635" t="str">
        <f>Tabla4[[#This Row],[NIT]]</f>
        <v>06140112931013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2956</v>
      </c>
      <c r="B1636" t="s">
        <v>2957</v>
      </c>
      <c r="C1636" t="str">
        <f>Tabla4[[#This Row],[NIT]]</f>
        <v>06143009041084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2958</v>
      </c>
      <c r="B1637" t="s">
        <v>2959</v>
      </c>
      <c r="C1637" t="str">
        <f>Tabla4[[#This Row],[NIT]]</f>
        <v>06142105991062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2960</v>
      </c>
      <c r="B1638" t="s">
        <v>2961</v>
      </c>
      <c r="C1638" t="str">
        <f>Tabla4[[#This Row],[NIT]]</f>
        <v>94501711941018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2962</v>
      </c>
      <c r="B1639" t="s">
        <v>2963</v>
      </c>
      <c r="C1639" t="str">
        <f>Tabla4[[#This Row],[NIT]]</f>
        <v>06142810540010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2964</v>
      </c>
      <c r="B1640" t="s">
        <v>2965</v>
      </c>
      <c r="C1640" t="str">
        <f>Tabla4[[#This Row],[NIT]]</f>
        <v>06142208131045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2966</v>
      </c>
      <c r="B1641" t="s">
        <v>2967</v>
      </c>
      <c r="C1641" t="str">
        <f>Tabla4[[#This Row],[NIT]]</f>
        <v>06140812051030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485</v>
      </c>
      <c r="B1642" t="s">
        <v>2968</v>
      </c>
      <c r="C1642" t="str">
        <f>Tabla4[[#This Row],[NIT]]</f>
        <v>94502202961014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</v>
      </c>
      <c r="B1643" t="s">
        <v>2969</v>
      </c>
      <c r="C1643" t="str">
        <f>Tabla4[[#This Row],[NIT]]</f>
        <v>06141506941061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2970</v>
      </c>
      <c r="B1644" t="s">
        <v>2971</v>
      </c>
      <c r="C1644" t="str">
        <f>Tabla4[[#This Row],[NIT]]</f>
        <v>06141311141036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1322</v>
      </c>
      <c r="B1645" t="s">
        <v>2972</v>
      </c>
      <c r="C1645" t="str">
        <f>Tabla4[[#This Row],[NIT]]</f>
        <v>06140711071030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2973</v>
      </c>
      <c r="B1646" t="s">
        <v>2974</v>
      </c>
      <c r="C1646" t="str">
        <f>Tabla4[[#This Row],[NIT]]</f>
        <v>06141909001018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2975</v>
      </c>
      <c r="B1647" t="s">
        <v>2976</v>
      </c>
      <c r="C1647" t="str">
        <f>Tabla4[[#This Row],[NIT]]</f>
        <v>06140711001024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2977</v>
      </c>
      <c r="B1648" t="s">
        <v>2978</v>
      </c>
      <c r="C1648" t="str">
        <f>Tabla4[[#This Row],[NIT]]</f>
        <v>06142709760012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1529</v>
      </c>
      <c r="B1649" t="s">
        <v>2979</v>
      </c>
      <c r="C1649" t="str">
        <f>Tabla4[[#This Row],[NIT]]</f>
        <v>06143107971090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2980</v>
      </c>
      <c r="B1650" t="s">
        <v>2981</v>
      </c>
      <c r="C1650" t="str">
        <f>Tabla4[[#This Row],[NIT]]</f>
        <v>06142406041060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2982</v>
      </c>
      <c r="B1651" t="s">
        <v>2983</v>
      </c>
      <c r="C1651" t="str">
        <f>Tabla4[[#This Row],[NIT]]</f>
        <v>06141903131017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2984</v>
      </c>
      <c r="B1652" t="s">
        <v>2985</v>
      </c>
      <c r="C1652" t="str">
        <f>Tabla4[[#This Row],[NIT]]</f>
        <v>06143001091015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2986</v>
      </c>
      <c r="B1653" t="s">
        <v>2987</v>
      </c>
      <c r="C1653" t="str">
        <f>Tabla4[[#This Row],[NIT]]</f>
        <v>06141212021010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2988</v>
      </c>
      <c r="B1654" t="s">
        <v>2989</v>
      </c>
      <c r="C1654" t="str">
        <f>Tabla4[[#This Row],[NIT]]</f>
        <v>06142506991065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2990</v>
      </c>
      <c r="B1655" t="s">
        <v>2991</v>
      </c>
      <c r="C1655" t="str">
        <f>Tabla4[[#This Row],[NIT]]</f>
        <v>06143107981044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2992</v>
      </c>
      <c r="B1656" t="s">
        <v>2993</v>
      </c>
      <c r="C1656" t="str">
        <f>Tabla4[[#This Row],[NIT]]</f>
        <v>06140410021038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2994</v>
      </c>
      <c r="B1657" t="s">
        <v>2995</v>
      </c>
      <c r="C1657" t="str">
        <f>Tabla4[[#This Row],[NIT]]</f>
        <v>06140903770017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2996</v>
      </c>
      <c r="B1658" t="s">
        <v>2997</v>
      </c>
      <c r="C1658" t="str">
        <f>Tabla4[[#This Row],[NIT]]</f>
        <v>10102012540021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2998</v>
      </c>
      <c r="B1659" t="s">
        <v>2999</v>
      </c>
      <c r="C1659" t="str">
        <f>Tabla4[[#This Row],[NIT]]</f>
        <v>12172001670020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3000</v>
      </c>
      <c r="B1660" t="s">
        <v>3001</v>
      </c>
      <c r="C1660" t="str">
        <f>Tabla4[[#This Row],[NIT]]</f>
        <v>05012602981017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3002</v>
      </c>
      <c r="B1661" t="s">
        <v>3003</v>
      </c>
      <c r="C1661" t="str">
        <f>Tabla4[[#This Row],[NIT]]</f>
        <v>06140501350010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3004</v>
      </c>
      <c r="B1662" t="s">
        <v>3005</v>
      </c>
      <c r="C1662" t="str">
        <f>Tabla4[[#This Row],[NIT]]</f>
        <v>06141206021050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3006</v>
      </c>
      <c r="B1663" t="s">
        <v>3007</v>
      </c>
      <c r="C1663" t="str">
        <f>Tabla4[[#This Row],[NIT]]</f>
        <v>01011505610013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3008</v>
      </c>
      <c r="B1664" t="s">
        <v>3009</v>
      </c>
      <c r="C1664" t="str">
        <f>Tabla4[[#This Row],[NIT]]</f>
        <v>06141312280039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3010</v>
      </c>
      <c r="B1665" t="s">
        <v>3011</v>
      </c>
      <c r="C1665" t="str">
        <f>Tabla4[[#This Row],[NIT]]</f>
        <v>06142308041043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3012</v>
      </c>
      <c r="B1666" t="s">
        <v>3013</v>
      </c>
      <c r="C1666" t="str">
        <f>Tabla4[[#This Row],[NIT]]</f>
        <v>06140401001016</v>
      </c>
      <c r="D1666">
        <f t="shared" ref="D1666:D1729" si="53">LEN(C1666)</f>
        <v>14</v>
      </c>
      <c r="E1666" t="str">
        <f t="shared" si="52"/>
        <v>NIT</v>
      </c>
    </row>
    <row r="1667" spans="1:5" x14ac:dyDescent="0.25">
      <c r="A1667" t="s">
        <v>3014</v>
      </c>
      <c r="B1667" t="s">
        <v>3015</v>
      </c>
      <c r="C1667" t="str">
        <f>Tabla4[[#This Row],[NIT]]</f>
        <v>05110902941019</v>
      </c>
      <c r="D1667">
        <f t="shared" si="53"/>
        <v>14</v>
      </c>
      <c r="E1667" t="str">
        <f t="shared" ref="E1667:E1730" si="54">IF(D1667=14,"NIT",IF(D1667=9,"DUI"," "))</f>
        <v>NIT</v>
      </c>
    </row>
    <row r="1668" spans="1:5" x14ac:dyDescent="0.25">
      <c r="A1668" t="s">
        <v>3016</v>
      </c>
      <c r="B1668" t="s">
        <v>3017</v>
      </c>
      <c r="C1668" t="str">
        <f>Tabla4[[#This Row],[NIT]]</f>
        <v>06140210071081</v>
      </c>
      <c r="D1668">
        <f t="shared" si="53"/>
        <v>14</v>
      </c>
      <c r="E1668" t="str">
        <f t="shared" si="54"/>
        <v>NIT</v>
      </c>
    </row>
    <row r="1669" spans="1:5" x14ac:dyDescent="0.25">
      <c r="A1669" t="s">
        <v>3018</v>
      </c>
      <c r="B1669" t="s">
        <v>3019</v>
      </c>
      <c r="C1669" t="str">
        <f>Tabla4[[#This Row],[NIT]]</f>
        <v>06140408101016</v>
      </c>
      <c r="D1669">
        <f t="shared" si="53"/>
        <v>14</v>
      </c>
      <c r="E1669" t="str">
        <f t="shared" si="54"/>
        <v>NIT</v>
      </c>
    </row>
    <row r="1670" spans="1:5" x14ac:dyDescent="0.25">
      <c r="A1670" t="s">
        <v>3020</v>
      </c>
      <c r="B1670" t="s">
        <v>3021</v>
      </c>
      <c r="C1670" t="str">
        <f>Tabla4[[#This Row],[NIT]]</f>
        <v>06142308901026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3022</v>
      </c>
      <c r="B1671" t="s">
        <v>3023</v>
      </c>
      <c r="C1671" t="str">
        <f>Tabla4[[#This Row],[NIT]]</f>
        <v>06142910111028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3024</v>
      </c>
      <c r="B1672" t="s">
        <v>3025</v>
      </c>
      <c r="C1672" t="str">
        <f>Tabla4[[#This Row],[NIT]]</f>
        <v>06143009811017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3026</v>
      </c>
      <c r="B1673" t="s">
        <v>3027</v>
      </c>
      <c r="C1673" t="str">
        <f>Tabla4[[#This Row],[NIT]]</f>
        <v>06141004121079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3028</v>
      </c>
      <c r="B1674" t="s">
        <v>3029</v>
      </c>
      <c r="C1674" t="str">
        <f>Tabla4[[#This Row],[NIT]]</f>
        <v>06141310111028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3030</v>
      </c>
      <c r="B1675" t="s">
        <v>3031</v>
      </c>
      <c r="C1675" t="str">
        <f>Tabla4[[#This Row],[NIT]]</f>
        <v>06141801011025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3032</v>
      </c>
      <c r="B1676" t="s">
        <v>3033</v>
      </c>
      <c r="C1676" t="str">
        <f>Tabla4[[#This Row],[NIT]]</f>
        <v>11230601550014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3034</v>
      </c>
      <c r="B1677" t="s">
        <v>3035</v>
      </c>
      <c r="C1677" t="str">
        <f>Tabla4[[#This Row],[NIT]]</f>
        <v>06142407071086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1558</v>
      </c>
      <c r="B1678" t="s">
        <v>3036</v>
      </c>
      <c r="C1678" t="str">
        <f>Tabla4[[#This Row],[NIT]]</f>
        <v>05120305630027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3037</v>
      </c>
      <c r="B1679" t="s">
        <v>3038</v>
      </c>
      <c r="C1679" t="str">
        <f>Tabla4[[#This Row],[NIT]]</f>
        <v>06141807121035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3039</v>
      </c>
      <c r="B1680" t="s">
        <v>3040</v>
      </c>
      <c r="C1680" t="str">
        <f>Tabla4[[#This Row],[NIT]]</f>
        <v>93630506071010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3041</v>
      </c>
      <c r="B1681" t="s">
        <v>3042</v>
      </c>
      <c r="C1681" t="str">
        <f>Tabla4[[#This Row],[NIT]]</f>
        <v>06143105760017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3043</v>
      </c>
      <c r="B1682" t="s">
        <v>3044</v>
      </c>
      <c r="C1682" t="str">
        <f>Tabla4[[#This Row],[NIT]]</f>
        <v>06142203911042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3045</v>
      </c>
      <c r="B1683" t="s">
        <v>3046</v>
      </c>
      <c r="C1683" t="str">
        <f>Tabla4[[#This Row],[NIT]]</f>
        <v>06142411001068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3047</v>
      </c>
      <c r="B1684" t="s">
        <v>3048</v>
      </c>
      <c r="C1684" t="str">
        <f>Tabla4[[#This Row],[NIT]]</f>
        <v>06142603011113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3049</v>
      </c>
      <c r="B1685" t="s">
        <v>3050</v>
      </c>
      <c r="C1685" t="str">
        <f>Tabla4[[#This Row],[NIT]]</f>
        <v>11021112671012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3051</v>
      </c>
      <c r="B1686" t="s">
        <v>3052</v>
      </c>
      <c r="C1686" t="str">
        <f>Tabla4[[#This Row],[NIT]]</f>
        <v>06142703780037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3053</v>
      </c>
      <c r="B1687" t="s">
        <v>3054</v>
      </c>
      <c r="C1687" t="str">
        <f>Tabla4[[#This Row],[NIT]]</f>
        <v>06141309941025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3055</v>
      </c>
      <c r="B1688" t="s">
        <v>3056</v>
      </c>
      <c r="C1688" t="str">
        <f>Tabla4[[#This Row],[NIT]]</f>
        <v>06142303951084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3057</v>
      </c>
      <c r="B1689" t="s">
        <v>3058</v>
      </c>
      <c r="C1689" t="str">
        <f>Tabla4[[#This Row],[NIT]]</f>
        <v>02102312560026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3059</v>
      </c>
      <c r="B1690" t="s">
        <v>3060</v>
      </c>
      <c r="C1690" t="str">
        <f>Tabla4[[#This Row],[NIT]]</f>
        <v>06140707041020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3061</v>
      </c>
      <c r="B1691" t="s">
        <v>3062</v>
      </c>
      <c r="C1691" t="str">
        <f>Tabla4[[#This Row],[NIT]]</f>
        <v>94832909941010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3063</v>
      </c>
      <c r="B1692" t="s">
        <v>3064</v>
      </c>
      <c r="C1692" t="str">
        <f>Tabla4[[#This Row],[NIT]]</f>
        <v>06141811710015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3065</v>
      </c>
      <c r="B1693" t="s">
        <v>3066</v>
      </c>
      <c r="C1693" t="str">
        <f>Tabla4[[#This Row],[NIT]]</f>
        <v>06140412951091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3067</v>
      </c>
      <c r="B1694" t="s">
        <v>3068</v>
      </c>
      <c r="C1694" t="str">
        <f>Tabla4[[#This Row],[NIT]]</f>
        <v>06140909921072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3069</v>
      </c>
      <c r="B1695" t="s">
        <v>3070</v>
      </c>
      <c r="C1695" t="str">
        <f>Tabla4[[#This Row],[NIT]]</f>
        <v>06142008660025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3071</v>
      </c>
      <c r="B1696" t="s">
        <v>3072</v>
      </c>
      <c r="C1696" t="str">
        <f>Tabla4[[#This Row],[NIT]]</f>
        <v>06142907051022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3073</v>
      </c>
      <c r="B1697" t="s">
        <v>3074</v>
      </c>
      <c r="C1697" t="str">
        <f>Tabla4[[#This Row],[NIT]]</f>
        <v>05112605141022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3075</v>
      </c>
      <c r="B1698" t="s">
        <v>3076</v>
      </c>
      <c r="C1698" t="str">
        <f>Tabla4[[#This Row],[NIT]]</f>
        <v>06141603991030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3077</v>
      </c>
      <c r="B1699" t="s">
        <v>3078</v>
      </c>
      <c r="C1699" t="str">
        <f>Tabla4[[#This Row],[NIT]]</f>
        <v>06143105911049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3079</v>
      </c>
      <c r="B1700" t="s">
        <v>3080</v>
      </c>
      <c r="C1700" t="str">
        <f>Tabla4[[#This Row],[NIT]]</f>
        <v>06140609101022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3081</v>
      </c>
      <c r="B1701" t="s">
        <v>3082</v>
      </c>
      <c r="C1701" t="str">
        <f>Tabla4[[#This Row],[NIT]]</f>
        <v>06140605971014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3083</v>
      </c>
      <c r="B1702" t="s">
        <v>3084</v>
      </c>
      <c r="C1702" t="str">
        <f>Tabla4[[#This Row],[NIT]]</f>
        <v>06142108071037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3085</v>
      </c>
      <c r="B1703" t="s">
        <v>3086</v>
      </c>
      <c r="C1703" t="str">
        <f>Tabla4[[#This Row],[NIT]]</f>
        <v>06142301780018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3087</v>
      </c>
      <c r="B1704" t="s">
        <v>3088</v>
      </c>
      <c r="C1704" t="str">
        <f>Tabla4[[#This Row],[NIT]]</f>
        <v>06141704670022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3089</v>
      </c>
      <c r="B1705" t="s">
        <v>3090</v>
      </c>
      <c r="C1705" t="str">
        <f>Tabla4[[#This Row],[NIT]]</f>
        <v>06141606161047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3091</v>
      </c>
      <c r="B1706" t="s">
        <v>3092</v>
      </c>
      <c r="C1706" t="str">
        <f>Tabla4[[#This Row],[NIT]]</f>
        <v>06141902730011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3093</v>
      </c>
      <c r="B1707" t="s">
        <v>3094</v>
      </c>
      <c r="C1707" t="str">
        <f>Tabla4[[#This Row],[NIT]]</f>
        <v>06142101931049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3095</v>
      </c>
      <c r="B1708" t="s">
        <v>3096</v>
      </c>
      <c r="C1708" t="str">
        <f>Tabla4[[#This Row],[NIT]]</f>
        <v>06143112690013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3097</v>
      </c>
      <c r="B1709" t="s">
        <v>3098</v>
      </c>
      <c r="C1709" t="str">
        <f>Tabla4[[#This Row],[NIT]]</f>
        <v>06142006670015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3099</v>
      </c>
      <c r="B1710" t="s">
        <v>3100</v>
      </c>
      <c r="C1710" t="str">
        <f>Tabla4[[#This Row],[NIT]]</f>
        <v>06142209580021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3101</v>
      </c>
      <c r="B1711" t="s">
        <v>3102</v>
      </c>
      <c r="C1711" t="str">
        <f>Tabla4[[#This Row],[NIT]]</f>
        <v>06141011780023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3103</v>
      </c>
      <c r="B1712" t="s">
        <v>3104</v>
      </c>
      <c r="C1712" t="str">
        <f>Tabla4[[#This Row],[NIT]]</f>
        <v>06141210830014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333</v>
      </c>
      <c r="B1713" t="s">
        <v>3105</v>
      </c>
      <c r="C1713" t="str">
        <f>Tabla4[[#This Row],[NIT]]</f>
        <v>06140607941015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3106</v>
      </c>
      <c r="B1714" t="s">
        <v>3107</v>
      </c>
      <c r="C1714" t="str">
        <f>Tabla4[[#This Row],[NIT]]</f>
        <v>06140310061067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3108</v>
      </c>
      <c r="B1715" t="s">
        <v>3109</v>
      </c>
      <c r="C1715" t="str">
        <f>Tabla4[[#This Row],[NIT]]</f>
        <v>06140907141029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254</v>
      </c>
      <c r="B1716" t="s">
        <v>3110</v>
      </c>
      <c r="C1716" t="str">
        <f>Tabla4[[#This Row],[NIT]]</f>
        <v>06141504911068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3111</v>
      </c>
      <c r="B1717" t="s">
        <v>3112</v>
      </c>
      <c r="C1717" t="str">
        <f>Tabla4[[#This Row],[NIT]]</f>
        <v>06142810091011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3113</v>
      </c>
      <c r="B1718" t="s">
        <v>3114</v>
      </c>
      <c r="C1718" t="str">
        <f>Tabla4[[#This Row],[NIT]]</f>
        <v>06140109590020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3115</v>
      </c>
      <c r="B1719" t="s">
        <v>3116</v>
      </c>
      <c r="C1719" t="str">
        <f>Tabla4[[#This Row],[NIT]]</f>
        <v>06141906971075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3117</v>
      </c>
      <c r="B1720" t="s">
        <v>3118</v>
      </c>
      <c r="C1720" t="str">
        <f>Tabla4[[#This Row],[NIT]]</f>
        <v>94502707600011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3119</v>
      </c>
      <c r="B1721" t="s">
        <v>3120</v>
      </c>
      <c r="C1721" t="str">
        <f>Tabla4[[#This Row],[NIT]]</f>
        <v>06140409001015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3121</v>
      </c>
      <c r="B1722" t="s">
        <v>3122</v>
      </c>
      <c r="C1722" t="str">
        <f>Tabla4[[#This Row],[NIT]]</f>
        <v>06141205081024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3123</v>
      </c>
      <c r="B1723" t="s">
        <v>3124</v>
      </c>
      <c r="C1723" t="str">
        <f>Tabla4[[#This Row],[NIT]]</f>
        <v>06141606091057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3125</v>
      </c>
      <c r="B1724" t="s">
        <v>3126</v>
      </c>
      <c r="C1724" t="str">
        <f>Tabla4[[#This Row],[NIT]]</f>
        <v>06140703911011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3127</v>
      </c>
      <c r="B1725" t="s">
        <v>3128</v>
      </c>
      <c r="C1725" t="str">
        <f>Tabla4[[#This Row],[NIT]]</f>
        <v>06143101550077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3129</v>
      </c>
      <c r="B1726" t="s">
        <v>3130</v>
      </c>
      <c r="C1726" t="str">
        <f>Tabla4[[#This Row],[NIT]]</f>
        <v>06141206091015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3131</v>
      </c>
      <c r="B1727" t="s">
        <v>3132</v>
      </c>
      <c r="C1727" t="str">
        <f>Tabla4[[#This Row],[NIT]]</f>
        <v>94832507991010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3133</v>
      </c>
      <c r="B1728" t="s">
        <v>3134</v>
      </c>
      <c r="C1728" t="str">
        <f>Tabla4[[#This Row],[NIT]]</f>
        <v>06140803830016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3135</v>
      </c>
      <c r="B1729" t="s">
        <v>3136</v>
      </c>
      <c r="C1729" t="str">
        <f>Tabla4[[#This Row],[NIT]]</f>
        <v>06141203041017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3137</v>
      </c>
      <c r="B1730" t="s">
        <v>3138</v>
      </c>
      <c r="C1730" t="str">
        <f>Tabla4[[#This Row],[NIT]]</f>
        <v>06140202620015</v>
      </c>
      <c r="D1730">
        <f t="shared" ref="D1730:D1793" si="55">LEN(C1730)</f>
        <v>14</v>
      </c>
      <c r="E1730" t="str">
        <f t="shared" si="54"/>
        <v>NIT</v>
      </c>
    </row>
    <row r="1731" spans="1:5" x14ac:dyDescent="0.25">
      <c r="A1731" t="s">
        <v>3139</v>
      </c>
      <c r="B1731" t="s">
        <v>3140</v>
      </c>
      <c r="C1731" t="str">
        <f>Tabla4[[#This Row],[NIT]]</f>
        <v>02102603710016</v>
      </c>
      <c r="D1731">
        <f t="shared" si="55"/>
        <v>14</v>
      </c>
      <c r="E1731" t="str">
        <f t="shared" ref="E1731:E1794" si="56">IF(D1731=14,"NIT",IF(D1731=9,"DUI"," "))</f>
        <v>NIT</v>
      </c>
    </row>
    <row r="1732" spans="1:5" x14ac:dyDescent="0.25">
      <c r="A1732" t="s">
        <v>3141</v>
      </c>
      <c r="B1732" t="s">
        <v>3142</v>
      </c>
      <c r="C1732" t="str">
        <f>Tabla4[[#This Row],[NIT]]</f>
        <v>12172812290015</v>
      </c>
      <c r="D1732">
        <f t="shared" si="55"/>
        <v>14</v>
      </c>
      <c r="E1732" t="str">
        <f t="shared" si="56"/>
        <v>NIT</v>
      </c>
    </row>
    <row r="1733" spans="1:5" x14ac:dyDescent="0.25">
      <c r="A1733" t="s">
        <v>3143</v>
      </c>
      <c r="B1733" t="s">
        <v>3144</v>
      </c>
      <c r="C1733" t="str">
        <f>Tabla4[[#This Row],[NIT]]</f>
        <v>05112504771017</v>
      </c>
      <c r="D1733">
        <f t="shared" si="55"/>
        <v>14</v>
      </c>
      <c r="E1733" t="str">
        <f t="shared" si="56"/>
        <v>NIT</v>
      </c>
    </row>
    <row r="1734" spans="1:5" x14ac:dyDescent="0.25">
      <c r="A1734" t="s">
        <v>1324</v>
      </c>
      <c r="B1734" t="s">
        <v>3145</v>
      </c>
      <c r="C1734" t="str">
        <f>Tabla4[[#This Row],[NIT]]</f>
        <v>14070503650018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39</v>
      </c>
      <c r="B1735" t="s">
        <v>3146</v>
      </c>
      <c r="C1735" t="str">
        <f>Tabla4[[#This Row],[NIT]]</f>
        <v>06141909001034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3147</v>
      </c>
      <c r="B1736" t="s">
        <v>3148</v>
      </c>
      <c r="C1736" t="str">
        <f>Tabla4[[#This Row],[NIT]]</f>
        <v>06140707161050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3149</v>
      </c>
      <c r="B1737" t="s">
        <v>3150</v>
      </c>
      <c r="C1737" t="str">
        <f>Tabla4[[#This Row],[NIT]]</f>
        <v>06140901630010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3151</v>
      </c>
      <c r="B1738" t="s">
        <v>3152</v>
      </c>
      <c r="C1738" t="str">
        <f>Tabla4[[#This Row],[NIT]]</f>
        <v>06141912111037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3153</v>
      </c>
      <c r="B1739" t="s">
        <v>3154</v>
      </c>
      <c r="C1739" t="str">
        <f>Tabla4[[#This Row],[NIT]]</f>
        <v>04290704701015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1496</v>
      </c>
      <c r="B1740" t="s">
        <v>3155</v>
      </c>
      <c r="C1740" t="str">
        <f>Tabla4[[#This Row],[NIT]]</f>
        <v>06141204840017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3156</v>
      </c>
      <c r="B1741" t="s">
        <v>3157</v>
      </c>
      <c r="C1741" t="str">
        <f>Tabla4[[#This Row],[NIT]]</f>
        <v>06140402081021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3158</v>
      </c>
      <c r="B1742" t="s">
        <v>3159</v>
      </c>
      <c r="C1742" t="str">
        <f>Tabla4[[#This Row],[NIT]]</f>
        <v>96422506991010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3160</v>
      </c>
      <c r="B1743" t="s">
        <v>3161</v>
      </c>
      <c r="C1743" t="str">
        <f>Tabla4[[#This Row],[NIT]]</f>
        <v>06142809600020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3162</v>
      </c>
      <c r="B1744" t="s">
        <v>3163</v>
      </c>
      <c r="C1744" t="str">
        <f>Tabla4[[#This Row],[NIT]]</f>
        <v>06140207870010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3164</v>
      </c>
      <c r="B1745" t="s">
        <v>3165</v>
      </c>
      <c r="C1745" t="str">
        <f>Tabla4[[#This Row],[NIT]]</f>
        <v>06141605750027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3166</v>
      </c>
      <c r="B1746" t="s">
        <v>3167</v>
      </c>
      <c r="C1746" t="str">
        <f>Tabla4[[#This Row],[NIT]]</f>
        <v>06142312860043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3168</v>
      </c>
      <c r="B1747" t="s">
        <v>1458</v>
      </c>
      <c r="C1747" t="str">
        <f>Tabla4[[#This Row],[NIT]]</f>
        <v>06143107620016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3169</v>
      </c>
      <c r="B1748" t="s">
        <v>3170</v>
      </c>
      <c r="C1748" t="str">
        <f>Tabla4[[#This Row],[NIT]]</f>
        <v>06142805011034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3171</v>
      </c>
      <c r="B1749" t="s">
        <v>3172</v>
      </c>
      <c r="C1749" t="str">
        <f>Tabla4[[#This Row],[NIT]]</f>
        <v>06140904760032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3173</v>
      </c>
      <c r="B1750" t="s">
        <v>3174</v>
      </c>
      <c r="C1750" t="str">
        <f>Tabla4[[#This Row],[NIT]]</f>
        <v>06142308031013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3175</v>
      </c>
      <c r="B1751" t="s">
        <v>3176</v>
      </c>
      <c r="C1751" t="str">
        <f>Tabla4[[#This Row],[NIT]]</f>
        <v>14121002620017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3177</v>
      </c>
      <c r="B1752" t="s">
        <v>3178</v>
      </c>
      <c r="C1752" t="str">
        <f>Tabla4[[#This Row],[NIT]]</f>
        <v>06141306001021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3179</v>
      </c>
      <c r="B1753" t="s">
        <v>3180</v>
      </c>
      <c r="C1753" t="str">
        <f>Tabla4[[#This Row],[NIT]]</f>
        <v>05011510071018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3181</v>
      </c>
      <c r="B1754" t="s">
        <v>3182</v>
      </c>
      <c r="C1754" t="str">
        <f>Tabla4[[#This Row],[NIT]]</f>
        <v>06142808810017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3183</v>
      </c>
      <c r="B1755" t="s">
        <v>3184</v>
      </c>
      <c r="C1755" t="str">
        <f>Tabla4[[#This Row],[NIT]]</f>
        <v>02100409220017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3185</v>
      </c>
      <c r="B1756" t="s">
        <v>3186</v>
      </c>
      <c r="C1756" t="str">
        <f>Tabla4[[#This Row],[NIT]]</f>
        <v>12171609731022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3187</v>
      </c>
      <c r="B1757" t="s">
        <v>3188</v>
      </c>
      <c r="C1757" t="str">
        <f>Tabla4[[#This Row],[NIT]]</f>
        <v>14021401581014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3189</v>
      </c>
      <c r="B1758" t="s">
        <v>3190</v>
      </c>
      <c r="C1758" t="str">
        <f>Tabla4[[#This Row],[NIT]]</f>
        <v>94831009011010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3191</v>
      </c>
      <c r="B1759" t="s">
        <v>3192</v>
      </c>
      <c r="C1759" t="str">
        <f>Tabla4[[#This Row],[NIT]]</f>
        <v>06140811730039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3193</v>
      </c>
      <c r="B1760" t="s">
        <v>3194</v>
      </c>
      <c r="C1760" t="str">
        <f>Tabla4[[#This Row],[NIT]]</f>
        <v>06142806001040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1494</v>
      </c>
      <c r="B1761" t="s">
        <v>3195</v>
      </c>
      <c r="C1761" t="str">
        <f>Tabla4[[#This Row],[NIT]]</f>
        <v>06140307951051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3196</v>
      </c>
      <c r="B1762" t="s">
        <v>3197</v>
      </c>
      <c r="C1762" t="str">
        <f>Tabla4[[#This Row],[NIT]]</f>
        <v>12172512520027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3198</v>
      </c>
      <c r="B1763" t="s">
        <v>3199</v>
      </c>
      <c r="C1763" t="str">
        <f>Tabla4[[#This Row],[NIT]]</f>
        <v>10092504680019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3200</v>
      </c>
      <c r="B1764" t="s">
        <v>3201</v>
      </c>
      <c r="C1764" t="str">
        <f>Tabla4[[#This Row],[NIT]]</f>
        <v>04161505360016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3202</v>
      </c>
      <c r="B1765" t="s">
        <v>3203</v>
      </c>
      <c r="C1765" t="str">
        <f>Tabla4[[#This Row],[NIT]]</f>
        <v>06142610770019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3204</v>
      </c>
      <c r="B1766" t="s">
        <v>3205</v>
      </c>
      <c r="C1766" t="str">
        <f>Tabla4[[#This Row],[NIT]]</f>
        <v>14162110721024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3206</v>
      </c>
      <c r="B1767" t="s">
        <v>3207</v>
      </c>
      <c r="C1767" t="str">
        <f>Tabla4[[#This Row],[NIT]]</f>
        <v>06140506131047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3208</v>
      </c>
      <c r="B1768" t="s">
        <v>3209</v>
      </c>
      <c r="C1768" t="str">
        <f>Tabla4[[#This Row],[NIT]]</f>
        <v>06141606840012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3210</v>
      </c>
      <c r="B1769" t="s">
        <v>3211</v>
      </c>
      <c r="C1769" t="str">
        <f>Tabla4[[#This Row],[NIT]]</f>
        <v>14010202150010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1365</v>
      </c>
      <c r="B1770" t="s">
        <v>3212</v>
      </c>
      <c r="C1770" t="str">
        <f>Tabla4[[#This Row],[NIT]]</f>
        <v>14162710661017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3213</v>
      </c>
      <c r="B1771" t="s">
        <v>3214</v>
      </c>
      <c r="C1771" t="str">
        <f>Tabla4[[#This Row],[NIT]]</f>
        <v>06141101111053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3215</v>
      </c>
      <c r="B1772" t="s">
        <v>3216</v>
      </c>
      <c r="C1772" t="str">
        <f>Tabla4[[#This Row],[NIT]]</f>
        <v>06141601870014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3217</v>
      </c>
      <c r="B1773" t="s">
        <v>3218</v>
      </c>
      <c r="C1773" t="str">
        <f>Tabla4[[#This Row],[NIT]]</f>
        <v>06142409760031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3219</v>
      </c>
      <c r="B1774" t="s">
        <v>3220</v>
      </c>
      <c r="C1774" t="str">
        <f>Tabla4[[#This Row],[NIT]]</f>
        <v>06140906941056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3221</v>
      </c>
      <c r="B1775" t="s">
        <v>3222</v>
      </c>
      <c r="C1775" t="str">
        <f>Tabla4[[#This Row],[NIT]]</f>
        <v>06142602750015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3223</v>
      </c>
      <c r="B1776" t="s">
        <v>3224</v>
      </c>
      <c r="C1776" t="str">
        <f>Tabla4[[#This Row],[NIT]]</f>
        <v>05020912440015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3225</v>
      </c>
      <c r="B1777" t="s">
        <v>3226</v>
      </c>
      <c r="C1777" t="str">
        <f>Tabla4[[#This Row],[NIT]]</f>
        <v>06142204941026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3227</v>
      </c>
      <c r="B1778" t="s">
        <v>3228</v>
      </c>
      <c r="C1778" t="str">
        <f>Tabla4[[#This Row],[NIT]]</f>
        <v>02071606480022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3229</v>
      </c>
      <c r="B1779" t="s">
        <v>3230</v>
      </c>
      <c r="C1779" t="str">
        <f>Tabla4[[#This Row],[NIT]]</f>
        <v>06010811680011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3231</v>
      </c>
      <c r="B1780" t="s">
        <v>3232</v>
      </c>
      <c r="C1780" t="str">
        <f>Tabla4[[#This Row],[NIT]]</f>
        <v>06140507161055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3233</v>
      </c>
      <c r="B1781" t="s">
        <v>3234</v>
      </c>
      <c r="C1781" t="str">
        <f>Tabla4[[#This Row],[NIT]]</f>
        <v>06141504051093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3235</v>
      </c>
      <c r="B1782" t="s">
        <v>3236</v>
      </c>
      <c r="C1782" t="str">
        <f>Tabla4[[#This Row],[NIT]]</f>
        <v>06141012640038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3237</v>
      </c>
      <c r="B1783" t="s">
        <v>3238</v>
      </c>
      <c r="C1783" t="str">
        <f>Tabla4[[#This Row],[NIT]]</f>
        <v>06141106921053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3239</v>
      </c>
      <c r="B1784" t="s">
        <v>3240</v>
      </c>
      <c r="C1784" t="str">
        <f>Tabla4[[#This Row],[NIT]]</f>
        <v>06141510860012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3241</v>
      </c>
      <c r="B1785" t="s">
        <v>3242</v>
      </c>
      <c r="C1785" t="str">
        <f>Tabla4[[#This Row],[NIT]]</f>
        <v>06140212091020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3243</v>
      </c>
      <c r="B1786" t="s">
        <v>3244</v>
      </c>
      <c r="C1786" t="str">
        <f>Tabla4[[#This Row],[NIT]]</f>
        <v>02070110430017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3245</v>
      </c>
      <c r="B1787" t="s">
        <v>3246</v>
      </c>
      <c r="C1787" t="str">
        <f>Tabla4[[#This Row],[NIT]]</f>
        <v>02100706570023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3247</v>
      </c>
      <c r="B1788" t="s">
        <v>3248</v>
      </c>
      <c r="C1788" t="str">
        <f>Tabla4[[#This Row],[NIT]]</f>
        <v>06140806041058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45</v>
      </c>
      <c r="B1789" t="s">
        <v>3249</v>
      </c>
      <c r="C1789" t="str">
        <f>Tabla4[[#This Row],[NIT]]</f>
        <v>06142910640026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3250</v>
      </c>
      <c r="B1790" t="s">
        <v>3251</v>
      </c>
      <c r="C1790" t="str">
        <f>Tabla4[[#This Row],[NIT]]</f>
        <v>12171908991014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3252</v>
      </c>
      <c r="B1791" t="s">
        <v>3253</v>
      </c>
      <c r="C1791" t="str">
        <f>Tabla4[[#This Row],[NIT]]</f>
        <v>06142105670017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3254</v>
      </c>
      <c r="B1792" t="s">
        <v>3255</v>
      </c>
      <c r="C1792" t="str">
        <f>Tabla4[[#This Row],[NIT]]</f>
        <v>06141606101044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3256</v>
      </c>
      <c r="B1793" t="s">
        <v>3257</v>
      </c>
      <c r="C1793" t="str">
        <f>Tabla4[[#This Row],[NIT]]</f>
        <v>06140208550011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3258</v>
      </c>
      <c r="B1794" t="s">
        <v>3259</v>
      </c>
      <c r="C1794" t="str">
        <f>Tabla4[[#This Row],[NIT]]</f>
        <v>06142511720014</v>
      </c>
      <c r="D1794">
        <f t="shared" ref="D1794:D1857" si="57">LEN(C1794)</f>
        <v>14</v>
      </c>
      <c r="E1794" t="str">
        <f t="shared" si="56"/>
        <v>NIT</v>
      </c>
    </row>
    <row r="1795" spans="1:5" x14ac:dyDescent="0.25">
      <c r="A1795" t="s">
        <v>3260</v>
      </c>
      <c r="B1795" t="s">
        <v>3261</v>
      </c>
      <c r="C1795" t="str">
        <f>Tabla4[[#This Row],[NIT]]</f>
        <v>06141711101041</v>
      </c>
      <c r="D1795">
        <f t="shared" si="57"/>
        <v>14</v>
      </c>
      <c r="E1795" t="str">
        <f t="shared" ref="E1795:E1858" si="58">IF(D1795=14,"NIT",IF(D1795=9,"DUI"," "))</f>
        <v>NIT</v>
      </c>
    </row>
    <row r="1796" spans="1:5" x14ac:dyDescent="0.25">
      <c r="A1796" t="s">
        <v>3262</v>
      </c>
      <c r="B1796" t="s">
        <v>3263</v>
      </c>
      <c r="C1796" t="str">
        <f>Tabla4[[#This Row],[NIT]]</f>
        <v>01011203141012</v>
      </c>
      <c r="D1796">
        <f t="shared" si="57"/>
        <v>14</v>
      </c>
      <c r="E1796" t="str">
        <f t="shared" si="58"/>
        <v>NIT</v>
      </c>
    </row>
    <row r="1797" spans="1:5" x14ac:dyDescent="0.25">
      <c r="A1797" t="s">
        <v>3264</v>
      </c>
      <c r="B1797" t="s">
        <v>3265</v>
      </c>
      <c r="C1797" t="str">
        <f>Tabla4[[#This Row],[NIT]]</f>
        <v>06142903850011</v>
      </c>
      <c r="D1797">
        <f t="shared" si="57"/>
        <v>14</v>
      </c>
      <c r="E1797" t="str">
        <f t="shared" si="58"/>
        <v>NIT</v>
      </c>
    </row>
    <row r="1798" spans="1:5" x14ac:dyDescent="0.25">
      <c r="A1798" t="s">
        <v>3266</v>
      </c>
      <c r="B1798" t="s">
        <v>3267</v>
      </c>
      <c r="C1798" t="str">
        <f>Tabla4[[#This Row],[NIT]]</f>
        <v>06141202620014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3268</v>
      </c>
      <c r="B1799" t="s">
        <v>3269</v>
      </c>
      <c r="C1799" t="str">
        <f>Tabla4[[#This Row],[NIT]]</f>
        <v>06140703780015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3270</v>
      </c>
      <c r="B1800" t="s">
        <v>3271</v>
      </c>
      <c r="C1800" t="str">
        <f>Tabla4[[#This Row],[NIT]]</f>
        <v>06140203981013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3272</v>
      </c>
      <c r="B1801" t="s">
        <v>3273</v>
      </c>
      <c r="C1801" t="str">
        <f>Tabla4[[#This Row],[NIT]]</f>
        <v>06142605971068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3274</v>
      </c>
      <c r="B1802" t="s">
        <v>3275</v>
      </c>
      <c r="C1802" t="str">
        <f>Tabla4[[#This Row],[NIT]]</f>
        <v>06141603991057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3276</v>
      </c>
      <c r="B1803" t="s">
        <v>3277</v>
      </c>
      <c r="C1803" t="str">
        <f>Tabla4[[#This Row],[NIT]]</f>
        <v>06143105911022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3278</v>
      </c>
      <c r="B1804" t="s">
        <v>3279</v>
      </c>
      <c r="C1804" t="str">
        <f>Tabla4[[#This Row],[NIT]]</f>
        <v>06140807051014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3280</v>
      </c>
      <c r="B1805" t="s">
        <v>3281</v>
      </c>
      <c r="C1805" t="str">
        <f>Tabla4[[#This Row],[NIT]]</f>
        <v>06140802740020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3282</v>
      </c>
      <c r="B1806" t="s">
        <v>3283</v>
      </c>
      <c r="C1806" t="str">
        <f>Tabla4[[#This Row],[NIT]]</f>
        <v>06140904971039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3284</v>
      </c>
      <c r="B1807" t="s">
        <v>3285</v>
      </c>
      <c r="C1807" t="str">
        <f>Tabla4[[#This Row],[NIT]]</f>
        <v>06140903760036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3286</v>
      </c>
      <c r="B1808" t="s">
        <v>3287</v>
      </c>
      <c r="C1808" t="str">
        <f>Tabla4[[#This Row],[NIT]]</f>
        <v>06140604951036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3288</v>
      </c>
      <c r="B1809" t="s">
        <v>3289</v>
      </c>
      <c r="C1809" t="str">
        <f>Tabla4[[#This Row],[NIT]]</f>
        <v>06140102021086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3290</v>
      </c>
      <c r="B1810" t="s">
        <v>3291</v>
      </c>
      <c r="C1810" t="str">
        <f>Tabla4[[#This Row],[NIT]]</f>
        <v>06142810921030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3292</v>
      </c>
      <c r="B1811" t="s">
        <v>3293</v>
      </c>
      <c r="C1811" t="str">
        <f>Tabla4[[#This Row],[NIT]]</f>
        <v>06140402921038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3294</v>
      </c>
      <c r="B1812" t="s">
        <v>3295</v>
      </c>
      <c r="C1812" t="str">
        <f>Tabla4[[#This Row],[NIT]]</f>
        <v>06141205870030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3296</v>
      </c>
      <c r="B1813" t="s">
        <v>3297</v>
      </c>
      <c r="C1813" t="str">
        <f>Tabla4[[#This Row],[NIT]]</f>
        <v>06142311001044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3298</v>
      </c>
      <c r="B1814" t="s">
        <v>3299</v>
      </c>
      <c r="C1814" t="str">
        <f>Tabla4[[#This Row],[NIT]]</f>
        <v>06142405911010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3300</v>
      </c>
      <c r="B1815" t="s">
        <v>3301</v>
      </c>
      <c r="C1815" t="str">
        <f>Tabla4[[#This Row],[NIT]]</f>
        <v>06140505981012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3302</v>
      </c>
      <c r="B1816" t="s">
        <v>3303</v>
      </c>
      <c r="C1816" t="str">
        <f>Tabla4[[#This Row],[NIT]]</f>
        <v>12172012041013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3304</v>
      </c>
      <c r="B1817" t="s">
        <v>3305</v>
      </c>
      <c r="C1817" t="str">
        <f>Tabla4[[#This Row],[NIT]]</f>
        <v>06141103590020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3306</v>
      </c>
      <c r="B1818" t="s">
        <v>3307</v>
      </c>
      <c r="C1818" t="str">
        <f>Tabla4[[#This Row],[NIT]]</f>
        <v>06141806041038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3308</v>
      </c>
      <c r="B1819" t="s">
        <v>3309</v>
      </c>
      <c r="C1819" t="str">
        <f>Tabla4[[#This Row],[NIT]]</f>
        <v>93090110470011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3310</v>
      </c>
      <c r="B1820" t="s">
        <v>3311</v>
      </c>
      <c r="C1820" t="str">
        <f>Tabla4[[#This Row],[NIT]]</f>
        <v>06140104670012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3312</v>
      </c>
      <c r="B1821" t="s">
        <v>3313</v>
      </c>
      <c r="C1821" t="str">
        <f>Tabla4[[#This Row],[NIT]]</f>
        <v>06141703690013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3314</v>
      </c>
      <c r="B1822" t="s">
        <v>3315</v>
      </c>
      <c r="C1822" t="str">
        <f>Tabla4[[#This Row],[NIT]]</f>
        <v>05111108001016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3316</v>
      </c>
      <c r="B1823" t="s">
        <v>3317</v>
      </c>
      <c r="C1823" t="str">
        <f>Tabla4[[#This Row],[NIT]]</f>
        <v>05112108001012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3318</v>
      </c>
      <c r="B1824" t="s">
        <v>3319</v>
      </c>
      <c r="C1824" t="str">
        <f>Tabla4[[#This Row],[NIT]]</f>
        <v>06140802740032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3320</v>
      </c>
      <c r="B1825" t="s">
        <v>3321</v>
      </c>
      <c r="C1825" t="str">
        <f>Tabla4[[#This Row],[NIT]]</f>
        <v>06142305071030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3322</v>
      </c>
      <c r="B1826" t="s">
        <v>3323</v>
      </c>
      <c r="C1826" t="str">
        <f>Tabla4[[#This Row],[NIT]]</f>
        <v>06140311061010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3324</v>
      </c>
      <c r="B1827" t="s">
        <v>3325</v>
      </c>
      <c r="C1827" t="str">
        <f>Tabla4[[#This Row],[NIT]]</f>
        <v>06141604121021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3326</v>
      </c>
      <c r="B1828" t="s">
        <v>3327</v>
      </c>
      <c r="C1828" t="str">
        <f>Tabla4[[#This Row],[NIT]]</f>
        <v>06141110911011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3328</v>
      </c>
      <c r="B1829" t="s">
        <v>3329</v>
      </c>
      <c r="C1829" t="str">
        <f>Tabla4[[#This Row],[NIT]]</f>
        <v>02033110660019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3330</v>
      </c>
      <c r="B1830" t="s">
        <v>3331</v>
      </c>
      <c r="C1830" t="str">
        <f>Tabla4[[#This Row],[NIT]]</f>
        <v>12171602131011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3332</v>
      </c>
      <c r="B1831" t="s">
        <v>3333</v>
      </c>
      <c r="C1831" t="str">
        <f>Tabla4[[#This Row],[NIT]]</f>
        <v>13191912001015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3334</v>
      </c>
      <c r="B1832" t="s">
        <v>3335</v>
      </c>
      <c r="C1832" t="str">
        <f>Tabla4[[#This Row],[NIT]]</f>
        <v>13190712061017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3336</v>
      </c>
      <c r="B1833" t="s">
        <v>3337</v>
      </c>
      <c r="C1833" t="str">
        <f>Tabla4[[#This Row],[NIT]]</f>
        <v>02071203041014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3338</v>
      </c>
      <c r="B1834" t="s">
        <v>3339</v>
      </c>
      <c r="C1834" t="str">
        <f>Tabla4[[#This Row],[NIT]]</f>
        <v>06141505021015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3340</v>
      </c>
      <c r="B1835" t="s">
        <v>3341</v>
      </c>
      <c r="C1835" t="str">
        <f>Tabla4[[#This Row],[NIT]]</f>
        <v>06141002071023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3342</v>
      </c>
      <c r="B1836" t="s">
        <v>3343</v>
      </c>
      <c r="C1836" t="str">
        <f>Tabla4[[#This Row],[NIT]]</f>
        <v>06142203131020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3344</v>
      </c>
      <c r="B1837" t="s">
        <v>3345</v>
      </c>
      <c r="C1837" t="str">
        <f>Tabla4[[#This Row],[NIT]]</f>
        <v>06141603941017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3346</v>
      </c>
      <c r="B1838" t="s">
        <v>3347</v>
      </c>
      <c r="C1838" t="str">
        <f>Tabla4[[#This Row],[NIT]]</f>
        <v>06140611101021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3348</v>
      </c>
      <c r="B1839" t="s">
        <v>3349</v>
      </c>
      <c r="C1839" t="str">
        <f>Tabla4[[#This Row],[NIT]]</f>
        <v>06140808630017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3350</v>
      </c>
      <c r="B1840" t="s">
        <v>3351</v>
      </c>
      <c r="C1840" t="str">
        <f>Tabla4[[#This Row],[NIT]]</f>
        <v>04302504470010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3352</v>
      </c>
      <c r="B1841" t="s">
        <v>3353</v>
      </c>
      <c r="C1841" t="str">
        <f>Tabla4[[#This Row],[NIT]]</f>
        <v>06142709061020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3354</v>
      </c>
      <c r="B1842" t="s">
        <v>3355</v>
      </c>
      <c r="C1842" t="str">
        <f>Tabla4[[#This Row],[NIT]]</f>
        <v>06141402680043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3356</v>
      </c>
      <c r="B1843" t="s">
        <v>3357</v>
      </c>
      <c r="C1843" t="str">
        <f>Tabla4[[#This Row],[NIT]]</f>
        <v>06142504021026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3358</v>
      </c>
      <c r="B1844" t="s">
        <v>3359</v>
      </c>
      <c r="C1844" t="str">
        <f>Tabla4[[#This Row],[NIT]]</f>
        <v>06140709760014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3360</v>
      </c>
      <c r="B1845" t="s">
        <v>3361</v>
      </c>
      <c r="C1845" t="str">
        <f>Tabla4[[#This Row],[NIT]]</f>
        <v>06143108901028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3362</v>
      </c>
      <c r="B1846" t="s">
        <v>3363</v>
      </c>
      <c r="C1846" t="str">
        <f>Tabla4[[#This Row],[NIT]]</f>
        <v>96422405850010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3364</v>
      </c>
      <c r="B1847" t="s">
        <v>3365</v>
      </c>
      <c r="C1847" t="str">
        <f>Tabla4[[#This Row],[NIT]]</f>
        <v>06140901041111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3366</v>
      </c>
      <c r="B1848" t="s">
        <v>3367</v>
      </c>
      <c r="C1848" t="str">
        <f>Tabla4[[#This Row],[NIT]]</f>
        <v>96422011061033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3368</v>
      </c>
      <c r="B1849" t="s">
        <v>3369</v>
      </c>
      <c r="C1849" t="str">
        <f>Tabla4[[#This Row],[NIT]]</f>
        <v>06140504001014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3370</v>
      </c>
      <c r="B1850" t="s">
        <v>3371</v>
      </c>
      <c r="C1850" t="str">
        <f>Tabla4[[#This Row],[NIT]]</f>
        <v>06140409670019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3372</v>
      </c>
      <c r="B1851" t="s">
        <v>3373</v>
      </c>
      <c r="C1851" t="str">
        <f>Tabla4[[#This Row],[NIT]]</f>
        <v>94982006131013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3374</v>
      </c>
      <c r="B1852" t="s">
        <v>3375</v>
      </c>
      <c r="C1852" t="str">
        <f>Tabla4[[#This Row],[NIT]]</f>
        <v>04162805390013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3376</v>
      </c>
      <c r="B1853" t="s">
        <v>3377</v>
      </c>
      <c r="C1853" t="str">
        <f>Tabla4[[#This Row],[NIT]]</f>
        <v>06142607620171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3378</v>
      </c>
      <c r="B1854" t="s">
        <v>3379</v>
      </c>
      <c r="C1854" t="str">
        <f>Tabla4[[#This Row],[NIT]]</f>
        <v>12021812460012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3380</v>
      </c>
      <c r="B1855" t="s">
        <v>3381</v>
      </c>
      <c r="C1855" t="str">
        <f>Tabla4[[#This Row],[NIT]]</f>
        <v>06140701690011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3382</v>
      </c>
      <c r="B1856" t="s">
        <v>3383</v>
      </c>
      <c r="C1856" t="str">
        <f>Tabla4[[#This Row],[NIT]]</f>
        <v>05112105901012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3384</v>
      </c>
      <c r="B1857" t="s">
        <v>3385</v>
      </c>
      <c r="C1857" t="str">
        <f>Tabla4[[#This Row],[NIT]]</f>
        <v>06141206021041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3386</v>
      </c>
      <c r="B1858" t="s">
        <v>3387</v>
      </c>
      <c r="C1858" t="str">
        <f>Tabla4[[#This Row],[NIT]]</f>
        <v>05112807580014</v>
      </c>
      <c r="D1858">
        <f t="shared" ref="D1858:D1921" si="59">LEN(C1858)</f>
        <v>14</v>
      </c>
      <c r="E1858" t="str">
        <f t="shared" si="58"/>
        <v>NIT</v>
      </c>
    </row>
    <row r="1859" spans="1:5" x14ac:dyDescent="0.25">
      <c r="A1859" t="s">
        <v>3388</v>
      </c>
      <c r="B1859" t="s">
        <v>3389</v>
      </c>
      <c r="C1859" t="str">
        <f>Tabla4[[#This Row],[NIT]]</f>
        <v>06141107780022</v>
      </c>
      <c r="D1859">
        <f t="shared" si="59"/>
        <v>14</v>
      </c>
      <c r="E1859" t="str">
        <f t="shared" ref="E1859:E1922" si="60">IF(D1859=14,"NIT",IF(D1859=9,"DUI"," "))</f>
        <v>NIT</v>
      </c>
    </row>
    <row r="1860" spans="1:5" x14ac:dyDescent="0.25">
      <c r="A1860" t="s">
        <v>3390</v>
      </c>
      <c r="B1860" t="s">
        <v>3391</v>
      </c>
      <c r="C1860" t="str">
        <f>Tabla4[[#This Row],[NIT]]</f>
        <v>03060106121013</v>
      </c>
      <c r="D1860">
        <f t="shared" si="59"/>
        <v>14</v>
      </c>
      <c r="E1860" t="str">
        <f t="shared" si="60"/>
        <v>NIT</v>
      </c>
    </row>
    <row r="1861" spans="1:5" x14ac:dyDescent="0.25">
      <c r="A1861" t="s">
        <v>3392</v>
      </c>
      <c r="B1861" t="s">
        <v>3393</v>
      </c>
      <c r="C1861" t="str">
        <f>Tabla4[[#This Row],[NIT]]</f>
        <v>06143011881138</v>
      </c>
      <c r="D1861">
        <f t="shared" si="59"/>
        <v>14</v>
      </c>
      <c r="E1861" t="str">
        <f t="shared" si="60"/>
        <v>NIT</v>
      </c>
    </row>
    <row r="1862" spans="1:5" x14ac:dyDescent="0.25">
      <c r="A1862" t="s">
        <v>1320</v>
      </c>
      <c r="B1862" t="s">
        <v>3394</v>
      </c>
      <c r="C1862" t="str">
        <f>Tabla4[[#This Row],[NIT]]</f>
        <v>06141511720027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3395</v>
      </c>
      <c r="B1863" t="s">
        <v>3396</v>
      </c>
      <c r="C1863" t="str">
        <f>Tabla4[[#This Row],[NIT]]</f>
        <v>06142509091081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3397</v>
      </c>
      <c r="B1864" t="s">
        <v>3398</v>
      </c>
      <c r="C1864" t="str">
        <f>Tabla4[[#This Row],[NIT]]</f>
        <v>06140409141062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3399</v>
      </c>
      <c r="B1865" t="s">
        <v>3400</v>
      </c>
      <c r="C1865" t="str">
        <f>Tabla4[[#This Row],[NIT]]</f>
        <v>96000709161011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3401</v>
      </c>
      <c r="B1866" t="s">
        <v>3402</v>
      </c>
      <c r="C1866" t="str">
        <f>Tabla4[[#This Row],[NIT]]</f>
        <v>06141309101051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3403</v>
      </c>
      <c r="B1867" t="s">
        <v>3404</v>
      </c>
      <c r="C1867" t="str">
        <f>Tabla4[[#This Row],[NIT]]</f>
        <v>06142106051012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3405</v>
      </c>
      <c r="B1868" t="s">
        <v>3406</v>
      </c>
      <c r="C1868" t="str">
        <f>Tabla4[[#This Row],[NIT]]</f>
        <v>06140909031018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3407</v>
      </c>
      <c r="B1869" t="s">
        <v>3408</v>
      </c>
      <c r="C1869" t="str">
        <f>Tabla4[[#This Row],[NIT]]</f>
        <v>06142403870021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3409</v>
      </c>
      <c r="B1870" t="s">
        <v>3410</v>
      </c>
      <c r="C1870" t="str">
        <f>Tabla4[[#This Row],[NIT]]</f>
        <v>06142911390029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3411</v>
      </c>
      <c r="B1871" t="s">
        <v>3412</v>
      </c>
      <c r="C1871" t="str">
        <f>Tabla4[[#This Row],[NIT]]</f>
        <v>06140104620021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3413</v>
      </c>
      <c r="B1872" t="s">
        <v>3414</v>
      </c>
      <c r="C1872" t="str">
        <f>Tabla4[[#This Row],[NIT]]</f>
        <v>06142506941068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3415</v>
      </c>
      <c r="B1873" t="s">
        <v>3416</v>
      </c>
      <c r="C1873" t="str">
        <f>Tabla4[[#This Row],[NIT]]</f>
        <v>06141212901029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3417</v>
      </c>
      <c r="B1874" t="s">
        <v>3418</v>
      </c>
      <c r="C1874" t="str">
        <f>Tabla4[[#This Row],[NIT]]</f>
        <v>05010512081014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3419</v>
      </c>
      <c r="B1875" t="s">
        <v>3420</v>
      </c>
      <c r="C1875" t="str">
        <f>Tabla4[[#This Row],[NIT]]</f>
        <v>06141104971037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3421</v>
      </c>
      <c r="B1876" t="s">
        <v>3422</v>
      </c>
      <c r="C1876" t="str">
        <f>Tabla4[[#This Row],[NIT]]</f>
        <v>06141401021021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42</v>
      </c>
      <c r="B1877" t="s">
        <v>3423</v>
      </c>
      <c r="C1877" t="str">
        <f>Tabla4[[#This Row],[NIT]]</f>
        <v>06142307860012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3424</v>
      </c>
      <c r="B1878" t="s">
        <v>3425</v>
      </c>
      <c r="C1878" t="str">
        <f>Tabla4[[#This Row],[NIT]]</f>
        <v>06140611750055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3426</v>
      </c>
      <c r="B1879" t="s">
        <v>3427</v>
      </c>
      <c r="C1879" t="str">
        <f>Tabla4[[#This Row],[NIT]]</f>
        <v>06140212810019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3428</v>
      </c>
      <c r="B1880" t="s">
        <v>3429</v>
      </c>
      <c r="C1880" t="str">
        <f>Tabla4[[#This Row],[NIT]]</f>
        <v>06140506891025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3430</v>
      </c>
      <c r="B1881" t="s">
        <v>3431</v>
      </c>
      <c r="C1881" t="str">
        <f>Tabla4[[#This Row],[NIT]]</f>
        <v>06140207991021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3432</v>
      </c>
      <c r="B1882" t="s">
        <v>3433</v>
      </c>
      <c r="C1882" t="str">
        <f>Tabla4[[#This Row],[NIT]]</f>
        <v>06141201041010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3434</v>
      </c>
      <c r="B1883" t="s">
        <v>3435</v>
      </c>
      <c r="C1883" t="str">
        <f>Tabla4[[#This Row],[NIT]]</f>
        <v>06142102971036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3436</v>
      </c>
      <c r="B1884" t="s">
        <v>3437</v>
      </c>
      <c r="C1884" t="str">
        <f>Tabla4[[#This Row],[NIT]]</f>
        <v>06142303911015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3438</v>
      </c>
      <c r="B1885" t="s">
        <v>3439</v>
      </c>
      <c r="C1885" t="str">
        <f>Tabla4[[#This Row],[NIT]]</f>
        <v>06141502961025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3440</v>
      </c>
      <c r="B1886" t="s">
        <v>3441</v>
      </c>
      <c r="C1886" t="str">
        <f>Tabla4[[#This Row],[NIT]]</f>
        <v>06140402710012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3442</v>
      </c>
      <c r="B1887" t="s">
        <v>3443</v>
      </c>
      <c r="C1887" t="str">
        <f>Tabla4[[#This Row],[NIT]]</f>
        <v>06141410041027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3444</v>
      </c>
      <c r="B1888" t="s">
        <v>3445</v>
      </c>
      <c r="C1888" t="str">
        <f>Tabla4[[#This Row],[NIT]]</f>
        <v>06142210991027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3446</v>
      </c>
      <c r="B1889" t="s">
        <v>3447</v>
      </c>
      <c r="C1889" t="str">
        <f>Tabla4[[#This Row],[NIT]]</f>
        <v>06142607991058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3448</v>
      </c>
      <c r="B1890" t="s">
        <v>3449</v>
      </c>
      <c r="C1890" t="str">
        <f>Tabla4[[#This Row],[NIT]]</f>
        <v>06140207870046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3450</v>
      </c>
      <c r="B1891" t="s">
        <v>3451</v>
      </c>
      <c r="C1891" t="str">
        <f>Tabla4[[#This Row],[NIT]]</f>
        <v>06140802021079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3452</v>
      </c>
      <c r="B1892" t="s">
        <v>3453</v>
      </c>
      <c r="C1892" t="str">
        <f>Tabla4[[#This Row],[NIT]]</f>
        <v>94502302961011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3454</v>
      </c>
      <c r="B1893" t="s">
        <v>3455</v>
      </c>
      <c r="C1893" t="str">
        <f>Tabla4[[#This Row],[NIT]]</f>
        <v>05150207081019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3456</v>
      </c>
      <c r="B1894" t="s">
        <v>3457</v>
      </c>
      <c r="C1894" t="str">
        <f>Tabla4[[#This Row],[NIT]]</f>
        <v>06140802740019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3458</v>
      </c>
      <c r="B1895" t="s">
        <v>3459</v>
      </c>
      <c r="C1895" t="str">
        <f>Tabla4[[#This Row],[NIT]]</f>
        <v>06141811710039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3460</v>
      </c>
      <c r="B1896" t="s">
        <v>3461</v>
      </c>
      <c r="C1896" t="str">
        <f>Tabla4[[#This Row],[NIT]]</f>
        <v>93843010951013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3462</v>
      </c>
      <c r="B1897" t="s">
        <v>3463</v>
      </c>
      <c r="C1897" t="str">
        <f>Tabla4[[#This Row],[NIT]]</f>
        <v>06141109081013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3464</v>
      </c>
      <c r="B1898" t="s">
        <v>3465</v>
      </c>
      <c r="C1898" t="str">
        <f>Tabla4[[#This Row],[NIT]]</f>
        <v>94831902981010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3466</v>
      </c>
      <c r="B1899" t="s">
        <v>3467</v>
      </c>
      <c r="C1899" t="str">
        <f>Tabla4[[#This Row],[NIT]]</f>
        <v>02032901570013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3468</v>
      </c>
      <c r="B1900" t="s">
        <v>3469</v>
      </c>
      <c r="C1900" t="str">
        <f>Tabla4[[#This Row],[NIT]]</f>
        <v>06142305670013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3470</v>
      </c>
      <c r="B1901" t="s">
        <v>3471</v>
      </c>
      <c r="C1901" t="str">
        <f>Tabla4[[#This Row],[NIT]]</f>
        <v>03152510540010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3472</v>
      </c>
      <c r="B1902" t="s">
        <v>3473</v>
      </c>
      <c r="C1902" t="str">
        <f>Tabla4[[#This Row],[NIT]]</f>
        <v>06141601031021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3474</v>
      </c>
      <c r="B1903" t="s">
        <v>3475</v>
      </c>
      <c r="C1903" t="str">
        <f>Tabla4[[#This Row],[NIT]]</f>
        <v>02101904820018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3476</v>
      </c>
      <c r="B1904" t="s">
        <v>3477</v>
      </c>
      <c r="C1904" t="str">
        <f>Tabla4[[#This Row],[NIT]]</f>
        <v>14081204530014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3478</v>
      </c>
      <c r="B1905" t="s">
        <v>3479</v>
      </c>
      <c r="C1905" t="str">
        <f>Tabla4[[#This Row],[NIT]]</f>
        <v>14012712531011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3480</v>
      </c>
      <c r="B1906" t="s">
        <v>3481</v>
      </c>
      <c r="C1906" t="str">
        <f>Tabla4[[#This Row],[NIT]]</f>
        <v>06142405850025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3482</v>
      </c>
      <c r="B1907" t="s">
        <v>3483</v>
      </c>
      <c r="C1907" t="str">
        <f>Tabla4[[#This Row],[NIT]]</f>
        <v>96480512051011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3484</v>
      </c>
      <c r="B1908" t="s">
        <v>3485</v>
      </c>
      <c r="C1908" t="str">
        <f>Tabla4[[#This Row],[NIT]]</f>
        <v>06143105061037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3486</v>
      </c>
      <c r="B1909" t="s">
        <v>3487</v>
      </c>
      <c r="C1909" t="str">
        <f>Tabla4[[#This Row],[NIT]]</f>
        <v>06140204921049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3488</v>
      </c>
      <c r="B1910" t="s">
        <v>3489</v>
      </c>
      <c r="C1910" t="str">
        <f>Tabla4[[#This Row],[NIT]]</f>
        <v>12171211971015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3490</v>
      </c>
      <c r="B1911" t="s">
        <v>3491</v>
      </c>
      <c r="C1911" t="str">
        <f>Tabla4[[#This Row],[NIT]]</f>
        <v>06141008901028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1430</v>
      </c>
      <c r="B1912" t="s">
        <v>3492</v>
      </c>
      <c r="C1912" t="str">
        <f>Tabla4[[#This Row],[NIT]]</f>
        <v>06140205031020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3493</v>
      </c>
      <c r="B1913" t="s">
        <v>3494</v>
      </c>
      <c r="C1913" t="str">
        <f>Tabla4[[#This Row],[NIT]]</f>
        <v>06142807810010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3495</v>
      </c>
      <c r="B1914" t="s">
        <v>3496</v>
      </c>
      <c r="C1914" t="str">
        <f>Tabla4[[#This Row],[NIT]]</f>
        <v>06142509021024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3497</v>
      </c>
      <c r="B1915" t="s">
        <v>3498</v>
      </c>
      <c r="C1915" t="str">
        <f>Tabla4[[#This Row],[NIT]]</f>
        <v>02072401500010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3499</v>
      </c>
      <c r="B1916" t="s">
        <v>3500</v>
      </c>
      <c r="C1916" t="str">
        <f>Tabla4[[#This Row],[NIT]]</f>
        <v>96422206810012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3501</v>
      </c>
      <c r="B1917" t="s">
        <v>3502</v>
      </c>
      <c r="C1917" t="str">
        <f>Tabla4[[#This Row],[NIT]]</f>
        <v>06142411151035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3503</v>
      </c>
      <c r="B1918" t="s">
        <v>3504</v>
      </c>
      <c r="C1918" t="str">
        <f>Tabla4[[#This Row],[NIT]]</f>
        <v>06140101770019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3505</v>
      </c>
      <c r="B1919" t="s">
        <v>3506</v>
      </c>
      <c r="C1919" t="str">
        <f>Tabla4[[#This Row],[NIT]]</f>
        <v>06142506121010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3507</v>
      </c>
      <c r="B1920" t="s">
        <v>3508</v>
      </c>
      <c r="C1920" t="str">
        <f>Tabla4[[#This Row],[NIT]]</f>
        <v>06140410121024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3509</v>
      </c>
      <c r="B1921" t="s">
        <v>3510</v>
      </c>
      <c r="C1921" t="str">
        <f>Tabla4[[#This Row],[NIT]]</f>
        <v>05012012161014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3511</v>
      </c>
      <c r="B1922" t="s">
        <v>3512</v>
      </c>
      <c r="C1922" t="str">
        <f>Tabla4[[#This Row],[NIT]]</f>
        <v>06141003091036</v>
      </c>
      <c r="D1922">
        <f t="shared" ref="D1922:D1985" si="61">LEN(C1922)</f>
        <v>14</v>
      </c>
      <c r="E1922" t="str">
        <f t="shared" si="60"/>
        <v>NIT</v>
      </c>
    </row>
    <row r="1923" spans="1:5" x14ac:dyDescent="0.25">
      <c r="A1923" t="s">
        <v>3513</v>
      </c>
      <c r="B1923" t="s">
        <v>3514</v>
      </c>
      <c r="C1923" t="str">
        <f>Tabla4[[#This Row],[NIT]]</f>
        <v>02102802001015</v>
      </c>
      <c r="D1923">
        <f t="shared" si="61"/>
        <v>14</v>
      </c>
      <c r="E1923" t="str">
        <f t="shared" ref="E1923:E1986" si="62">IF(D1923=14,"NIT",IF(D1923=9,"DUI"," "))</f>
        <v>NIT</v>
      </c>
    </row>
    <row r="1924" spans="1:5" x14ac:dyDescent="0.25">
      <c r="A1924" t="s">
        <v>3515</v>
      </c>
      <c r="B1924" t="s">
        <v>3516</v>
      </c>
      <c r="C1924" t="str">
        <f>Tabla4[[#This Row],[NIT]]</f>
        <v>06141808001092</v>
      </c>
      <c r="D1924">
        <f t="shared" si="61"/>
        <v>14</v>
      </c>
      <c r="E1924" t="str">
        <f t="shared" si="62"/>
        <v>NIT</v>
      </c>
    </row>
    <row r="1925" spans="1:5" x14ac:dyDescent="0.25">
      <c r="A1925" t="s">
        <v>3517</v>
      </c>
      <c r="B1925" t="s">
        <v>3518</v>
      </c>
      <c r="C1925" t="str">
        <f>Tabla4[[#This Row],[NIT]]</f>
        <v>06142004981074</v>
      </c>
      <c r="D1925">
        <f t="shared" si="61"/>
        <v>14</v>
      </c>
      <c r="E1925" t="str">
        <f t="shared" si="62"/>
        <v>NIT</v>
      </c>
    </row>
    <row r="1926" spans="1:5" x14ac:dyDescent="0.25">
      <c r="A1926" t="s">
        <v>3519</v>
      </c>
      <c r="B1926" t="s">
        <v>3520</v>
      </c>
      <c r="C1926" t="str">
        <f>Tabla4[[#This Row],[NIT]]</f>
        <v>06142302051020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3521</v>
      </c>
      <c r="B1927" t="s">
        <v>3522</v>
      </c>
      <c r="C1927" t="str">
        <f>Tabla4[[#This Row],[NIT]]</f>
        <v>06143011091021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3523</v>
      </c>
      <c r="B1928" t="s">
        <v>3524</v>
      </c>
      <c r="C1928" t="str">
        <f>Tabla4[[#This Row],[NIT]]</f>
        <v>06141905991030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3525</v>
      </c>
      <c r="B1929" t="s">
        <v>3526</v>
      </c>
      <c r="C1929" t="str">
        <f>Tabla4[[#This Row],[NIT]]</f>
        <v>06141612620014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3527</v>
      </c>
      <c r="B1930" t="s">
        <v>3528</v>
      </c>
      <c r="C1930" t="str">
        <f>Tabla4[[#This Row],[NIT]]</f>
        <v>06142910131029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3529</v>
      </c>
      <c r="B1931" t="s">
        <v>3530</v>
      </c>
      <c r="C1931" t="str">
        <f>Tabla4[[#This Row],[NIT]]</f>
        <v>02102701001014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3531</v>
      </c>
      <c r="B1932" t="s">
        <v>3532</v>
      </c>
      <c r="C1932" t="str">
        <f>Tabla4[[#This Row],[NIT]]</f>
        <v>06142501161056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1572</v>
      </c>
      <c r="B1933" t="s">
        <v>3533</v>
      </c>
      <c r="C1933" t="str">
        <f>Tabla4[[#This Row],[NIT]]</f>
        <v>06141108001032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3534</v>
      </c>
      <c r="B1934" t="s">
        <v>3535</v>
      </c>
      <c r="C1934" t="str">
        <f>Tabla4[[#This Row],[NIT]]</f>
        <v>06141606921025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3536</v>
      </c>
      <c r="B1935" t="s">
        <v>3537</v>
      </c>
      <c r="C1935" t="str">
        <f>Tabla4[[#This Row],[NIT]]</f>
        <v>06140512161047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3538</v>
      </c>
      <c r="B1936" t="s">
        <v>3539</v>
      </c>
      <c r="C1936" t="str">
        <f>Tabla4[[#This Row],[NIT]]</f>
        <v>06142711901010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3540</v>
      </c>
      <c r="B1937" t="s">
        <v>3541</v>
      </c>
      <c r="C1937" t="str">
        <f>Tabla4[[#This Row],[NIT]]</f>
        <v>94502404871017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3542</v>
      </c>
      <c r="B1938" t="s">
        <v>3543</v>
      </c>
      <c r="C1938" t="str">
        <f>Tabla4[[#This Row],[NIT]]</f>
        <v>06141509650017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3544</v>
      </c>
      <c r="B1939" t="s">
        <v>3545</v>
      </c>
      <c r="C1939" t="str">
        <f>Tabla4[[#This Row],[NIT]]</f>
        <v>12173110810022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3546</v>
      </c>
      <c r="B1940" t="s">
        <v>3547</v>
      </c>
      <c r="C1940" t="str">
        <f>Tabla4[[#This Row],[NIT]]</f>
        <v>06142012901055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3548</v>
      </c>
      <c r="B1941" t="s">
        <v>3549</v>
      </c>
      <c r="C1941" t="str">
        <f>Tabla4[[#This Row],[NIT]]</f>
        <v>06140803841010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3550</v>
      </c>
      <c r="B1942" t="s">
        <v>3551</v>
      </c>
      <c r="C1942" t="str">
        <f>Tabla4[[#This Row],[NIT]]</f>
        <v>06141509770011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3552</v>
      </c>
      <c r="B1943" t="s">
        <v>3553</v>
      </c>
      <c r="C1943" t="str">
        <f>Tabla4[[#This Row],[NIT]]</f>
        <v>06141701810015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3554</v>
      </c>
      <c r="B1944" t="s">
        <v>3555</v>
      </c>
      <c r="C1944" t="str">
        <f>Tabla4[[#This Row],[NIT]]</f>
        <v>06140703810032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3556</v>
      </c>
      <c r="B1945" t="s">
        <v>3557</v>
      </c>
      <c r="C1945" t="str">
        <f>Tabla4[[#This Row],[NIT]]</f>
        <v>06142607820032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192</v>
      </c>
      <c r="B1946" t="s">
        <v>3558</v>
      </c>
      <c r="C1946" t="str">
        <f>Tabla4[[#This Row],[NIT]]</f>
        <v>06141706800012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3559</v>
      </c>
      <c r="B1947" t="s">
        <v>3560</v>
      </c>
      <c r="C1947" t="str">
        <f>Tabla4[[#This Row],[NIT]]</f>
        <v>06142005810012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3561</v>
      </c>
      <c r="B1948" t="s">
        <v>3562</v>
      </c>
      <c r="C1948" t="str">
        <f>Tabla4[[#This Row],[NIT]]</f>
        <v>06140404600015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3563</v>
      </c>
      <c r="B1949" t="s">
        <v>3564</v>
      </c>
      <c r="C1949" t="str">
        <f>Tabla4[[#This Row],[NIT]]</f>
        <v>06141011961031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3565</v>
      </c>
      <c r="B1950" t="s">
        <v>3566</v>
      </c>
      <c r="C1950" t="str">
        <f>Tabla4[[#This Row],[NIT]]</f>
        <v>06142511941017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3567</v>
      </c>
      <c r="B1951" t="s">
        <v>3568</v>
      </c>
      <c r="C1951" t="str">
        <f>Tabla4[[#This Row],[NIT]]</f>
        <v>06141801921013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3569</v>
      </c>
      <c r="B1952" t="s">
        <v>3570</v>
      </c>
      <c r="C1952" t="str">
        <f>Tabla4[[#This Row],[NIT]]</f>
        <v>06140212931045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3571</v>
      </c>
      <c r="B1953" t="s">
        <v>3572</v>
      </c>
      <c r="C1953" t="str">
        <f>Tabla4[[#This Row],[NIT]]</f>
        <v>06142007091010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3573</v>
      </c>
      <c r="B1954" t="s">
        <v>3574</v>
      </c>
      <c r="C1954" t="str">
        <f>Tabla4[[#This Row],[NIT]]</f>
        <v>06142011771018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3575</v>
      </c>
      <c r="B1955" t="s">
        <v>3576</v>
      </c>
      <c r="C1955" t="str">
        <f>Tabla4[[#This Row],[NIT]]</f>
        <v>06142903081016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3577</v>
      </c>
      <c r="B1956" t="s">
        <v>3578</v>
      </c>
      <c r="C1956" t="str">
        <f>Tabla4[[#This Row],[NIT]]</f>
        <v>06140512071064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3579</v>
      </c>
      <c r="B1957" t="s">
        <v>3580</v>
      </c>
      <c r="C1957" t="str">
        <f>Tabla4[[#This Row],[NIT]]</f>
        <v>01011405061010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3581</v>
      </c>
      <c r="B1958" t="s">
        <v>3582</v>
      </c>
      <c r="C1958" t="str">
        <f>Tabla4[[#This Row],[NIT]]</f>
        <v>06140806450012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3583</v>
      </c>
      <c r="B1959" t="s">
        <v>3584</v>
      </c>
      <c r="C1959" t="str">
        <f>Tabla4[[#This Row],[NIT]]</f>
        <v>08210507660026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3585</v>
      </c>
      <c r="B1960" t="s">
        <v>3586</v>
      </c>
      <c r="C1960" t="str">
        <f>Tabla4[[#This Row],[NIT]]</f>
        <v>08212607380013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3587</v>
      </c>
      <c r="B1961" t="s">
        <v>3588</v>
      </c>
      <c r="C1961" t="str">
        <f>Tabla4[[#This Row],[NIT]]</f>
        <v>14062004650011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3589</v>
      </c>
      <c r="B1962" t="s">
        <v>3590</v>
      </c>
      <c r="C1962" t="str">
        <f>Tabla4[[#This Row],[NIT]]</f>
        <v>06142101860018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3591</v>
      </c>
      <c r="B1963" t="s">
        <v>3592</v>
      </c>
      <c r="C1963" t="str">
        <f>Tabla4[[#This Row],[NIT]]</f>
        <v>06142208660010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3593</v>
      </c>
      <c r="B1964" t="s">
        <v>3594</v>
      </c>
      <c r="C1964" t="str">
        <f>Tabla4[[#This Row],[NIT]]</f>
        <v>06141504700018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3595</v>
      </c>
      <c r="B1965" t="s">
        <v>3596</v>
      </c>
      <c r="C1965" t="str">
        <f>Tabla4[[#This Row],[NIT]]</f>
        <v>06143003041015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3597</v>
      </c>
      <c r="B1966" t="s">
        <v>3598</v>
      </c>
      <c r="C1966" t="str">
        <f>Tabla4[[#This Row],[NIT]]</f>
        <v>05011103031010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3599</v>
      </c>
      <c r="B1967" t="s">
        <v>3600</v>
      </c>
      <c r="C1967" t="str">
        <f>Tabla4[[#This Row],[NIT]]</f>
        <v>06142706011049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3601</v>
      </c>
      <c r="B1968" t="s">
        <v>3602</v>
      </c>
      <c r="C1968" t="str">
        <f>Tabla4[[#This Row],[NIT]]</f>
        <v>06140506720010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3603</v>
      </c>
      <c r="B1969" t="s">
        <v>3604</v>
      </c>
      <c r="C1969" t="str">
        <f>Tabla4[[#This Row],[NIT]]</f>
        <v>04232307430014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3605</v>
      </c>
      <c r="B1970" t="s">
        <v>3606</v>
      </c>
      <c r="C1970" t="str">
        <f>Tabla4[[#This Row],[NIT]]</f>
        <v>06142110971070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3607</v>
      </c>
      <c r="B1971" t="s">
        <v>3608</v>
      </c>
      <c r="C1971" t="str">
        <f>Tabla4[[#This Row],[NIT]]</f>
        <v>06141601740015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3609</v>
      </c>
      <c r="B1972" t="s">
        <v>3610</v>
      </c>
      <c r="C1972" t="str">
        <f>Tabla4[[#This Row],[NIT]]</f>
        <v>02032808001019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3611</v>
      </c>
      <c r="B1973" t="s">
        <v>3612</v>
      </c>
      <c r="C1973" t="str">
        <f>Tabla4[[#This Row],[NIT]]</f>
        <v>06140307001029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3613</v>
      </c>
      <c r="B1974" t="s">
        <v>3614</v>
      </c>
      <c r="C1974" t="str">
        <f>Tabla4[[#This Row],[NIT]]</f>
        <v>06140806011027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3615</v>
      </c>
      <c r="B1975" t="s">
        <v>3616</v>
      </c>
      <c r="C1975" t="str">
        <f>Tabla4[[#This Row],[NIT]]</f>
        <v>06142802941057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3617</v>
      </c>
      <c r="B1976" t="s">
        <v>3618</v>
      </c>
      <c r="C1976" t="str">
        <f>Tabla4[[#This Row],[NIT]]</f>
        <v>06143006061068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3619</v>
      </c>
      <c r="B1977" t="s">
        <v>3620</v>
      </c>
      <c r="C1977" t="str">
        <f>Tabla4[[#This Row],[NIT]]</f>
        <v>06140603061045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2845</v>
      </c>
      <c r="B1978" t="s">
        <v>3621</v>
      </c>
      <c r="C1978" t="str">
        <f>Tabla4[[#This Row],[NIT]]</f>
        <v>06142503061024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3622</v>
      </c>
      <c r="B1979" t="s">
        <v>3623</v>
      </c>
      <c r="C1979" t="str">
        <f>Tabla4[[#This Row],[NIT]]</f>
        <v>06142906061040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3624</v>
      </c>
      <c r="B1980" t="s">
        <v>3625</v>
      </c>
      <c r="C1980" t="str">
        <f>Tabla4[[#This Row],[NIT]]</f>
        <v>06141102001030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1523</v>
      </c>
      <c r="B1981" t="s">
        <v>3626</v>
      </c>
      <c r="C1981" t="str">
        <f>Tabla4[[#This Row],[NIT]]</f>
        <v>06140106710037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3627</v>
      </c>
      <c r="B1982" t="s">
        <v>3628</v>
      </c>
      <c r="C1982" t="str">
        <f>Tabla4[[#This Row],[NIT]]</f>
        <v>06140203011022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3629</v>
      </c>
      <c r="B1983" t="s">
        <v>3630</v>
      </c>
      <c r="C1983" t="str">
        <f>Tabla4[[#This Row],[NIT]]</f>
        <v>06140710051052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3631</v>
      </c>
      <c r="B1984" t="s">
        <v>3632</v>
      </c>
      <c r="C1984" t="str">
        <f>Tabla4[[#This Row],[NIT]]</f>
        <v>06141111991035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3633</v>
      </c>
      <c r="B1985" t="s">
        <v>3634</v>
      </c>
      <c r="C1985" t="str">
        <f>Tabla4[[#This Row],[NIT]]</f>
        <v>06142806061035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3635</v>
      </c>
      <c r="B1986" t="s">
        <v>3636</v>
      </c>
      <c r="C1986" t="str">
        <f>Tabla4[[#This Row],[NIT]]</f>
        <v>06142405011060</v>
      </c>
      <c r="D1986">
        <f t="shared" ref="D1986:D2049" si="63">LEN(C1986)</f>
        <v>14</v>
      </c>
      <c r="E1986" t="str">
        <f t="shared" si="62"/>
        <v>NIT</v>
      </c>
    </row>
    <row r="1987" spans="1:5" x14ac:dyDescent="0.25">
      <c r="A1987" t="s">
        <v>3637</v>
      </c>
      <c r="B1987" t="s">
        <v>3638</v>
      </c>
      <c r="C1987" t="str">
        <f>Tabla4[[#This Row],[NIT]]</f>
        <v>06143008051124</v>
      </c>
      <c r="D1987">
        <f t="shared" si="63"/>
        <v>14</v>
      </c>
      <c r="E1987" t="str">
        <f t="shared" ref="E1987:E2050" si="64">IF(D1987=14,"NIT",IF(D1987=9,"DUI"," "))</f>
        <v>NIT</v>
      </c>
    </row>
    <row r="1988" spans="1:5" x14ac:dyDescent="0.25">
      <c r="A1988" t="s">
        <v>3639</v>
      </c>
      <c r="B1988" t="s">
        <v>3640</v>
      </c>
      <c r="C1988" t="str">
        <f>Tabla4[[#This Row],[NIT]]</f>
        <v>06141207061055</v>
      </c>
      <c r="D1988">
        <f t="shared" si="63"/>
        <v>14</v>
      </c>
      <c r="E1988" t="str">
        <f t="shared" si="64"/>
        <v>NIT</v>
      </c>
    </row>
    <row r="1989" spans="1:5" x14ac:dyDescent="0.25">
      <c r="A1989" t="s">
        <v>3641</v>
      </c>
      <c r="B1989" t="s">
        <v>3642</v>
      </c>
      <c r="C1989" t="str">
        <f>Tabla4[[#This Row],[NIT]]</f>
        <v>06140610670015</v>
      </c>
      <c r="D1989">
        <f t="shared" si="63"/>
        <v>14</v>
      </c>
      <c r="E1989" t="str">
        <f t="shared" si="64"/>
        <v>NIT</v>
      </c>
    </row>
    <row r="1990" spans="1:5" x14ac:dyDescent="0.25">
      <c r="A1990" t="s">
        <v>3643</v>
      </c>
      <c r="B1990" t="s">
        <v>3644</v>
      </c>
      <c r="C1990" t="str">
        <f>Tabla4[[#This Row],[NIT]]</f>
        <v>06140703810019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2477</v>
      </c>
      <c r="B1991" t="s">
        <v>3645</v>
      </c>
      <c r="C1991" t="str">
        <f>Tabla4[[#This Row],[NIT]]</f>
        <v>06140410051042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3646</v>
      </c>
      <c r="B1992" t="s">
        <v>3647</v>
      </c>
      <c r="C1992" t="str">
        <f>Tabla4[[#This Row],[NIT]]</f>
        <v>06140402021029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2487</v>
      </c>
      <c r="B1993" t="s">
        <v>3648</v>
      </c>
      <c r="C1993" t="str">
        <f>Tabla4[[#This Row],[NIT]]</f>
        <v>06142709961072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3649</v>
      </c>
      <c r="B1994" t="s">
        <v>3650</v>
      </c>
      <c r="C1994" t="str">
        <f>Tabla4[[#This Row],[NIT]]</f>
        <v>06143011051054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3651</v>
      </c>
      <c r="B1995" t="s">
        <v>3652</v>
      </c>
      <c r="C1995" t="str">
        <f>Tabla4[[#This Row],[NIT]]</f>
        <v>06140907021015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2552</v>
      </c>
      <c r="B1996" t="s">
        <v>3653</v>
      </c>
      <c r="C1996" t="str">
        <f>Tabla4[[#This Row],[NIT]]</f>
        <v>06142604931011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3654</v>
      </c>
      <c r="B1997" t="s">
        <v>3655</v>
      </c>
      <c r="C1997" t="str">
        <f>Tabla4[[#This Row],[NIT]]</f>
        <v>06140209051093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3656</v>
      </c>
      <c r="B1998" t="s">
        <v>3657</v>
      </c>
      <c r="C1998" t="str">
        <f>Tabla4[[#This Row],[NIT]]</f>
        <v>06142602961010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3658</v>
      </c>
      <c r="B1999" t="s">
        <v>3659</v>
      </c>
      <c r="C1999" t="str">
        <f>Tabla4[[#This Row],[NIT]]</f>
        <v>06141603061025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3660</v>
      </c>
      <c r="B2000" t="s">
        <v>3661</v>
      </c>
      <c r="C2000" t="str">
        <f>Tabla4[[#This Row],[NIT]]</f>
        <v>06141310051050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3662</v>
      </c>
      <c r="B2001" t="s">
        <v>3663</v>
      </c>
      <c r="C2001" t="str">
        <f>Tabla4[[#This Row],[NIT]]</f>
        <v>06142408951063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2758</v>
      </c>
      <c r="B2002" t="s">
        <v>3664</v>
      </c>
      <c r="C2002" t="str">
        <f>Tabla4[[#This Row],[NIT]]</f>
        <v>06140507061018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3665</v>
      </c>
      <c r="B2003" t="s">
        <v>3666</v>
      </c>
      <c r="C2003" t="str">
        <f>Tabla4[[#This Row],[NIT]]</f>
        <v>06142305061043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3667</v>
      </c>
      <c r="B2004" t="s">
        <v>3668</v>
      </c>
      <c r="C2004" t="str">
        <f>Tabla4[[#This Row],[NIT]]</f>
        <v>06141601021069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3669</v>
      </c>
      <c r="B2005" t="s">
        <v>3670</v>
      </c>
      <c r="C2005" t="str">
        <f>Tabla4[[#This Row],[NIT]]</f>
        <v>06141404051010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3671</v>
      </c>
      <c r="B2006" t="s">
        <v>3672</v>
      </c>
      <c r="C2006" t="str">
        <f>Tabla4[[#This Row],[NIT]]</f>
        <v>06141008061020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3673</v>
      </c>
      <c r="B2007" t="s">
        <v>3674</v>
      </c>
      <c r="C2007" t="str">
        <f>Tabla4[[#This Row],[NIT]]</f>
        <v>06141105061042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3675</v>
      </c>
      <c r="B2008" t="s">
        <v>3676</v>
      </c>
      <c r="C2008" t="str">
        <f>Tabla4[[#This Row],[NIT]]</f>
        <v>06141410021018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3677</v>
      </c>
      <c r="B2009" t="s">
        <v>3678</v>
      </c>
      <c r="C2009" t="str">
        <f>Tabla4[[#This Row],[NIT]]</f>
        <v>06140907041105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3679</v>
      </c>
      <c r="B2010" t="s">
        <v>3680</v>
      </c>
      <c r="C2010" t="str">
        <f>Tabla4[[#This Row],[NIT]]</f>
        <v>05111207061012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3681</v>
      </c>
      <c r="B2011" t="s">
        <v>3682</v>
      </c>
      <c r="C2011" t="str">
        <f>Tabla4[[#This Row],[NIT]]</f>
        <v>06141702051058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3683</v>
      </c>
      <c r="B2012" t="s">
        <v>3684</v>
      </c>
      <c r="C2012" t="str">
        <f>Tabla4[[#This Row],[NIT]]</f>
        <v>06142305001024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3302</v>
      </c>
      <c r="B2013" t="s">
        <v>3685</v>
      </c>
      <c r="C2013" t="str">
        <f>Tabla4[[#This Row],[NIT]]</f>
        <v>12172012041013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3686</v>
      </c>
      <c r="B2014" t="s">
        <v>3687</v>
      </c>
      <c r="C2014" t="str">
        <f>Tabla4[[#This Row],[NIT]]</f>
        <v>06142401061097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3688</v>
      </c>
      <c r="B2015" t="s">
        <v>3689</v>
      </c>
      <c r="C2015" t="str">
        <f>Tabla4[[#This Row],[NIT]]</f>
        <v>06140912051038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3690</v>
      </c>
      <c r="B2016" t="s">
        <v>3691</v>
      </c>
      <c r="C2016" t="str">
        <f>Tabla4[[#This Row],[NIT]]</f>
        <v>06142611041080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3692</v>
      </c>
      <c r="B2017" t="s">
        <v>3693</v>
      </c>
      <c r="C2017" t="str">
        <f>Tabla4[[#This Row],[NIT]]</f>
        <v>06140107061019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3694</v>
      </c>
      <c r="B2018" t="s">
        <v>3695</v>
      </c>
      <c r="C2018" t="str">
        <f>Tabla4[[#This Row],[NIT]]</f>
        <v>06143101051010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3696</v>
      </c>
      <c r="B2019" t="s">
        <v>3697</v>
      </c>
      <c r="C2019" t="str">
        <f>Tabla4[[#This Row],[NIT]]</f>
        <v>06142806061027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3698</v>
      </c>
      <c r="B2020" t="s">
        <v>3699</v>
      </c>
      <c r="C2020" t="str">
        <f>Tabla4[[#This Row],[NIT]]</f>
        <v>06140910061010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3700</v>
      </c>
      <c r="B2021" t="s">
        <v>3701</v>
      </c>
      <c r="C2021" t="str">
        <f>Tabla4[[#This Row],[NIT]]</f>
        <v>06143103091036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3702</v>
      </c>
      <c r="B2022" t="s">
        <v>3703</v>
      </c>
      <c r="C2022" t="str">
        <f>Tabla4[[#This Row],[NIT]]</f>
        <v>06140805061039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3704</v>
      </c>
      <c r="B2023" t="s">
        <v>3705</v>
      </c>
      <c r="C2023" t="str">
        <f>Tabla4[[#This Row],[NIT]]</f>
        <v>06141810011038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2308</v>
      </c>
      <c r="B2024" t="s">
        <v>3706</v>
      </c>
      <c r="C2024" t="str">
        <f>Tabla4[[#This Row],[NIT]]</f>
        <v>06141903021033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3707</v>
      </c>
      <c r="B2025" t="s">
        <v>3708</v>
      </c>
      <c r="C2025" t="str">
        <f>Tabla4[[#This Row],[NIT]]</f>
        <v>06143008011017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2399</v>
      </c>
      <c r="B2026" t="s">
        <v>3709</v>
      </c>
      <c r="C2026" t="str">
        <f>Tabla4[[#This Row],[NIT]]</f>
        <v>12170411991014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3710</v>
      </c>
      <c r="B2027" t="s">
        <v>3711</v>
      </c>
      <c r="C2027" t="str">
        <f>Tabla4[[#This Row],[NIT]]</f>
        <v>06141312051022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3712</v>
      </c>
      <c r="B2028" t="s">
        <v>3713</v>
      </c>
      <c r="C2028" t="str">
        <f>Tabla4[[#This Row],[NIT]]</f>
        <v>06141511021035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3714</v>
      </c>
      <c r="B2029" t="s">
        <v>3715</v>
      </c>
      <c r="C2029" t="str">
        <f>Tabla4[[#This Row],[NIT]]</f>
        <v>06142807991010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3716</v>
      </c>
      <c r="B2030" t="s">
        <v>3717</v>
      </c>
      <c r="C2030" t="str">
        <f>Tabla4[[#This Row],[NIT]]</f>
        <v>06142307971039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3718</v>
      </c>
      <c r="B2031" t="s">
        <v>3719</v>
      </c>
      <c r="C2031" t="str">
        <f>Tabla4[[#This Row],[NIT]]</f>
        <v>06140603021051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3720</v>
      </c>
      <c r="B2032" t="s">
        <v>3721</v>
      </c>
      <c r="C2032" t="str">
        <f>Tabla4[[#This Row],[NIT]]</f>
        <v>05032102031013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3722</v>
      </c>
      <c r="B2033" t="s">
        <v>3723</v>
      </c>
      <c r="C2033" t="str">
        <f>Tabla4[[#This Row],[NIT]]</f>
        <v>06142401061089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3724</v>
      </c>
      <c r="B2034" t="s">
        <v>3725</v>
      </c>
      <c r="C2034" t="str">
        <f>Tabla4[[#This Row],[NIT]]</f>
        <v>06143108011030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3726</v>
      </c>
      <c r="B2035" t="s">
        <v>3727</v>
      </c>
      <c r="C2035" t="str">
        <f>Tabla4[[#This Row],[NIT]]</f>
        <v>06140310071011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3728</v>
      </c>
      <c r="B2036" t="s">
        <v>3729</v>
      </c>
      <c r="C2036" t="str">
        <f>Tabla4[[#This Row],[NIT]]</f>
        <v>06142705031020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3730</v>
      </c>
      <c r="B2037" t="s">
        <v>3731</v>
      </c>
      <c r="C2037" t="str">
        <f>Tabla4[[#This Row],[NIT]]</f>
        <v>06142608021036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3732</v>
      </c>
      <c r="B2038" t="s">
        <v>3733</v>
      </c>
      <c r="C2038" t="str">
        <f>Tabla4[[#This Row],[NIT]]</f>
        <v>06141101840033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3734</v>
      </c>
      <c r="B2039" t="s">
        <v>3735</v>
      </c>
      <c r="C2039" t="str">
        <f>Tabla4[[#This Row],[NIT]]</f>
        <v>06140504941041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3736</v>
      </c>
      <c r="B2040" t="s">
        <v>3737</v>
      </c>
      <c r="C2040" t="str">
        <f>Tabla4[[#This Row],[NIT]]</f>
        <v>07022806941017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3738</v>
      </c>
      <c r="B2041" t="s">
        <v>3739</v>
      </c>
      <c r="C2041" t="str">
        <f>Tabla4[[#This Row],[NIT]]</f>
        <v>08131006800019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3740</v>
      </c>
      <c r="B2042" t="s">
        <v>3741</v>
      </c>
      <c r="C2042" t="str">
        <f>Tabla4[[#This Row],[NIT]]</f>
        <v>06141602870010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3742</v>
      </c>
      <c r="B2043" t="s">
        <v>3743</v>
      </c>
      <c r="C2043" t="str">
        <f>Tabla4[[#This Row],[NIT]]</f>
        <v>06140502921094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3744</v>
      </c>
      <c r="B2044" t="s">
        <v>3745</v>
      </c>
      <c r="C2044" t="str">
        <f>Tabla4[[#This Row],[NIT]]</f>
        <v>06140607760013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3746</v>
      </c>
      <c r="B2045" t="s">
        <v>3747</v>
      </c>
      <c r="C2045" t="str">
        <f>Tabla4[[#This Row],[NIT]]</f>
        <v>05020410731010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3748</v>
      </c>
      <c r="B2046" t="s">
        <v>3749</v>
      </c>
      <c r="C2046" t="str">
        <f>Tabla4[[#This Row],[NIT]]</f>
        <v>94830209091012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3750</v>
      </c>
      <c r="B2047" t="s">
        <v>3751</v>
      </c>
      <c r="C2047" t="str">
        <f>Tabla4[[#This Row],[NIT]]</f>
        <v>06140306991025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3752</v>
      </c>
      <c r="B2048" t="s">
        <v>3753</v>
      </c>
      <c r="C2048" t="str">
        <f>Tabla4[[#This Row],[NIT]]</f>
        <v>06141503740045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3754</v>
      </c>
      <c r="B2049" t="s">
        <v>3755</v>
      </c>
      <c r="C2049" t="str">
        <f>Tabla4[[#This Row],[NIT]]</f>
        <v>06142403981045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3756</v>
      </c>
      <c r="B2050" t="s">
        <v>3757</v>
      </c>
      <c r="C2050" t="str">
        <f>Tabla4[[#This Row],[NIT]]</f>
        <v>14081402710010</v>
      </c>
      <c r="D2050">
        <f t="shared" ref="D2050:D2113" si="65">LEN(C2050)</f>
        <v>14</v>
      </c>
      <c r="E2050" t="str">
        <f t="shared" si="64"/>
        <v>NIT</v>
      </c>
    </row>
    <row r="2051" spans="1:5" x14ac:dyDescent="0.25">
      <c r="A2051" t="s">
        <v>3758</v>
      </c>
      <c r="B2051" t="s">
        <v>3759</v>
      </c>
      <c r="C2051" t="str">
        <f>Tabla4[[#This Row],[NIT]]</f>
        <v>06142712931036</v>
      </c>
      <c r="D2051">
        <f t="shared" si="65"/>
        <v>14</v>
      </c>
      <c r="E2051" t="str">
        <f t="shared" ref="E2051:E2114" si="66">IF(D2051=14,"NIT",IF(D2051=9,"DUI"," "))</f>
        <v>NIT</v>
      </c>
    </row>
    <row r="2052" spans="1:5" x14ac:dyDescent="0.25">
      <c r="A2052" t="s">
        <v>3760</v>
      </c>
      <c r="B2052" t="s">
        <v>3761</v>
      </c>
      <c r="C2052" t="str">
        <f>Tabla4[[#This Row],[NIT]]</f>
        <v>06142702921040</v>
      </c>
      <c r="D2052">
        <f t="shared" si="65"/>
        <v>14</v>
      </c>
      <c r="E2052" t="str">
        <f t="shared" si="66"/>
        <v>NIT</v>
      </c>
    </row>
    <row r="2053" spans="1:5" x14ac:dyDescent="0.25">
      <c r="A2053" t="s">
        <v>3762</v>
      </c>
      <c r="B2053" t="s">
        <v>3763</v>
      </c>
      <c r="C2053" t="str">
        <f>Tabla4[[#This Row],[NIT]]</f>
        <v>06142501061035</v>
      </c>
      <c r="D2053">
        <f t="shared" si="65"/>
        <v>14</v>
      </c>
      <c r="E2053" t="str">
        <f t="shared" si="66"/>
        <v>NIT</v>
      </c>
    </row>
    <row r="2054" spans="1:5" x14ac:dyDescent="0.25">
      <c r="A2054" t="s">
        <v>3764</v>
      </c>
      <c r="B2054" t="s">
        <v>3765</v>
      </c>
      <c r="C2054" t="str">
        <f>Tabla4[[#This Row],[NIT]]</f>
        <v>06142806710019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3766</v>
      </c>
      <c r="B2055" t="s">
        <v>3767</v>
      </c>
      <c r="C2055" t="str">
        <f>Tabla4[[#This Row],[NIT]]</f>
        <v>06053005800016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3768</v>
      </c>
      <c r="B2056" t="s">
        <v>3769</v>
      </c>
      <c r="C2056" t="str">
        <f>Tabla4[[#This Row],[NIT]]</f>
        <v>06140603961011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3770</v>
      </c>
      <c r="B2057" t="s">
        <v>3771</v>
      </c>
      <c r="C2057" t="str">
        <f>Tabla4[[#This Row],[NIT]]</f>
        <v>06142312860031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3772</v>
      </c>
      <c r="B2058" t="s">
        <v>3773</v>
      </c>
      <c r="C2058" t="str">
        <f>Tabla4[[#This Row],[NIT]]</f>
        <v>01012801490029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3774</v>
      </c>
      <c r="B2059" t="s">
        <v>3775</v>
      </c>
      <c r="C2059" t="str">
        <f>Tabla4[[#This Row],[NIT]]</f>
        <v>06142603870016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3776</v>
      </c>
      <c r="B2060" t="s">
        <v>3777</v>
      </c>
      <c r="C2060" t="str">
        <f>Tabla4[[#This Row],[NIT]]</f>
        <v>06140112001091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3778</v>
      </c>
      <c r="B2061" t="s">
        <v>3779</v>
      </c>
      <c r="C2061" t="str">
        <f>Tabla4[[#This Row],[NIT]]</f>
        <v>06141405971059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3780</v>
      </c>
      <c r="B2062" t="s">
        <v>3781</v>
      </c>
      <c r="C2062" t="str">
        <f>Tabla4[[#This Row],[NIT]]</f>
        <v>06142803031020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3782</v>
      </c>
      <c r="B2063" t="s">
        <v>3783</v>
      </c>
      <c r="C2063" t="str">
        <f>Tabla4[[#This Row],[NIT]]</f>
        <v>06142706051032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3784</v>
      </c>
      <c r="B2064" t="s">
        <v>3785</v>
      </c>
      <c r="C2064" t="str">
        <f>Tabla4[[#This Row],[NIT]]</f>
        <v>06140709001017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3786</v>
      </c>
      <c r="B2065" t="s">
        <v>3787</v>
      </c>
      <c r="C2065" t="str">
        <f>Tabla4[[#This Row],[NIT]]</f>
        <v>06142805071010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31</v>
      </c>
      <c r="B2066" t="s">
        <v>3788</v>
      </c>
      <c r="C2066" t="str">
        <f>Tabla4[[#This Row],[NIT]]</f>
        <v>06141810901033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3789</v>
      </c>
      <c r="B2067" t="s">
        <v>3790</v>
      </c>
      <c r="C2067" t="str">
        <f>Tabla4[[#This Row],[NIT]]</f>
        <v>06141912081022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3791</v>
      </c>
      <c r="B2068" t="s">
        <v>3792</v>
      </c>
      <c r="C2068" t="str">
        <f>Tabla4[[#This Row],[NIT]]</f>
        <v>02102808350022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3793</v>
      </c>
      <c r="B2069" t="s">
        <v>3794</v>
      </c>
      <c r="C2069" t="str">
        <f>Tabla4[[#This Row],[NIT]]</f>
        <v>06142109981029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3795</v>
      </c>
      <c r="B2070" t="s">
        <v>3796</v>
      </c>
      <c r="C2070" t="str">
        <f>Tabla4[[#This Row],[NIT]]</f>
        <v>06140110071025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3797</v>
      </c>
      <c r="B2071" t="s">
        <v>3798</v>
      </c>
      <c r="C2071" t="str">
        <f>Tabla4[[#This Row],[NIT]]</f>
        <v>06141006780016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3799</v>
      </c>
      <c r="B2072" t="s">
        <v>3800</v>
      </c>
      <c r="C2072" t="str">
        <f>Tabla4[[#This Row],[NIT]]</f>
        <v>06140807700012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3801</v>
      </c>
      <c r="B2073" t="s">
        <v>3802</v>
      </c>
      <c r="C2073" t="str">
        <f>Tabla4[[#This Row],[NIT]]</f>
        <v>06142310071049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3803</v>
      </c>
      <c r="B2074" t="s">
        <v>3804</v>
      </c>
      <c r="C2074" t="str">
        <f>Tabla4[[#This Row],[NIT]]</f>
        <v>06140103620013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3805</v>
      </c>
      <c r="B2075" t="s">
        <v>3806</v>
      </c>
      <c r="C2075" t="str">
        <f>Tabla4[[#This Row],[NIT]]</f>
        <v>06140109770045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3807</v>
      </c>
      <c r="B2076" t="s">
        <v>3808</v>
      </c>
      <c r="C2076" t="str">
        <f>Tabla4[[#This Row],[NIT]]</f>
        <v>06142310041069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3809</v>
      </c>
      <c r="B2077" t="s">
        <v>3810</v>
      </c>
      <c r="C2077" t="str">
        <f>Tabla4[[#This Row],[NIT]]</f>
        <v>06141601760014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3811</v>
      </c>
      <c r="B2078" t="s">
        <v>3812</v>
      </c>
      <c r="C2078" t="str">
        <f>Tabla4[[#This Row],[NIT]]</f>
        <v>06140807911056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3813</v>
      </c>
      <c r="B2079" t="s">
        <v>3814</v>
      </c>
      <c r="C2079" t="str">
        <f>Tabla4[[#This Row],[NIT]]</f>
        <v>06142306690019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3815</v>
      </c>
      <c r="B2080" t="s">
        <v>3816</v>
      </c>
      <c r="C2080" t="str">
        <f>Tabla4[[#This Row],[NIT]]</f>
        <v>06142201901058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3817</v>
      </c>
      <c r="B2081" t="s">
        <v>3818</v>
      </c>
      <c r="C2081" t="str">
        <f>Tabla4[[#This Row],[NIT]]</f>
        <v>06141305850016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3819</v>
      </c>
      <c r="B2082" t="s">
        <v>3820</v>
      </c>
      <c r="C2082" t="str">
        <f>Tabla4[[#This Row],[NIT]]</f>
        <v>06140703720018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3821</v>
      </c>
      <c r="B2083" t="s">
        <v>3822</v>
      </c>
      <c r="C2083" t="str">
        <f>Tabla4[[#This Row],[NIT]]</f>
        <v>12171706001020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36</v>
      </c>
      <c r="B2084" t="s">
        <v>3823</v>
      </c>
      <c r="C2084" t="str">
        <f>Tabla4[[#This Row],[NIT]]</f>
        <v>06141210001020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3824</v>
      </c>
      <c r="B2085" t="s">
        <v>3825</v>
      </c>
      <c r="C2085" t="str">
        <f>Tabla4[[#This Row],[NIT]]</f>
        <v>06140809041040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3826</v>
      </c>
      <c r="B2086" t="s">
        <v>3827</v>
      </c>
      <c r="C2086" t="str">
        <f>Tabla4[[#This Row],[NIT]]</f>
        <v>06143010720016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3828</v>
      </c>
      <c r="B2087" t="s">
        <v>3829</v>
      </c>
      <c r="C2087" t="str">
        <f>Tabla4[[#This Row],[NIT]]</f>
        <v>06140501061032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3830</v>
      </c>
      <c r="B2088" t="s">
        <v>3831</v>
      </c>
      <c r="C2088" t="str">
        <f>Tabla4[[#This Row],[NIT]]</f>
        <v>05110610820011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3832</v>
      </c>
      <c r="B2089" t="s">
        <v>3833</v>
      </c>
      <c r="C2089" t="str">
        <f>Tabla4[[#This Row],[NIT]]</f>
        <v>06143107931012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3834</v>
      </c>
      <c r="B2090" t="s">
        <v>3835</v>
      </c>
      <c r="C2090" t="str">
        <f>Tabla4[[#This Row],[NIT]]</f>
        <v>06142201041040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3836</v>
      </c>
      <c r="B2091" t="s">
        <v>3837</v>
      </c>
      <c r="C2091" t="str">
        <f>Tabla4[[#This Row],[NIT]]</f>
        <v>06142702751013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3838</v>
      </c>
      <c r="B2092" t="s">
        <v>3839</v>
      </c>
      <c r="C2092" t="str">
        <f>Tabla4[[#This Row],[NIT]]</f>
        <v>06142005820017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3840</v>
      </c>
      <c r="B2093" t="s">
        <v>3841</v>
      </c>
      <c r="C2093" t="str">
        <f>Tabla4[[#This Row],[NIT]]</f>
        <v>06141710911015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3842</v>
      </c>
      <c r="B2094" t="s">
        <v>3843</v>
      </c>
      <c r="C2094" t="str">
        <f>Tabla4[[#This Row],[NIT]]</f>
        <v>06142704771410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3844</v>
      </c>
      <c r="B2095" t="s">
        <v>3845</v>
      </c>
      <c r="C2095" t="str">
        <f>Tabla4[[#This Row],[NIT]]</f>
        <v>06140104670024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3846</v>
      </c>
      <c r="B2096" t="s">
        <v>3847</v>
      </c>
      <c r="C2096" t="str">
        <f>Tabla4[[#This Row],[NIT]]</f>
        <v>06142810780010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3848</v>
      </c>
      <c r="B2097" t="s">
        <v>3849</v>
      </c>
      <c r="C2097" t="str">
        <f>Tabla4[[#This Row],[NIT]]</f>
        <v>11232401590014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3850</v>
      </c>
      <c r="B2098" t="s">
        <v>3851</v>
      </c>
      <c r="C2098" t="str">
        <f>Tabla4[[#This Row],[NIT]]</f>
        <v>06142510981015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3852</v>
      </c>
      <c r="B2099" t="s">
        <v>3853</v>
      </c>
      <c r="C2099" t="str">
        <f>Tabla4[[#This Row],[NIT]]</f>
        <v>06141011931043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3854</v>
      </c>
      <c r="B2100" t="s">
        <v>3855</v>
      </c>
      <c r="C2100" t="str">
        <f>Tabla4[[#This Row],[NIT]]</f>
        <v>05051801811010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3856</v>
      </c>
      <c r="B2101" t="s">
        <v>3857</v>
      </c>
      <c r="C2101" t="str">
        <f>Tabla4[[#This Row],[NIT]]</f>
        <v>08212501690018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3858</v>
      </c>
      <c r="B2102" t="s">
        <v>3859</v>
      </c>
      <c r="C2102" t="str">
        <f>Tabla4[[#This Row],[NIT]]</f>
        <v>03071104590019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3860</v>
      </c>
      <c r="B2103" t="s">
        <v>3861</v>
      </c>
      <c r="C2103" t="str">
        <f>Tabla4[[#This Row],[NIT]]</f>
        <v>06142102081081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3862</v>
      </c>
      <c r="B2104" t="s">
        <v>3863</v>
      </c>
      <c r="C2104" t="str">
        <f>Tabla4[[#This Row],[NIT]]</f>
        <v>14161711530014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3864</v>
      </c>
      <c r="B2105" t="s">
        <v>3865</v>
      </c>
      <c r="C2105" t="str">
        <f>Tabla4[[#This Row],[NIT]]</f>
        <v>06142212770044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3866</v>
      </c>
      <c r="B2106" t="s">
        <v>3867</v>
      </c>
      <c r="C2106" t="str">
        <f>Tabla4[[#This Row],[NIT]]</f>
        <v>06141903991075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3868</v>
      </c>
      <c r="B2107" t="s">
        <v>3869</v>
      </c>
      <c r="C2107" t="str">
        <f>Tabla4[[#This Row],[NIT]]</f>
        <v>06141605061014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3870</v>
      </c>
      <c r="B2108" t="s">
        <v>3871</v>
      </c>
      <c r="C2108" t="str">
        <f>Tabla4[[#This Row],[NIT]]</f>
        <v>06141612931024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3872</v>
      </c>
      <c r="B2109" t="s">
        <v>3873</v>
      </c>
      <c r="C2109" t="str">
        <f>Tabla4[[#This Row],[NIT]]</f>
        <v>06140409951048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3874</v>
      </c>
      <c r="B2110" t="s">
        <v>3875</v>
      </c>
      <c r="C2110" t="str">
        <f>Tabla4[[#This Row],[NIT]]</f>
        <v>06142709991044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3876</v>
      </c>
      <c r="B2111" t="s">
        <v>3877</v>
      </c>
      <c r="C2111" t="str">
        <f>Tabla4[[#This Row],[NIT]]</f>
        <v>06140210891046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3878</v>
      </c>
      <c r="B2112" t="s">
        <v>3879</v>
      </c>
      <c r="C2112" t="str">
        <f>Tabla4[[#This Row],[NIT]]</f>
        <v>06142606971045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3880</v>
      </c>
      <c r="B2113" t="s">
        <v>3881</v>
      </c>
      <c r="C2113" t="str">
        <f>Tabla4[[#This Row],[NIT]]</f>
        <v>02100106710016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3882</v>
      </c>
      <c r="B2114" t="s">
        <v>3883</v>
      </c>
      <c r="C2114" t="str">
        <f>Tabla4[[#This Row],[NIT]]</f>
        <v>12171611981010</v>
      </c>
      <c r="D2114">
        <f t="shared" ref="D2114:D2177" si="67">LEN(C2114)</f>
        <v>14</v>
      </c>
      <c r="E2114" t="str">
        <f t="shared" si="66"/>
        <v>NIT</v>
      </c>
    </row>
    <row r="2115" spans="1:5" x14ac:dyDescent="0.25">
      <c r="A2115" t="s">
        <v>3884</v>
      </c>
      <c r="B2115" t="s">
        <v>3885</v>
      </c>
      <c r="C2115" t="str">
        <f>Tabla4[[#This Row],[NIT]]</f>
        <v>06142404011023</v>
      </c>
      <c r="D2115">
        <f t="shared" si="67"/>
        <v>14</v>
      </c>
      <c r="E2115" t="str">
        <f t="shared" ref="E2115:E2178" si="68">IF(D2115=14,"NIT",IF(D2115=9,"DUI"," "))</f>
        <v>NIT</v>
      </c>
    </row>
    <row r="2116" spans="1:5" x14ac:dyDescent="0.25">
      <c r="A2116" t="s">
        <v>3886</v>
      </c>
      <c r="B2116" t="s">
        <v>3887</v>
      </c>
      <c r="C2116" t="str">
        <f>Tabla4[[#This Row],[NIT]]</f>
        <v>06141511911065</v>
      </c>
      <c r="D2116">
        <f t="shared" si="67"/>
        <v>14</v>
      </c>
      <c r="E2116" t="str">
        <f t="shared" si="68"/>
        <v>NIT</v>
      </c>
    </row>
    <row r="2117" spans="1:5" x14ac:dyDescent="0.25">
      <c r="A2117" t="s">
        <v>3888</v>
      </c>
      <c r="B2117" t="s">
        <v>3889</v>
      </c>
      <c r="C2117" t="str">
        <f>Tabla4[[#This Row],[NIT]]</f>
        <v>12170809041016</v>
      </c>
      <c r="D2117">
        <f t="shared" si="67"/>
        <v>14</v>
      </c>
      <c r="E2117" t="str">
        <f t="shared" si="68"/>
        <v>NIT</v>
      </c>
    </row>
    <row r="2118" spans="1:5" x14ac:dyDescent="0.25">
      <c r="A2118" t="s">
        <v>3890</v>
      </c>
      <c r="B2118" t="s">
        <v>3891</v>
      </c>
      <c r="C2118" t="str">
        <f>Tabla4[[#This Row],[NIT]]</f>
        <v>06140406750028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3892</v>
      </c>
      <c r="B2119" t="s">
        <v>3893</v>
      </c>
      <c r="C2119" t="str">
        <f>Tabla4[[#This Row],[NIT]]</f>
        <v>03152712881017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3894</v>
      </c>
      <c r="B2120" t="s">
        <v>3895</v>
      </c>
      <c r="C2120" t="str">
        <f>Tabla4[[#This Row],[NIT]]</f>
        <v>06140912021015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3896</v>
      </c>
      <c r="B2121" t="s">
        <v>3897</v>
      </c>
      <c r="C2121" t="str">
        <f>Tabla4[[#This Row],[NIT]]</f>
        <v>06142309870010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3898</v>
      </c>
      <c r="B2122" t="s">
        <v>3899</v>
      </c>
      <c r="C2122" t="str">
        <f>Tabla4[[#This Row],[NIT]]</f>
        <v>06142902640010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3900</v>
      </c>
      <c r="B2123" t="s">
        <v>3901</v>
      </c>
      <c r="C2123" t="str">
        <f>Tabla4[[#This Row],[NIT]]</f>
        <v>06141506780029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3902</v>
      </c>
      <c r="B2124" t="s">
        <v>3903</v>
      </c>
      <c r="C2124" t="str">
        <f>Tabla4[[#This Row],[NIT]]</f>
        <v>06140609041062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3904</v>
      </c>
      <c r="B2125" t="s">
        <v>3905</v>
      </c>
      <c r="C2125" t="str">
        <f>Tabla4[[#This Row],[NIT]]</f>
        <v>06142107921010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3906</v>
      </c>
      <c r="B2126" t="s">
        <v>3907</v>
      </c>
      <c r="C2126" t="str">
        <f>Tabla4[[#This Row],[NIT]]</f>
        <v>93931907641013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3908</v>
      </c>
      <c r="B2127" t="s">
        <v>3909</v>
      </c>
      <c r="C2127" t="str">
        <f>Tabla4[[#This Row],[NIT]]</f>
        <v>06142210081020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3910</v>
      </c>
      <c r="B2128" t="s">
        <v>3911</v>
      </c>
      <c r="C2128" t="str">
        <f>Tabla4[[#This Row],[NIT]]</f>
        <v>06140401260035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3912</v>
      </c>
      <c r="B2129" t="s">
        <v>3913</v>
      </c>
      <c r="C2129" t="str">
        <f>Tabla4[[#This Row],[NIT]]</f>
        <v>06141705051016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3914</v>
      </c>
      <c r="B2130" t="s">
        <v>3915</v>
      </c>
      <c r="C2130" t="str">
        <f>Tabla4[[#This Row],[NIT]]</f>
        <v>06142901921025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3916</v>
      </c>
      <c r="B2131" t="s">
        <v>3917</v>
      </c>
      <c r="C2131" t="str">
        <f>Tabla4[[#This Row],[NIT]]</f>
        <v>06142603081014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3918</v>
      </c>
      <c r="B2132" t="s">
        <v>3919</v>
      </c>
      <c r="C2132" t="str">
        <f>Tabla4[[#This Row],[NIT]]</f>
        <v>06141204051040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3920</v>
      </c>
      <c r="B2133" t="s">
        <v>3921</v>
      </c>
      <c r="C2133" t="str">
        <f>Tabla4[[#This Row],[NIT]]</f>
        <v>06141407041059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3922</v>
      </c>
      <c r="B2134" t="s">
        <v>3923</v>
      </c>
      <c r="C2134" t="str">
        <f>Tabla4[[#This Row],[NIT]]</f>
        <v>06141101901020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3924</v>
      </c>
      <c r="B2135" t="s">
        <v>3925</v>
      </c>
      <c r="C2135" t="str">
        <f>Tabla4[[#This Row],[NIT]]</f>
        <v>03011908741024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3926</v>
      </c>
      <c r="B2136" t="s">
        <v>3927</v>
      </c>
      <c r="C2136" t="str">
        <f>Tabla4[[#This Row],[NIT]]</f>
        <v>02103009630018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3928</v>
      </c>
      <c r="B2137" t="s">
        <v>3929</v>
      </c>
      <c r="C2137" t="str">
        <f>Tabla4[[#This Row],[NIT]]</f>
        <v>07022508570014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3930</v>
      </c>
      <c r="B2138" t="s">
        <v>3931</v>
      </c>
      <c r="C2138" t="str">
        <f>Tabla4[[#This Row],[NIT]]</f>
        <v>01030807590012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3932</v>
      </c>
      <c r="B2139" t="s">
        <v>3933</v>
      </c>
      <c r="C2139" t="str">
        <f>Tabla4[[#This Row],[NIT]]</f>
        <v>06141309850060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3934</v>
      </c>
      <c r="B2140" t="s">
        <v>3935</v>
      </c>
      <c r="C2140" t="str">
        <f>Tabla4[[#This Row],[NIT]]</f>
        <v>08021311520010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3936</v>
      </c>
      <c r="B2141" t="s">
        <v>3937</v>
      </c>
      <c r="C2141" t="str">
        <f>Tabla4[[#This Row],[NIT]]</f>
        <v>94833009951016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3938</v>
      </c>
      <c r="B2142" t="s">
        <v>3939</v>
      </c>
      <c r="C2142" t="str">
        <f>Tabla4[[#This Row],[NIT]]</f>
        <v>06010402530010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3940</v>
      </c>
      <c r="B2143" t="s">
        <v>3941</v>
      </c>
      <c r="C2143" t="str">
        <f>Tabla4[[#This Row],[NIT]]</f>
        <v>06140901971020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3942</v>
      </c>
      <c r="B2144" t="s">
        <v>3943</v>
      </c>
      <c r="C2144" t="str">
        <f>Tabla4[[#This Row],[NIT]]</f>
        <v>03151607681049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3944</v>
      </c>
      <c r="B2145" t="s">
        <v>3945</v>
      </c>
      <c r="C2145" t="str">
        <f>Tabla4[[#This Row],[NIT]]</f>
        <v>04080611711016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734</v>
      </c>
      <c r="B2146" t="s">
        <v>3946</v>
      </c>
      <c r="C2146" t="str">
        <f>Tabla4[[#This Row],[NIT]]</f>
        <v>14063101640015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3947</v>
      </c>
      <c r="B2147" t="s">
        <v>3948</v>
      </c>
      <c r="C2147" t="str">
        <f>Tabla4[[#This Row],[NIT]]</f>
        <v>14063110671010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3949</v>
      </c>
      <c r="B2148" t="s">
        <v>3950</v>
      </c>
      <c r="C2148" t="str">
        <f>Tabla4[[#This Row],[NIT]]</f>
        <v>06170111781014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1388</v>
      </c>
      <c r="B2149" t="s">
        <v>3951</v>
      </c>
      <c r="C2149" t="str">
        <f>Tabla4[[#This Row],[NIT]]</f>
        <v>06141909961054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3952</v>
      </c>
      <c r="B2150" t="s">
        <v>3953</v>
      </c>
      <c r="C2150" t="str">
        <f>Tabla4[[#This Row],[NIT]]</f>
        <v>06140803790018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3954</v>
      </c>
      <c r="B2151" t="s">
        <v>3955</v>
      </c>
      <c r="C2151" t="str">
        <f>Tabla4[[#This Row],[NIT]]</f>
        <v>03061106691010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3956</v>
      </c>
      <c r="B2152" t="s">
        <v>3957</v>
      </c>
      <c r="C2152" t="str">
        <f>Tabla4[[#This Row],[NIT]]</f>
        <v>06141009871017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3958</v>
      </c>
      <c r="B2153" t="s">
        <v>3959</v>
      </c>
      <c r="C2153" t="str">
        <f>Tabla4[[#This Row],[NIT]]</f>
        <v>06141506991069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3960</v>
      </c>
      <c r="B2154" t="s">
        <v>3961</v>
      </c>
      <c r="C2154" t="str">
        <f>Tabla4[[#This Row],[NIT]]</f>
        <v>06141907931115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3962</v>
      </c>
      <c r="B2155" t="s">
        <v>3963</v>
      </c>
      <c r="C2155" t="str">
        <f>Tabla4[[#This Row],[NIT]]</f>
        <v>06142603840036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3964</v>
      </c>
      <c r="B2156" t="s">
        <v>3965</v>
      </c>
      <c r="C2156" t="str">
        <f>Tabla4[[#This Row],[NIT]]</f>
        <v>06141912630013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3966</v>
      </c>
      <c r="B2157" t="s">
        <v>3967</v>
      </c>
      <c r="C2157" t="str">
        <f>Tabla4[[#This Row],[NIT]]</f>
        <v>06140509860013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3968</v>
      </c>
      <c r="B2158" t="s">
        <v>3969</v>
      </c>
      <c r="C2158" t="str">
        <f>Tabla4[[#This Row],[NIT]]</f>
        <v>06140111901021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3970</v>
      </c>
      <c r="B2159" t="s">
        <v>3971</v>
      </c>
      <c r="C2159" t="str">
        <f>Tabla4[[#This Row],[NIT]]</f>
        <v>12090307530019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3972</v>
      </c>
      <c r="B2160" t="s">
        <v>3973</v>
      </c>
      <c r="C2160" t="str">
        <f>Tabla4[[#This Row],[NIT]]</f>
        <v>12170208470022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3974</v>
      </c>
      <c r="B2161" t="s">
        <v>3975</v>
      </c>
      <c r="C2161" t="str">
        <f>Tabla4[[#This Row],[NIT]]</f>
        <v>06140305740017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3976</v>
      </c>
      <c r="B2162" t="s">
        <v>3977</v>
      </c>
      <c r="C2162" t="str">
        <f>Tabla4[[#This Row],[NIT]]</f>
        <v>06142701981031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3978</v>
      </c>
      <c r="B2163" t="s">
        <v>3979</v>
      </c>
      <c r="C2163" t="str">
        <f>Tabla4[[#This Row],[NIT]]</f>
        <v>06140312911025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3980</v>
      </c>
      <c r="B2164" t="s">
        <v>3981</v>
      </c>
      <c r="C2164" t="str">
        <f>Tabla4[[#This Row],[NIT]]</f>
        <v>06142211951070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3982</v>
      </c>
      <c r="B2165" t="s">
        <v>3983</v>
      </c>
      <c r="C2165" t="str">
        <f>Tabla4[[#This Row],[NIT]]</f>
        <v>06142505650010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3984</v>
      </c>
      <c r="B2166" t="s">
        <v>3985</v>
      </c>
      <c r="C2166" t="str">
        <f>Tabla4[[#This Row],[NIT]]</f>
        <v>06141909021019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3986</v>
      </c>
      <c r="B2167" t="s">
        <v>3987</v>
      </c>
      <c r="C2167" t="str">
        <f>Tabla4[[#This Row],[NIT]]</f>
        <v>01032606790019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3988</v>
      </c>
      <c r="B2168" t="s">
        <v>3989</v>
      </c>
      <c r="C2168" t="str">
        <f>Tabla4[[#This Row],[NIT]]</f>
        <v>06141801051027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3591</v>
      </c>
      <c r="B2169" t="s">
        <v>3990</v>
      </c>
      <c r="C2169" t="str">
        <f>Tabla4[[#This Row],[NIT]]</f>
        <v>06142208660010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3991</v>
      </c>
      <c r="B2170" t="s">
        <v>3992</v>
      </c>
      <c r="C2170" t="str">
        <f>Tabla4[[#This Row],[NIT]]</f>
        <v>06140312041055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3993</v>
      </c>
      <c r="B2171" t="s">
        <v>3994</v>
      </c>
      <c r="C2171" t="str">
        <f>Tabla4[[#This Row],[NIT]]</f>
        <v>06142905971027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3995</v>
      </c>
      <c r="B2172" t="s">
        <v>3996</v>
      </c>
      <c r="C2172" t="str">
        <f>Tabla4[[#This Row],[NIT]]</f>
        <v>05112912870010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3997</v>
      </c>
      <c r="B2173" t="s">
        <v>3998</v>
      </c>
      <c r="C2173" t="str">
        <f>Tabla4[[#This Row],[NIT]]</f>
        <v>06141802091014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3999</v>
      </c>
      <c r="B2174" t="s">
        <v>4000</v>
      </c>
      <c r="C2174" t="str">
        <f>Tabla4[[#This Row],[NIT]]</f>
        <v>06140811660013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4001</v>
      </c>
      <c r="B2175" t="s">
        <v>4002</v>
      </c>
      <c r="C2175" t="str">
        <f>Tabla4[[#This Row],[NIT]]</f>
        <v>06140101120025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4003</v>
      </c>
      <c r="B2176" t="s">
        <v>4004</v>
      </c>
      <c r="C2176" t="str">
        <f>Tabla4[[#This Row],[NIT]]</f>
        <v>06142707011042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4005</v>
      </c>
      <c r="B2177" t="s">
        <v>4006</v>
      </c>
      <c r="C2177" t="str">
        <f>Tabla4[[#This Row],[NIT]]</f>
        <v>06141910071038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4007</v>
      </c>
      <c r="B2178" t="s">
        <v>4008</v>
      </c>
      <c r="C2178" t="str">
        <f>Tabla4[[#This Row],[NIT]]</f>
        <v>06141112750012</v>
      </c>
      <c r="D2178">
        <f t="shared" ref="D2178:D2241" si="69">LEN(C2178)</f>
        <v>14</v>
      </c>
      <c r="E2178" t="str">
        <f t="shared" si="68"/>
        <v>NIT</v>
      </c>
    </row>
    <row r="2179" spans="1:5" x14ac:dyDescent="0.25">
      <c r="A2179" t="s">
        <v>4009</v>
      </c>
      <c r="B2179" t="s">
        <v>4010</v>
      </c>
      <c r="C2179" t="str">
        <f>Tabla4[[#This Row],[NIT]]</f>
        <v>06140103740020</v>
      </c>
      <c r="D2179">
        <f t="shared" si="69"/>
        <v>14</v>
      </c>
      <c r="E2179" t="str">
        <f t="shared" ref="E2179:E2242" si="70">IF(D2179=14,"NIT",IF(D2179=9,"DUI"," "))</f>
        <v>NIT</v>
      </c>
    </row>
    <row r="2180" spans="1:5" x14ac:dyDescent="0.25">
      <c r="A2180" t="s">
        <v>34</v>
      </c>
      <c r="B2180" t="s">
        <v>4011</v>
      </c>
      <c r="C2180" t="str">
        <f>Tabla4[[#This Row],[NIT]]</f>
        <v>06142607780022</v>
      </c>
      <c r="D2180">
        <f t="shared" si="69"/>
        <v>14</v>
      </c>
      <c r="E2180" t="str">
        <f t="shared" si="70"/>
        <v>NIT</v>
      </c>
    </row>
    <row r="2181" spans="1:5" x14ac:dyDescent="0.25">
      <c r="A2181" t="s">
        <v>4012</v>
      </c>
      <c r="B2181" t="s">
        <v>4013</v>
      </c>
      <c r="C2181" t="str">
        <f>Tabla4[[#This Row],[NIT]]</f>
        <v>07150406800010</v>
      </c>
      <c r="D2181">
        <f t="shared" si="69"/>
        <v>14</v>
      </c>
      <c r="E2181" t="str">
        <f t="shared" si="70"/>
        <v>NIT</v>
      </c>
    </row>
    <row r="2182" spans="1:5" x14ac:dyDescent="0.25">
      <c r="A2182" t="s">
        <v>4014</v>
      </c>
      <c r="B2182" t="s">
        <v>4015</v>
      </c>
      <c r="C2182" t="str">
        <f>Tabla4[[#This Row],[NIT]]</f>
        <v>06090406800018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4016</v>
      </c>
      <c r="B2183" t="s">
        <v>4017</v>
      </c>
      <c r="C2183" t="str">
        <f>Tabla4[[#This Row],[NIT]]</f>
        <v>03062805800029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4018</v>
      </c>
      <c r="B2184" t="s">
        <v>4019</v>
      </c>
      <c r="C2184" t="str">
        <f>Tabla4[[#This Row],[NIT]]</f>
        <v>05022105051010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4020</v>
      </c>
      <c r="B2185" t="s">
        <v>4021</v>
      </c>
      <c r="C2185" t="str">
        <f>Tabla4[[#This Row],[NIT]]</f>
        <v>06140302550047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4022</v>
      </c>
      <c r="B2186" t="s">
        <v>4023</v>
      </c>
      <c r="C2186" t="str">
        <f>Tabla4[[#This Row],[NIT]]</f>
        <v>02102012710020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4024</v>
      </c>
      <c r="B2187" t="s">
        <v>4025</v>
      </c>
      <c r="C2187" t="str">
        <f>Tabla4[[#This Row],[NIT]]</f>
        <v>03150406800049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4026</v>
      </c>
      <c r="B2188" t="s">
        <v>4027</v>
      </c>
      <c r="C2188" t="str">
        <f>Tabla4[[#This Row],[NIT]]</f>
        <v>03062508800011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4028</v>
      </c>
      <c r="B2189" t="s">
        <v>4029</v>
      </c>
      <c r="C2189" t="str">
        <f>Tabla4[[#This Row],[NIT]]</f>
        <v>13151006800012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4030</v>
      </c>
      <c r="B2190" t="s">
        <v>4031</v>
      </c>
      <c r="C2190" t="str">
        <f>Tabla4[[#This Row],[NIT]]</f>
        <v>11080906800024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4032</v>
      </c>
      <c r="B2191" t="s">
        <v>4033</v>
      </c>
      <c r="C2191" t="str">
        <f>Tabla4[[#This Row],[NIT]]</f>
        <v>03020206800016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4034</v>
      </c>
      <c r="B2192" t="s">
        <v>4035</v>
      </c>
      <c r="C2192" t="str">
        <f>Tabla4[[#This Row],[NIT]]</f>
        <v>02040603800018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4036</v>
      </c>
      <c r="B2193" t="s">
        <v>4037</v>
      </c>
      <c r="C2193" t="str">
        <f>Tabla4[[#This Row],[NIT]]</f>
        <v>05011206800019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4038</v>
      </c>
      <c r="B2194" t="s">
        <v>4039</v>
      </c>
      <c r="C2194" t="str">
        <f>Tabla4[[#This Row],[NIT]]</f>
        <v>03150406800013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4040</v>
      </c>
      <c r="B2195" t="s">
        <v>4041</v>
      </c>
      <c r="C2195" t="str">
        <f>Tabla4[[#This Row],[NIT]]</f>
        <v>02030406800022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4042</v>
      </c>
      <c r="B2196" t="s">
        <v>4043</v>
      </c>
      <c r="C2196" t="str">
        <f>Tabla4[[#This Row],[NIT]]</f>
        <v>03120306800015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4044</v>
      </c>
      <c r="B2197" t="s">
        <v>4045</v>
      </c>
      <c r="C2197" t="str">
        <f>Tabla4[[#This Row],[NIT]]</f>
        <v>02100406800011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4046</v>
      </c>
      <c r="B2198" t="s">
        <v>4047</v>
      </c>
      <c r="C2198" t="str">
        <f>Tabla4[[#This Row],[NIT]]</f>
        <v>06020606800014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1794</v>
      </c>
      <c r="B2199" t="s">
        <v>4048</v>
      </c>
      <c r="C2199" t="str">
        <f>Tabla4[[#This Row],[NIT]]</f>
        <v>10101908720017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4049</v>
      </c>
      <c r="B2200" t="s">
        <v>4050</v>
      </c>
      <c r="C2200" t="str">
        <f>Tabla4[[#This Row],[NIT]]</f>
        <v>02012012901017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4051</v>
      </c>
      <c r="B2201" t="s">
        <v>4052</v>
      </c>
      <c r="C2201" t="str">
        <f>Tabla4[[#This Row],[NIT]]</f>
        <v>06140209941021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4053</v>
      </c>
      <c r="B2202" t="s">
        <v>4054</v>
      </c>
      <c r="C2202" t="str">
        <f>Tabla4[[#This Row],[NIT]]</f>
        <v>06141009901030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4055</v>
      </c>
      <c r="B2203" t="s">
        <v>4056</v>
      </c>
      <c r="C2203" t="str">
        <f>Tabla4[[#This Row],[NIT]]</f>
        <v>12172908011024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4057</v>
      </c>
      <c r="B2204" t="s">
        <v>4058</v>
      </c>
      <c r="C2204" t="str">
        <f>Tabla4[[#This Row],[NIT]]</f>
        <v>11080306800013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4059</v>
      </c>
      <c r="B2205" t="s">
        <v>4060</v>
      </c>
      <c r="C2205" t="str">
        <f>Tabla4[[#This Row],[NIT]]</f>
        <v>05151311921017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4061</v>
      </c>
      <c r="B2206" t="s">
        <v>4062</v>
      </c>
      <c r="C2206" t="str">
        <f>Tabla4[[#This Row],[NIT]]</f>
        <v>11232804991018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590</v>
      </c>
      <c r="B2207" t="s">
        <v>4063</v>
      </c>
      <c r="C2207" t="str">
        <f>Tabla4[[#This Row],[NIT]]</f>
        <v>06140504840048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4064</v>
      </c>
      <c r="B2208" t="s">
        <v>4065</v>
      </c>
      <c r="C2208" t="str">
        <f>Tabla4[[#This Row],[NIT]]</f>
        <v>06142706500039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4066</v>
      </c>
      <c r="B2209" t="s">
        <v>4067</v>
      </c>
      <c r="C2209" t="str">
        <f>Tabla4[[#This Row],[NIT]]</f>
        <v>06020506800016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4068</v>
      </c>
      <c r="B2210" t="s">
        <v>4069</v>
      </c>
      <c r="C2210" t="str">
        <f>Tabla4[[#This Row],[NIT]]</f>
        <v>12171804011034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716</v>
      </c>
      <c r="B2211" t="s">
        <v>4070</v>
      </c>
      <c r="C2211" t="str">
        <f>Tabla4[[#This Row],[NIT]]</f>
        <v>05112810881012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300</v>
      </c>
      <c r="B2212" t="s">
        <v>4071</v>
      </c>
      <c r="C2212" t="str">
        <f>Tabla4[[#This Row],[NIT]]</f>
        <v>06141705620038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4072</v>
      </c>
      <c r="B2213" t="s">
        <v>4073</v>
      </c>
      <c r="C2213" t="str">
        <f>Tabla4[[#This Row],[NIT]]</f>
        <v>06141301690018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4074</v>
      </c>
      <c r="B2214" t="s">
        <v>4075</v>
      </c>
      <c r="C2214" t="str">
        <f>Tabla4[[#This Row],[NIT]]</f>
        <v>06141409640014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4076</v>
      </c>
      <c r="B2215" t="s">
        <v>4077</v>
      </c>
      <c r="C2215" t="str">
        <f>Tabla4[[#This Row],[NIT]]</f>
        <v>06141610690013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4078</v>
      </c>
      <c r="B2216" t="s">
        <v>4079</v>
      </c>
      <c r="C2216" t="str">
        <f>Tabla4[[#This Row],[NIT]]</f>
        <v>05113004570014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4080</v>
      </c>
      <c r="B2217" t="s">
        <v>4081</v>
      </c>
      <c r="C2217" t="str">
        <f>Tabla4[[#This Row],[NIT]]</f>
        <v>06142810700037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4082</v>
      </c>
      <c r="B2218" t="s">
        <v>4083</v>
      </c>
      <c r="C2218" t="str">
        <f>Tabla4[[#This Row],[NIT]]</f>
        <v>06140410670020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4084</v>
      </c>
      <c r="B2219" t="s">
        <v>4085</v>
      </c>
      <c r="C2219" t="str">
        <f>Tabla4[[#This Row],[NIT]]</f>
        <v>06141702031073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4086</v>
      </c>
      <c r="B2220" t="s">
        <v>4087</v>
      </c>
      <c r="C2220" t="str">
        <f>Tabla4[[#This Row],[NIT]]</f>
        <v>06142307770023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4088</v>
      </c>
      <c r="B2221" t="s">
        <v>4089</v>
      </c>
      <c r="C2221" t="str">
        <f>Tabla4[[#This Row],[NIT]]</f>
        <v>06140611580022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4090</v>
      </c>
      <c r="B2222" t="s">
        <v>4091</v>
      </c>
      <c r="C2222" t="str">
        <f>Tabla4[[#This Row],[NIT]]</f>
        <v>06142405850104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4092</v>
      </c>
      <c r="B2223" t="s">
        <v>4093</v>
      </c>
      <c r="C2223" t="str">
        <f>Tabla4[[#This Row],[NIT]]</f>
        <v>06141906860028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4094</v>
      </c>
      <c r="B2224" t="s">
        <v>4095</v>
      </c>
      <c r="C2224" t="str">
        <f>Tabla4[[#This Row],[NIT]]</f>
        <v>06140506001046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4096</v>
      </c>
      <c r="B2225" t="s">
        <v>4097</v>
      </c>
      <c r="C2225" t="str">
        <f>Tabla4[[#This Row],[NIT]]</f>
        <v>06142907991017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4098</v>
      </c>
      <c r="B2226" t="s">
        <v>4099</v>
      </c>
      <c r="C2226" t="str">
        <f>Tabla4[[#This Row],[NIT]]</f>
        <v>12172005570044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4100</v>
      </c>
      <c r="B2227" t="s">
        <v>4101</v>
      </c>
      <c r="C2227" t="str">
        <f>Tabla4[[#This Row],[NIT]]</f>
        <v>06142410971020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4102</v>
      </c>
      <c r="B2228" t="s">
        <v>4103</v>
      </c>
      <c r="C2228" t="str">
        <f>Tabla4[[#This Row],[NIT]]</f>
        <v>06141208061016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4104</v>
      </c>
      <c r="B2229" t="s">
        <v>4105</v>
      </c>
      <c r="C2229" t="str">
        <f>Tabla4[[#This Row],[NIT]]</f>
        <v>08101001590011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4106</v>
      </c>
      <c r="B2230" t="s">
        <v>4107</v>
      </c>
      <c r="C2230" t="str">
        <f>Tabla4[[#This Row],[NIT]]</f>
        <v>12171909001018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4108</v>
      </c>
      <c r="B2231" t="s">
        <v>4109</v>
      </c>
      <c r="C2231" t="str">
        <f>Tabla4[[#This Row],[NIT]]</f>
        <v>06142805790020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4110</v>
      </c>
      <c r="B2232" t="s">
        <v>4111</v>
      </c>
      <c r="C2232" t="str">
        <f>Tabla4[[#This Row],[NIT]]</f>
        <v>06142007011033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4112</v>
      </c>
      <c r="B2233" t="s">
        <v>4113</v>
      </c>
      <c r="C2233" t="str">
        <f>Tabla4[[#This Row],[NIT]]</f>
        <v>06142803931012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4114</v>
      </c>
      <c r="B2234" t="s">
        <v>4115</v>
      </c>
      <c r="C2234" t="str">
        <f>Tabla4[[#This Row],[NIT]]</f>
        <v>06140109710048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4116</v>
      </c>
      <c r="B2235" t="s">
        <v>4117</v>
      </c>
      <c r="C2235" t="str">
        <f>Tabla4[[#This Row],[NIT]]</f>
        <v>06141810011054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4118</v>
      </c>
      <c r="B2236" t="s">
        <v>4119</v>
      </c>
      <c r="C2236" t="str">
        <f>Tabla4[[#This Row],[NIT]]</f>
        <v>06143010021070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4120</v>
      </c>
      <c r="B2237" t="s">
        <v>4121</v>
      </c>
      <c r="C2237" t="str">
        <f>Tabla4[[#This Row],[NIT]]</f>
        <v>06140510820027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4122</v>
      </c>
      <c r="B2238" t="s">
        <v>4123</v>
      </c>
      <c r="C2238" t="str">
        <f>Tabla4[[#This Row],[NIT]]</f>
        <v>06140811061016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4124</v>
      </c>
      <c r="B2239" t="s">
        <v>4125</v>
      </c>
      <c r="C2239" t="str">
        <f>Tabla4[[#This Row],[NIT]]</f>
        <v>06140612041022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4126</v>
      </c>
      <c r="B2240" t="s">
        <v>4127</v>
      </c>
      <c r="C2240" t="str">
        <f>Tabla4[[#This Row],[NIT]]</f>
        <v>02071307001014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4128</v>
      </c>
      <c r="B2241" t="s">
        <v>4129</v>
      </c>
      <c r="C2241" t="str">
        <f>Tabla4[[#This Row],[NIT]]</f>
        <v>06141911031013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4130</v>
      </c>
      <c r="B2242" t="s">
        <v>4131</v>
      </c>
      <c r="C2242" t="str">
        <f>Tabla4[[#This Row],[NIT]]</f>
        <v>06140406961018</v>
      </c>
      <c r="D2242">
        <f t="shared" ref="D2242:D2305" si="71">LEN(C2242)</f>
        <v>14</v>
      </c>
      <c r="E2242" t="str">
        <f t="shared" si="70"/>
        <v>NIT</v>
      </c>
    </row>
    <row r="2243" spans="1:5" x14ac:dyDescent="0.25">
      <c r="A2243" t="s">
        <v>4132</v>
      </c>
      <c r="B2243" t="s">
        <v>4133</v>
      </c>
      <c r="C2243" t="str">
        <f>Tabla4[[#This Row],[NIT]]</f>
        <v>06140405901020</v>
      </c>
      <c r="D2243">
        <f t="shared" si="71"/>
        <v>14</v>
      </c>
      <c r="E2243" t="str">
        <f t="shared" ref="E2243:E2306" si="72">IF(D2243=14,"NIT",IF(D2243=9,"DUI"," "))</f>
        <v>NIT</v>
      </c>
    </row>
    <row r="2244" spans="1:5" x14ac:dyDescent="0.25">
      <c r="A2244" t="s">
        <v>4134</v>
      </c>
      <c r="B2244" t="s">
        <v>4135</v>
      </c>
      <c r="C2244" t="str">
        <f>Tabla4[[#This Row],[NIT]]</f>
        <v>06142010850016</v>
      </c>
      <c r="D2244">
        <f t="shared" si="71"/>
        <v>14</v>
      </c>
      <c r="E2244" t="str">
        <f t="shared" si="72"/>
        <v>NIT</v>
      </c>
    </row>
    <row r="2245" spans="1:5" x14ac:dyDescent="0.25">
      <c r="A2245" t="s">
        <v>4136</v>
      </c>
      <c r="B2245" t="s">
        <v>4137</v>
      </c>
      <c r="C2245" t="str">
        <f>Tabla4[[#This Row],[NIT]]</f>
        <v>06141710021052</v>
      </c>
      <c r="D2245">
        <f t="shared" si="71"/>
        <v>14</v>
      </c>
      <c r="E2245" t="str">
        <f t="shared" si="72"/>
        <v>NIT</v>
      </c>
    </row>
    <row r="2246" spans="1:5" x14ac:dyDescent="0.25">
      <c r="A2246" t="s">
        <v>4138</v>
      </c>
      <c r="B2246" t="s">
        <v>4139</v>
      </c>
      <c r="C2246" t="str">
        <f>Tabla4[[#This Row],[NIT]]</f>
        <v>06142711780018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4140</v>
      </c>
      <c r="B2247" t="s">
        <v>4141</v>
      </c>
      <c r="C2247" t="str">
        <f>Tabla4[[#This Row],[NIT]]</f>
        <v>06140111011018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4142</v>
      </c>
      <c r="B2248" t="s">
        <v>4143</v>
      </c>
      <c r="C2248" t="str">
        <f>Tabla4[[#This Row],[NIT]]</f>
        <v>05112608921010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4144</v>
      </c>
      <c r="B2249" t="s">
        <v>4145</v>
      </c>
      <c r="C2249" t="str">
        <f>Tabla4[[#This Row],[NIT]]</f>
        <v>06141311921015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4146</v>
      </c>
      <c r="B2250" t="s">
        <v>4147</v>
      </c>
      <c r="C2250" t="str">
        <f>Tabla4[[#This Row],[NIT]]</f>
        <v>06141909021108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4148</v>
      </c>
      <c r="B2251" t="s">
        <v>4149</v>
      </c>
      <c r="C2251" t="str">
        <f>Tabla4[[#This Row],[NIT]]</f>
        <v>06141005051015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4150</v>
      </c>
      <c r="B2252" t="s">
        <v>4151</v>
      </c>
      <c r="C2252" t="str">
        <f>Tabla4[[#This Row],[NIT]]</f>
        <v>06142608991035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4152</v>
      </c>
      <c r="B2253" t="s">
        <v>4153</v>
      </c>
      <c r="C2253" t="str">
        <f>Tabla4[[#This Row],[NIT]]</f>
        <v>06140107740062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4154</v>
      </c>
      <c r="B2254" t="s">
        <v>4155</v>
      </c>
      <c r="C2254" t="str">
        <f>Tabla4[[#This Row],[NIT]]</f>
        <v>06142511931054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4156</v>
      </c>
      <c r="B2255" t="s">
        <v>4157</v>
      </c>
      <c r="C2255" t="str">
        <f>Tabla4[[#This Row],[NIT]]</f>
        <v>06140312750021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4158</v>
      </c>
      <c r="B2256" t="s">
        <v>4159</v>
      </c>
      <c r="C2256" t="str">
        <f>Tabla4[[#This Row],[NIT]]</f>
        <v>12172809011012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1814</v>
      </c>
      <c r="B2257" t="s">
        <v>4160</v>
      </c>
      <c r="C2257" t="str">
        <f>Tabla4[[#This Row],[NIT]]</f>
        <v>03060806911015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4161</v>
      </c>
      <c r="B2258" t="s">
        <v>4162</v>
      </c>
      <c r="C2258" t="str">
        <f>Tabla4[[#This Row],[NIT]]</f>
        <v>06142410740019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4163</v>
      </c>
      <c r="B2259" t="s">
        <v>4164</v>
      </c>
      <c r="C2259" t="str">
        <f>Tabla4[[#This Row],[NIT]]</f>
        <v>06140707051068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4165</v>
      </c>
      <c r="B2260" t="s">
        <v>4166</v>
      </c>
      <c r="C2260" t="str">
        <f>Tabla4[[#This Row],[NIT]]</f>
        <v>06140401061051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4167</v>
      </c>
      <c r="B2261" t="s">
        <v>4168</v>
      </c>
      <c r="C2261" t="str">
        <f>Tabla4[[#This Row],[NIT]]</f>
        <v>05102307721010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4169</v>
      </c>
      <c r="B2262" t="s">
        <v>4170</v>
      </c>
      <c r="C2262" t="str">
        <f>Tabla4[[#This Row],[NIT]]</f>
        <v>06142103001073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4171</v>
      </c>
      <c r="B2263" t="s">
        <v>4172</v>
      </c>
      <c r="C2263" t="str">
        <f>Tabla4[[#This Row],[NIT]]</f>
        <v>06142412770015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4173</v>
      </c>
      <c r="B2264" t="s">
        <v>4174</v>
      </c>
      <c r="C2264" t="str">
        <f>Tabla4[[#This Row],[NIT]]</f>
        <v>06142906870010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4175</v>
      </c>
      <c r="B2265" t="s">
        <v>4176</v>
      </c>
      <c r="C2265" t="str">
        <f>Tabla4[[#This Row],[NIT]]</f>
        <v>06142407971028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4177</v>
      </c>
      <c r="B2266" t="s">
        <v>4178</v>
      </c>
      <c r="C2266" t="str">
        <f>Tabla4[[#This Row],[NIT]]</f>
        <v>06140712071034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4179</v>
      </c>
      <c r="B2267" t="s">
        <v>4180</v>
      </c>
      <c r="C2267" t="str">
        <f>Tabla4[[#This Row],[NIT]]</f>
        <v>06140409860040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4181</v>
      </c>
      <c r="B2268" t="s">
        <v>4182</v>
      </c>
      <c r="C2268" t="str">
        <f>Tabla4[[#This Row],[NIT]]</f>
        <v>01062006630017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4183</v>
      </c>
      <c r="B2269" t="s">
        <v>4184</v>
      </c>
      <c r="C2269" t="str">
        <f>Tabla4[[#This Row],[NIT]]</f>
        <v>06141506051015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4185</v>
      </c>
      <c r="B2270" t="s">
        <v>4186</v>
      </c>
      <c r="C2270" t="str">
        <f>Tabla4[[#This Row],[NIT]]</f>
        <v>06142609921022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4187</v>
      </c>
      <c r="B2271" t="s">
        <v>4188</v>
      </c>
      <c r="C2271" t="str">
        <f>Tabla4[[#This Row],[NIT]]</f>
        <v>06142010971048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4189</v>
      </c>
      <c r="B2272" t="s">
        <v>4190</v>
      </c>
      <c r="C2272" t="str">
        <f>Tabla4[[#This Row],[NIT]]</f>
        <v>06140611031040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4191</v>
      </c>
      <c r="B2273" t="s">
        <v>4192</v>
      </c>
      <c r="C2273" t="str">
        <f>Tabla4[[#This Row],[NIT]]</f>
        <v>06142207031012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4193</v>
      </c>
      <c r="B2274" t="s">
        <v>4194</v>
      </c>
      <c r="C2274" t="str">
        <f>Tabla4[[#This Row],[NIT]]</f>
        <v>10102308741023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4195</v>
      </c>
      <c r="B2275" t="s">
        <v>4196</v>
      </c>
      <c r="C2275" t="str">
        <f>Tabla4[[#This Row],[NIT]]</f>
        <v>06142510530126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51</v>
      </c>
      <c r="B2276" t="s">
        <v>50</v>
      </c>
      <c r="C2276" t="str">
        <f>Tabla4[[#This Row],[NIT]]</f>
        <v>03062709630017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4197</v>
      </c>
      <c r="B2277" t="s">
        <v>4198</v>
      </c>
      <c r="C2277" t="str">
        <f>Tabla4[[#This Row],[NIT]]</f>
        <v>06141806081048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4199</v>
      </c>
      <c r="B2278" t="s">
        <v>4200</v>
      </c>
      <c r="C2278" t="str">
        <f>Tabla4[[#This Row],[NIT]]</f>
        <v>06140605031038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4201</v>
      </c>
      <c r="B2279" t="s">
        <v>4202</v>
      </c>
      <c r="C2279" t="str">
        <f>Tabla4[[#This Row],[NIT]]</f>
        <v>05150701091019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4203</v>
      </c>
      <c r="B2280" t="s">
        <v>4204</v>
      </c>
      <c r="C2280" t="str">
        <f>Tabla4[[#This Row],[NIT]]</f>
        <v>06140109750022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4205</v>
      </c>
      <c r="B2281" t="s">
        <v>4206</v>
      </c>
      <c r="C2281" t="str">
        <f>Tabla4[[#This Row],[NIT]]</f>
        <v>06142809891012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4207</v>
      </c>
      <c r="B2282" t="s">
        <v>4208</v>
      </c>
      <c r="C2282" t="str">
        <f>Tabla4[[#This Row],[NIT]]</f>
        <v>14080305941014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4209</v>
      </c>
      <c r="B2283" t="s">
        <v>4210</v>
      </c>
      <c r="C2283" t="str">
        <f>Tabla4[[#This Row],[NIT]]</f>
        <v>06140702051027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4211</v>
      </c>
      <c r="B2284" t="s">
        <v>4212</v>
      </c>
      <c r="C2284" t="str">
        <f>Tabla4[[#This Row],[NIT]]</f>
        <v>06140208071015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4213</v>
      </c>
      <c r="B2285" t="s">
        <v>4214</v>
      </c>
      <c r="C2285" t="str">
        <f>Tabla4[[#This Row],[NIT]]</f>
        <v>06142003740018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4215</v>
      </c>
      <c r="B2286" t="s">
        <v>4216</v>
      </c>
      <c r="C2286" t="str">
        <f>Tabla4[[#This Row],[NIT]]</f>
        <v>06141212901010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4217</v>
      </c>
      <c r="B2287" t="s">
        <v>4218</v>
      </c>
      <c r="C2287" t="str">
        <f>Tabla4[[#This Row],[NIT]]</f>
        <v>06140305001030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4219</v>
      </c>
      <c r="B2288" t="s">
        <v>4220</v>
      </c>
      <c r="C2288" t="str">
        <f>Tabla4[[#This Row],[NIT]]</f>
        <v>06141305941039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4221</v>
      </c>
      <c r="B2289" t="s">
        <v>4222</v>
      </c>
      <c r="C2289" t="str">
        <f>Tabla4[[#This Row],[NIT]]</f>
        <v>06142802021039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4223</v>
      </c>
      <c r="B2290" t="s">
        <v>4224</v>
      </c>
      <c r="C2290" t="str">
        <f>Tabla4[[#This Row],[NIT]]</f>
        <v>06142209051029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4225</v>
      </c>
      <c r="B2291" t="s">
        <v>4226</v>
      </c>
      <c r="C2291" t="str">
        <f>Tabla4[[#This Row],[NIT]]</f>
        <v>06141603921024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4227</v>
      </c>
      <c r="B2292" t="s">
        <v>4228</v>
      </c>
      <c r="C2292" t="str">
        <f>Tabla4[[#This Row],[NIT]]</f>
        <v>06141503001068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4229</v>
      </c>
      <c r="B2293" t="s">
        <v>4230</v>
      </c>
      <c r="C2293" t="str">
        <f>Tabla4[[#This Row],[NIT]]</f>
        <v>06141801941120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4231</v>
      </c>
      <c r="B2294" t="s">
        <v>4232</v>
      </c>
      <c r="C2294" t="str">
        <f>Tabla4[[#This Row],[NIT]]</f>
        <v>06142408981086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4233</v>
      </c>
      <c r="B2295" t="s">
        <v>4234</v>
      </c>
      <c r="C2295" t="str">
        <f>Tabla4[[#This Row],[NIT]]</f>
        <v>06142504710011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4235</v>
      </c>
      <c r="B2296" t="s">
        <v>4236</v>
      </c>
      <c r="C2296" t="str">
        <f>Tabla4[[#This Row],[NIT]]</f>
        <v>06140707061020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4237</v>
      </c>
      <c r="B2297" t="s">
        <v>4238</v>
      </c>
      <c r="C2297" t="str">
        <f>Tabla4[[#This Row],[NIT]]</f>
        <v>06140805720019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4239</v>
      </c>
      <c r="B2298" t="s">
        <v>4240</v>
      </c>
      <c r="C2298" t="str">
        <f>Tabla4[[#This Row],[NIT]]</f>
        <v>02031709430027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4241</v>
      </c>
      <c r="B2299" t="s">
        <v>4242</v>
      </c>
      <c r="C2299" t="str">
        <f>Tabla4[[#This Row],[NIT]]</f>
        <v>11091909421010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4243</v>
      </c>
      <c r="B2300" t="s">
        <v>4244</v>
      </c>
      <c r="C2300" t="str">
        <f>Tabla4[[#This Row],[NIT]]</f>
        <v>03011812770012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4245</v>
      </c>
      <c r="B2301" t="s">
        <v>4246</v>
      </c>
      <c r="C2301" t="str">
        <f>Tabla4[[#This Row],[NIT]]</f>
        <v>01030611780011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4247</v>
      </c>
      <c r="B2302" t="s">
        <v>4248</v>
      </c>
      <c r="C2302" t="str">
        <f>Tabla4[[#This Row],[NIT]]</f>
        <v>12021711661010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4249</v>
      </c>
      <c r="B2303" t="s">
        <v>4250</v>
      </c>
      <c r="C2303" t="str">
        <f>Tabla4[[#This Row],[NIT]]</f>
        <v>14081909431010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4251</v>
      </c>
      <c r="B2304" t="s">
        <v>4252</v>
      </c>
      <c r="C2304" t="str">
        <f>Tabla4[[#This Row],[NIT]]</f>
        <v>11152003431017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4253</v>
      </c>
      <c r="B2305" t="s">
        <v>4254</v>
      </c>
      <c r="C2305" t="str">
        <f>Tabla4[[#This Row],[NIT]]</f>
        <v>04251704431012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4255</v>
      </c>
      <c r="B2306" t="s">
        <v>4256</v>
      </c>
      <c r="C2306" t="str">
        <f>Tabla4[[#This Row],[NIT]]</f>
        <v>02102801760012</v>
      </c>
      <c r="D2306">
        <f t="shared" ref="D2306:D2369" si="73">LEN(C2306)</f>
        <v>14</v>
      </c>
      <c r="E2306" t="str">
        <f t="shared" si="72"/>
        <v>NIT</v>
      </c>
    </row>
    <row r="2307" spans="1:5" x14ac:dyDescent="0.25">
      <c r="A2307" t="s">
        <v>4257</v>
      </c>
      <c r="B2307" t="s">
        <v>4258</v>
      </c>
      <c r="C2307" t="str">
        <f>Tabla4[[#This Row],[NIT]]</f>
        <v>06172402790017</v>
      </c>
      <c r="D2307">
        <f t="shared" si="73"/>
        <v>14</v>
      </c>
      <c r="E2307" t="str">
        <f t="shared" ref="E2307:E2370" si="74">IF(D2307=14,"NIT",IF(D2307=9,"DUI"," "))</f>
        <v>NIT</v>
      </c>
    </row>
    <row r="2308" spans="1:5" x14ac:dyDescent="0.25">
      <c r="A2308" t="s">
        <v>4259</v>
      </c>
      <c r="B2308" t="s">
        <v>4260</v>
      </c>
      <c r="C2308" t="str">
        <f>Tabla4[[#This Row],[NIT]]</f>
        <v>06141904850019</v>
      </c>
      <c r="D2308">
        <f t="shared" si="73"/>
        <v>14</v>
      </c>
      <c r="E2308" t="str">
        <f t="shared" si="74"/>
        <v>NIT</v>
      </c>
    </row>
    <row r="2309" spans="1:5" x14ac:dyDescent="0.25">
      <c r="A2309" t="s">
        <v>4261</v>
      </c>
      <c r="B2309" t="s">
        <v>4262</v>
      </c>
      <c r="C2309" t="str">
        <f>Tabla4[[#This Row],[NIT]]</f>
        <v>06142507891013</v>
      </c>
      <c r="D2309">
        <f t="shared" si="73"/>
        <v>14</v>
      </c>
      <c r="E2309" t="str">
        <f t="shared" si="74"/>
        <v>NIT</v>
      </c>
    </row>
    <row r="2310" spans="1:5" x14ac:dyDescent="0.25">
      <c r="A2310" t="s">
        <v>4263</v>
      </c>
      <c r="B2310" t="s">
        <v>4264</v>
      </c>
      <c r="C2310" t="str">
        <f>Tabla4[[#This Row],[NIT]]</f>
        <v>06141409051019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4265</v>
      </c>
      <c r="B2311" t="s">
        <v>4266</v>
      </c>
      <c r="C2311" t="str">
        <f>Tabla4[[#This Row],[NIT]]</f>
        <v>14081511540023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4267</v>
      </c>
      <c r="B2312" t="s">
        <v>4268</v>
      </c>
      <c r="C2312" t="str">
        <f>Tabla4[[#This Row],[NIT]]</f>
        <v>06140107740050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4269</v>
      </c>
      <c r="B2313" t="s">
        <v>4270</v>
      </c>
      <c r="C2313" t="str">
        <f>Tabla4[[#This Row],[NIT]]</f>
        <v>94502304210012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4271</v>
      </c>
      <c r="B2314" t="s">
        <v>4272</v>
      </c>
      <c r="C2314" t="str">
        <f>Tabla4[[#This Row],[NIT]]</f>
        <v>06142503941083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4273</v>
      </c>
      <c r="B2315" t="s">
        <v>4274</v>
      </c>
      <c r="C2315" t="str">
        <f>Tabla4[[#This Row],[NIT]]</f>
        <v>06140708951020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4275</v>
      </c>
      <c r="B2316" t="s">
        <v>4276</v>
      </c>
      <c r="C2316" t="str">
        <f>Tabla4[[#This Row],[NIT]]</f>
        <v>06141701610014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4277</v>
      </c>
      <c r="B2317" t="s">
        <v>4278</v>
      </c>
      <c r="C2317" t="str">
        <f>Tabla4[[#This Row],[NIT]]</f>
        <v>06141203981028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4279</v>
      </c>
      <c r="B2318" t="s">
        <v>4280</v>
      </c>
      <c r="C2318" t="str">
        <f>Tabla4[[#This Row],[NIT]]</f>
        <v>07152503690018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4281</v>
      </c>
      <c r="B2319" t="s">
        <v>4282</v>
      </c>
      <c r="C2319" t="str">
        <f>Tabla4[[#This Row],[NIT]]</f>
        <v>93931912721017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4283</v>
      </c>
      <c r="B2320" t="s">
        <v>4284</v>
      </c>
      <c r="C2320" t="str">
        <f>Tabla4[[#This Row],[NIT]]</f>
        <v>14162512701011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4285</v>
      </c>
      <c r="B2321" t="s">
        <v>4286</v>
      </c>
      <c r="C2321" t="str">
        <f>Tabla4[[#This Row],[NIT]]</f>
        <v>02102211670010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4287</v>
      </c>
      <c r="B2322" t="s">
        <v>4288</v>
      </c>
      <c r="C2322" t="str">
        <f>Tabla4[[#This Row],[NIT]]</f>
        <v>06141306640030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4289</v>
      </c>
      <c r="B2323" t="s">
        <v>4290</v>
      </c>
      <c r="C2323" t="str">
        <f>Tabla4[[#This Row],[NIT]]</f>
        <v>06142912660028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4291</v>
      </c>
      <c r="B2324" t="s">
        <v>4292</v>
      </c>
      <c r="C2324" t="str">
        <f>Tabla4[[#This Row],[NIT]]</f>
        <v>06122704671024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4293</v>
      </c>
      <c r="B2325" t="s">
        <v>4294</v>
      </c>
      <c r="C2325" t="str">
        <f>Tabla4[[#This Row],[NIT]]</f>
        <v>03012712741030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4295</v>
      </c>
      <c r="B2326" t="s">
        <v>4296</v>
      </c>
      <c r="C2326" t="str">
        <f>Tabla4[[#This Row],[NIT]]</f>
        <v>14160909690018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4297</v>
      </c>
      <c r="B2327" t="s">
        <v>4298</v>
      </c>
      <c r="C2327" t="str">
        <f>Tabla4[[#This Row],[NIT]]</f>
        <v>02101101580038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4299</v>
      </c>
      <c r="B2328" t="s">
        <v>4300</v>
      </c>
      <c r="C2328" t="str">
        <f>Tabla4[[#This Row],[NIT]]</f>
        <v>12052302370012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4301</v>
      </c>
      <c r="B2329" t="s">
        <v>4302</v>
      </c>
      <c r="C2329" t="str">
        <f>Tabla4[[#This Row],[NIT]]</f>
        <v>06140711590074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4303</v>
      </c>
      <c r="B2330" t="s">
        <v>4304</v>
      </c>
      <c r="C2330" t="str">
        <f>Tabla4[[#This Row],[NIT]]</f>
        <v>01080209821017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4305</v>
      </c>
      <c r="B2331" t="s">
        <v>4306</v>
      </c>
      <c r="C2331" t="str">
        <f>Tabla4[[#This Row],[NIT]]</f>
        <v>10102809821019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4307</v>
      </c>
      <c r="B2332" t="s">
        <v>4308</v>
      </c>
      <c r="C2332" t="str">
        <f>Tabla4[[#This Row],[NIT]]</f>
        <v>06142101911013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4309</v>
      </c>
      <c r="B2333" t="s">
        <v>4310</v>
      </c>
      <c r="C2333" t="str">
        <f>Tabla4[[#This Row],[NIT]]</f>
        <v>06143105901027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4311</v>
      </c>
      <c r="B2334" t="s">
        <v>4312</v>
      </c>
      <c r="C2334" t="str">
        <f>Tabla4[[#This Row],[NIT]]</f>
        <v>06142908061072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4313</v>
      </c>
      <c r="B2335" t="s">
        <v>4314</v>
      </c>
      <c r="C2335" t="str">
        <f>Tabla4[[#This Row],[NIT]]</f>
        <v>06140104051039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4315</v>
      </c>
      <c r="B2336" t="s">
        <v>4316</v>
      </c>
      <c r="C2336" t="str">
        <f>Tabla4[[#This Row],[NIT]]</f>
        <v>06143107670019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4317</v>
      </c>
      <c r="B2337" t="s">
        <v>4318</v>
      </c>
      <c r="C2337" t="str">
        <f>Tabla4[[#This Row],[NIT]]</f>
        <v>06141007001031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32</v>
      </c>
      <c r="B2338" t="s">
        <v>4319</v>
      </c>
      <c r="C2338" t="str">
        <f>Tabla4[[#This Row],[NIT]]</f>
        <v>06140702921021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4320</v>
      </c>
      <c r="B2339" t="s">
        <v>4321</v>
      </c>
      <c r="C2339" t="str">
        <f>Tabla4[[#This Row],[NIT]]</f>
        <v>06142108901013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4322</v>
      </c>
      <c r="B2340" t="s">
        <v>4323</v>
      </c>
      <c r="C2340" t="str">
        <f>Tabla4[[#This Row],[NIT]]</f>
        <v>94832006061013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4324</v>
      </c>
      <c r="B2341" t="s">
        <v>4325</v>
      </c>
      <c r="C2341" t="str">
        <f>Tabla4[[#This Row],[NIT]]</f>
        <v>06140107690022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4326</v>
      </c>
      <c r="B2342" t="s">
        <v>4327</v>
      </c>
      <c r="C2342" t="str">
        <f>Tabla4[[#This Row],[NIT]]</f>
        <v>06142002081017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579</v>
      </c>
      <c r="B2343" t="s">
        <v>4328</v>
      </c>
      <c r="C2343" t="str">
        <f>Tabla4[[#This Row],[NIT]]</f>
        <v>06141607580010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4329</v>
      </c>
      <c r="B2344" t="s">
        <v>4330</v>
      </c>
      <c r="C2344" t="str">
        <f>Tabla4[[#This Row],[NIT]]</f>
        <v>09071203460012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4331</v>
      </c>
      <c r="B2345" t="s">
        <v>4332</v>
      </c>
      <c r="C2345" t="str">
        <f>Tabla4[[#This Row],[NIT]]</f>
        <v>06142708921050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4333</v>
      </c>
      <c r="B2346" t="s">
        <v>4334</v>
      </c>
      <c r="C2346" t="str">
        <f>Tabla4[[#This Row],[NIT]]</f>
        <v>06142610770020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4335</v>
      </c>
      <c r="B2347" t="s">
        <v>4336</v>
      </c>
      <c r="C2347" t="str">
        <f>Tabla4[[#This Row],[NIT]]</f>
        <v>14081302640010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4337</v>
      </c>
      <c r="B2348" t="s">
        <v>4338</v>
      </c>
      <c r="C2348" t="str">
        <f>Tabla4[[#This Row],[NIT]]</f>
        <v>13063004410010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4339</v>
      </c>
      <c r="B2349" t="s">
        <v>4340</v>
      </c>
      <c r="C2349" t="str">
        <f>Tabla4[[#This Row],[NIT]]</f>
        <v>94501307610014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4341</v>
      </c>
      <c r="B2350" t="s">
        <v>4342</v>
      </c>
      <c r="C2350" t="str">
        <f>Tabla4[[#This Row],[NIT]]</f>
        <v>06142306870022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4343</v>
      </c>
      <c r="B2351" t="s">
        <v>4344</v>
      </c>
      <c r="C2351" t="str">
        <f>Tabla4[[#This Row],[NIT]]</f>
        <v>06141411860010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4345</v>
      </c>
      <c r="B2352" t="s">
        <v>4346</v>
      </c>
      <c r="C2352" t="str">
        <f>Tabla4[[#This Row],[NIT]]</f>
        <v>06140507011010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4347</v>
      </c>
      <c r="B2353" t="s">
        <v>4348</v>
      </c>
      <c r="C2353" t="str">
        <f>Tabla4[[#This Row],[NIT]]</f>
        <v>11150801560014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4349</v>
      </c>
      <c r="B2354" t="s">
        <v>4350</v>
      </c>
      <c r="C2354" t="str">
        <f>Tabla4[[#This Row],[NIT]]</f>
        <v>06140409621030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4351</v>
      </c>
      <c r="B2355" t="s">
        <v>4352</v>
      </c>
      <c r="C2355" t="str">
        <f>Tabla4[[#This Row],[NIT]]</f>
        <v>09070708711021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4353</v>
      </c>
      <c r="B2356" t="s">
        <v>4354</v>
      </c>
      <c r="C2356" t="str">
        <f>Tabla4[[#This Row],[NIT]]</f>
        <v>09082211360010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4355</v>
      </c>
      <c r="B2357" t="s">
        <v>4356</v>
      </c>
      <c r="C2357" t="str">
        <f>Tabla4[[#This Row],[NIT]]</f>
        <v>06140902901025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4357</v>
      </c>
      <c r="B2358" t="s">
        <v>4358</v>
      </c>
      <c r="C2358" t="str">
        <f>Tabla4[[#This Row],[NIT]]</f>
        <v>03151102600011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4359</v>
      </c>
      <c r="B2359" t="s">
        <v>4360</v>
      </c>
      <c r="C2359" t="str">
        <f>Tabla4[[#This Row],[NIT]]</f>
        <v>06140204091054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4361</v>
      </c>
      <c r="B2360" t="s">
        <v>4362</v>
      </c>
      <c r="C2360" t="str">
        <f>Tabla4[[#This Row],[NIT]]</f>
        <v>06141101941030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4363</v>
      </c>
      <c r="B2361" t="s">
        <v>4364</v>
      </c>
      <c r="C2361" t="str">
        <f>Tabla4[[#This Row],[NIT]]</f>
        <v>06141511770020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4365</v>
      </c>
      <c r="B2362" t="s">
        <v>4366</v>
      </c>
      <c r="C2362" t="str">
        <f>Tabla4[[#This Row],[NIT]]</f>
        <v>06141806991010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4367</v>
      </c>
      <c r="B2363" t="s">
        <v>4368</v>
      </c>
      <c r="C2363" t="str">
        <f>Tabla4[[#This Row],[NIT]]</f>
        <v>06141902840011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4369</v>
      </c>
      <c r="B2364" t="s">
        <v>4370</v>
      </c>
      <c r="C2364" t="str">
        <f>Tabla4[[#This Row],[NIT]]</f>
        <v>06141401800028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4371</v>
      </c>
      <c r="B2365" t="s">
        <v>4372</v>
      </c>
      <c r="C2365" t="str">
        <f>Tabla4[[#This Row],[NIT]]</f>
        <v>06142401031015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4373</v>
      </c>
      <c r="B2366" t="s">
        <v>4374</v>
      </c>
      <c r="C2366" t="str">
        <f>Tabla4[[#This Row],[NIT]]</f>
        <v>06141801061022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4375</v>
      </c>
      <c r="B2367" t="s">
        <v>4376</v>
      </c>
      <c r="C2367" t="str">
        <f>Tabla4[[#This Row],[NIT]]</f>
        <v>06140305931029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749</v>
      </c>
      <c r="B2368" t="s">
        <v>4377</v>
      </c>
      <c r="C2368" t="str">
        <f>Tabla4[[#This Row],[NIT]]</f>
        <v>06141412840020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4378</v>
      </c>
      <c r="B2369" t="s">
        <v>4379</v>
      </c>
      <c r="C2369" t="str">
        <f>Tabla4[[#This Row],[NIT]]</f>
        <v>06142805760039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4380</v>
      </c>
      <c r="B2370" t="s">
        <v>4381</v>
      </c>
      <c r="C2370" t="str">
        <f>Tabla4[[#This Row],[NIT]]</f>
        <v>06140907911037</v>
      </c>
      <c r="D2370">
        <f t="shared" ref="D2370:D2433" si="75">LEN(C2370)</f>
        <v>14</v>
      </c>
      <c r="E2370" t="str">
        <f t="shared" si="74"/>
        <v>NIT</v>
      </c>
    </row>
    <row r="2371" spans="1:5" x14ac:dyDescent="0.25">
      <c r="A2371" t="s">
        <v>4382</v>
      </c>
      <c r="B2371" t="s">
        <v>4383</v>
      </c>
      <c r="C2371" t="str">
        <f>Tabla4[[#This Row],[NIT]]</f>
        <v>06142402071010</v>
      </c>
      <c r="D2371">
        <f t="shared" si="75"/>
        <v>14</v>
      </c>
      <c r="E2371" t="str">
        <f t="shared" ref="E2371:E2434" si="76">IF(D2371=14,"NIT",IF(D2371=9,"DUI"," "))</f>
        <v>NIT</v>
      </c>
    </row>
    <row r="2372" spans="1:5" x14ac:dyDescent="0.25">
      <c r="A2372" t="s">
        <v>4384</v>
      </c>
      <c r="B2372" t="s">
        <v>4385</v>
      </c>
      <c r="C2372" t="str">
        <f>Tabla4[[#This Row],[NIT]]</f>
        <v>06140512941026</v>
      </c>
      <c r="D2372">
        <f t="shared" si="75"/>
        <v>14</v>
      </c>
      <c r="E2372" t="str">
        <f t="shared" si="76"/>
        <v>NIT</v>
      </c>
    </row>
    <row r="2373" spans="1:5" x14ac:dyDescent="0.25">
      <c r="A2373" t="s">
        <v>1252</v>
      </c>
      <c r="B2373" t="s">
        <v>4386</v>
      </c>
      <c r="C2373" t="str">
        <f>Tabla4[[#This Row],[NIT]]</f>
        <v>06142511710010</v>
      </c>
      <c r="D2373">
        <f t="shared" si="75"/>
        <v>14</v>
      </c>
      <c r="E2373" t="str">
        <f t="shared" si="76"/>
        <v>NIT</v>
      </c>
    </row>
    <row r="2374" spans="1:5" x14ac:dyDescent="0.25">
      <c r="A2374" t="s">
        <v>4387</v>
      </c>
      <c r="B2374" t="s">
        <v>4388</v>
      </c>
      <c r="C2374" t="str">
        <f>Tabla4[[#This Row],[NIT]]</f>
        <v>06140603981039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4389</v>
      </c>
      <c r="B2375" t="s">
        <v>4390</v>
      </c>
      <c r="C2375" t="str">
        <f>Tabla4[[#This Row],[NIT]]</f>
        <v>06142108011034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4391</v>
      </c>
      <c r="B2376" t="s">
        <v>4392</v>
      </c>
      <c r="C2376" t="str">
        <f>Tabla4[[#This Row],[NIT]]</f>
        <v>06143108881027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4393</v>
      </c>
      <c r="B2377" t="s">
        <v>4394</v>
      </c>
      <c r="C2377" t="str">
        <f>Tabla4[[#This Row],[NIT]]</f>
        <v>06141702991026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4395</v>
      </c>
      <c r="B2378" t="s">
        <v>4396</v>
      </c>
      <c r="C2378" t="str">
        <f>Tabla4[[#This Row],[NIT]]</f>
        <v>06142709991060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4397</v>
      </c>
      <c r="B2379" t="s">
        <v>4398</v>
      </c>
      <c r="C2379" t="str">
        <f>Tabla4[[#This Row],[NIT]]</f>
        <v>06140912961026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4399</v>
      </c>
      <c r="B2380" t="s">
        <v>4400</v>
      </c>
      <c r="C2380" t="str">
        <f>Tabla4[[#This Row],[NIT]]</f>
        <v>94502908941016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4401</v>
      </c>
      <c r="B2381" t="s">
        <v>4402</v>
      </c>
      <c r="C2381" t="str">
        <f>Tabla4[[#This Row],[NIT]]</f>
        <v>06141710981030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4403</v>
      </c>
      <c r="B2382" t="s">
        <v>4404</v>
      </c>
      <c r="C2382" t="str">
        <f>Tabla4[[#This Row],[NIT]]</f>
        <v>06142905921020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4405</v>
      </c>
      <c r="B2383" t="s">
        <v>4406</v>
      </c>
      <c r="C2383" t="str">
        <f>Tabla4[[#This Row],[NIT]]</f>
        <v>06142810991012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4407</v>
      </c>
      <c r="B2384" t="s">
        <v>4408</v>
      </c>
      <c r="C2384" t="str">
        <f>Tabla4[[#This Row],[NIT]]</f>
        <v>06141006820014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4409</v>
      </c>
      <c r="B2385" t="s">
        <v>4410</v>
      </c>
      <c r="C2385" t="str">
        <f>Tabla4[[#This Row],[NIT]]</f>
        <v>06140303041077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4411</v>
      </c>
      <c r="B2386" t="s">
        <v>4412</v>
      </c>
      <c r="C2386" t="str">
        <f>Tabla4[[#This Row],[NIT]]</f>
        <v>06142501630016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4413</v>
      </c>
      <c r="B2387" t="s">
        <v>4414</v>
      </c>
      <c r="C2387" t="str">
        <f>Tabla4[[#This Row],[NIT]]</f>
        <v>06141512200015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4415</v>
      </c>
      <c r="B2388" t="s">
        <v>4416</v>
      </c>
      <c r="C2388" t="str">
        <f>Tabla4[[#This Row],[NIT]]</f>
        <v>09031607410018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4417</v>
      </c>
      <c r="B2389" t="s">
        <v>4418</v>
      </c>
      <c r="C2389" t="str">
        <f>Tabla4[[#This Row],[NIT]]</f>
        <v>06142507061029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4419</v>
      </c>
      <c r="B2390" t="s">
        <v>4420</v>
      </c>
      <c r="C2390" t="str">
        <f>Tabla4[[#This Row],[NIT]]</f>
        <v>05033010081010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4421</v>
      </c>
      <c r="B2391" t="s">
        <v>4422</v>
      </c>
      <c r="C2391" t="str">
        <f>Tabla4[[#This Row],[NIT]]</f>
        <v>06140711021017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4423</v>
      </c>
      <c r="B2392" t="s">
        <v>4424</v>
      </c>
      <c r="C2392" t="str">
        <f>Tabla4[[#This Row],[NIT]]</f>
        <v>02101904821088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4425</v>
      </c>
      <c r="B2393" t="s">
        <v>4426</v>
      </c>
      <c r="C2393" t="str">
        <f>Tabla4[[#This Row],[NIT]]</f>
        <v>06142605790012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4427</v>
      </c>
      <c r="B2394" t="s">
        <v>4428</v>
      </c>
      <c r="C2394" t="str">
        <f>Tabla4[[#This Row],[NIT]]</f>
        <v>14081006611012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4429</v>
      </c>
      <c r="B2395" t="s">
        <v>4430</v>
      </c>
      <c r="C2395" t="str">
        <f>Tabla4[[#This Row],[NIT]]</f>
        <v>08022301510018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4431</v>
      </c>
      <c r="B2396" t="s">
        <v>4432</v>
      </c>
      <c r="C2396" t="str">
        <f>Tabla4[[#This Row],[NIT]]</f>
        <v>06141208041015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4433</v>
      </c>
      <c r="B2397" t="s">
        <v>4434</v>
      </c>
      <c r="C2397" t="str">
        <f>Tabla4[[#This Row],[NIT]]</f>
        <v>06140505041109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4435</v>
      </c>
      <c r="B2398" t="s">
        <v>4436</v>
      </c>
      <c r="C2398" t="str">
        <f>Tabla4[[#This Row],[NIT]]</f>
        <v>06141012921033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928</v>
      </c>
      <c r="B2399" t="s">
        <v>4437</v>
      </c>
      <c r="C2399" t="str">
        <f>Tabla4[[#This Row],[NIT]]</f>
        <v>06142812891023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4438</v>
      </c>
      <c r="B2400" t="s">
        <v>4439</v>
      </c>
      <c r="C2400" t="str">
        <f>Tabla4[[#This Row],[NIT]]</f>
        <v>06140601690013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4440</v>
      </c>
      <c r="B2401" t="s">
        <v>4441</v>
      </c>
      <c r="C2401" t="str">
        <f>Tabla4[[#This Row],[NIT]]</f>
        <v>06140105540010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4442</v>
      </c>
      <c r="B2402" t="s">
        <v>4443</v>
      </c>
      <c r="C2402" t="str">
        <f>Tabla4[[#This Row],[NIT]]</f>
        <v>05110605770013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4444</v>
      </c>
      <c r="B2403" t="s">
        <v>4445</v>
      </c>
      <c r="C2403" t="str">
        <f>Tabla4[[#This Row],[NIT]]</f>
        <v>06141003780029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4446</v>
      </c>
      <c r="B2404" t="s">
        <v>4447</v>
      </c>
      <c r="C2404" t="str">
        <f>Tabla4[[#This Row],[NIT]]</f>
        <v>06143107071048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4448</v>
      </c>
      <c r="B2405" t="s">
        <v>4449</v>
      </c>
      <c r="C2405" t="str">
        <f>Tabla4[[#This Row],[NIT]]</f>
        <v>06143003061040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4450</v>
      </c>
      <c r="B2406" t="s">
        <v>4451</v>
      </c>
      <c r="C2406" t="str">
        <f>Tabla4[[#This Row],[NIT]]</f>
        <v>06142008971030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4452</v>
      </c>
      <c r="B2407" t="s">
        <v>4453</v>
      </c>
      <c r="C2407" t="str">
        <f>Tabla4[[#This Row],[NIT]]</f>
        <v>06140705081024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4454</v>
      </c>
      <c r="B2408" t="s">
        <v>4455</v>
      </c>
      <c r="C2408" t="str">
        <f>Tabla4[[#This Row],[NIT]]</f>
        <v>06141005071016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4456</v>
      </c>
      <c r="B2409" t="s">
        <v>4457</v>
      </c>
      <c r="C2409" t="str">
        <f>Tabla4[[#This Row],[NIT]]</f>
        <v>06143105850055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4458</v>
      </c>
      <c r="B2410" t="s">
        <v>4459</v>
      </c>
      <c r="C2410" t="str">
        <f>Tabla4[[#This Row],[NIT]]</f>
        <v>06142611590013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4460</v>
      </c>
      <c r="B2411" t="s">
        <v>4461</v>
      </c>
      <c r="C2411" t="str">
        <f>Tabla4[[#This Row],[NIT]]</f>
        <v>06141303031035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4462</v>
      </c>
      <c r="B2412" t="s">
        <v>4463</v>
      </c>
      <c r="C2412" t="str">
        <f>Tabla4[[#This Row],[NIT]]</f>
        <v>06141005770027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4464</v>
      </c>
      <c r="B2413" t="s">
        <v>4465</v>
      </c>
      <c r="C2413" t="str">
        <f>Tabla4[[#This Row],[NIT]]</f>
        <v>06141109001044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4466</v>
      </c>
      <c r="B2414" t="s">
        <v>4467</v>
      </c>
      <c r="C2414" t="str">
        <f>Tabla4[[#This Row],[NIT]]</f>
        <v>06142202001034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4468</v>
      </c>
      <c r="B2415" t="s">
        <v>4469</v>
      </c>
      <c r="C2415" t="str">
        <f>Tabla4[[#This Row],[NIT]]</f>
        <v>06142002730017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4470</v>
      </c>
      <c r="B2416" t="s">
        <v>4471</v>
      </c>
      <c r="C2416" t="str">
        <f>Tabla4[[#This Row],[NIT]]</f>
        <v>06141512750015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4472</v>
      </c>
      <c r="B2417" t="s">
        <v>4473</v>
      </c>
      <c r="C2417" t="str">
        <f>Tabla4[[#This Row],[NIT]]</f>
        <v>06142710041041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4474</v>
      </c>
      <c r="B2418" t="s">
        <v>4475</v>
      </c>
      <c r="C2418" t="str">
        <f>Tabla4[[#This Row],[NIT]]</f>
        <v>06141002011055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4476</v>
      </c>
      <c r="B2419" t="s">
        <v>4477</v>
      </c>
      <c r="C2419" t="str">
        <f>Tabla4[[#This Row],[NIT]]</f>
        <v>06141612740019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4478</v>
      </c>
      <c r="B2420" t="s">
        <v>4479</v>
      </c>
      <c r="C2420" t="str">
        <f>Tabla4[[#This Row],[NIT]]</f>
        <v>06142905921046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4480</v>
      </c>
      <c r="B2421" t="s">
        <v>4481</v>
      </c>
      <c r="C2421" t="str">
        <f>Tabla4[[#This Row],[NIT]]</f>
        <v>06142801931023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4482</v>
      </c>
      <c r="B2422" t="s">
        <v>4483</v>
      </c>
      <c r="C2422" t="str">
        <f>Tabla4[[#This Row],[NIT]]</f>
        <v>06140206710011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4484</v>
      </c>
      <c r="B2423" t="s">
        <v>4485</v>
      </c>
      <c r="C2423" t="str">
        <f>Tabla4[[#This Row],[NIT]]</f>
        <v>12171004921016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4486</v>
      </c>
      <c r="B2424" t="s">
        <v>4487</v>
      </c>
      <c r="C2424" t="str">
        <f>Tabla4[[#This Row],[NIT]]</f>
        <v>06140910921060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4488</v>
      </c>
      <c r="B2425" t="s">
        <v>4489</v>
      </c>
      <c r="C2425" t="str">
        <f>Tabla4[[#This Row],[NIT]]</f>
        <v>06142307690027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4490</v>
      </c>
      <c r="B2426" t="s">
        <v>4491</v>
      </c>
      <c r="C2426" t="str">
        <f>Tabla4[[#This Row],[NIT]]</f>
        <v>06142609941015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4492</v>
      </c>
      <c r="B2427" t="s">
        <v>4493</v>
      </c>
      <c r="C2427" t="str">
        <f>Tabla4[[#This Row],[NIT]]</f>
        <v>06141606051039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4494</v>
      </c>
      <c r="B2428" t="s">
        <v>4495</v>
      </c>
      <c r="C2428" t="str">
        <f>Tabla4[[#This Row],[NIT]]</f>
        <v>06143103951019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4496</v>
      </c>
      <c r="B2429" t="s">
        <v>4497</v>
      </c>
      <c r="C2429" t="str">
        <f>Tabla4[[#This Row],[NIT]]</f>
        <v>06142308011012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4498</v>
      </c>
      <c r="B2430" t="s">
        <v>4499</v>
      </c>
      <c r="C2430" t="str">
        <f>Tabla4[[#This Row],[NIT]]</f>
        <v>06142807750013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4500</v>
      </c>
      <c r="B2431" t="s">
        <v>4501</v>
      </c>
      <c r="C2431" t="str">
        <f>Tabla4[[#This Row],[NIT]]</f>
        <v>06140305961025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4502</v>
      </c>
      <c r="B2432" t="s">
        <v>4503</v>
      </c>
      <c r="C2432" t="str">
        <f>Tabla4[[#This Row],[NIT]]</f>
        <v>06141406881045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4504</v>
      </c>
      <c r="B2433" t="s">
        <v>4505</v>
      </c>
      <c r="C2433" t="str">
        <f>Tabla4[[#This Row],[NIT]]</f>
        <v>06141605860027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4506</v>
      </c>
      <c r="B2434" t="s">
        <v>4507</v>
      </c>
      <c r="C2434" t="str">
        <f>Tabla4[[#This Row],[NIT]]</f>
        <v>06142802961015</v>
      </c>
      <c r="D2434">
        <f t="shared" ref="D2434:D2497" si="77">LEN(C2434)</f>
        <v>14</v>
      </c>
      <c r="E2434" t="str">
        <f t="shared" si="76"/>
        <v>NIT</v>
      </c>
    </row>
    <row r="2435" spans="1:5" x14ac:dyDescent="0.25">
      <c r="A2435" t="s">
        <v>4508</v>
      </c>
      <c r="B2435" t="s">
        <v>4509</v>
      </c>
      <c r="C2435" t="str">
        <f>Tabla4[[#This Row],[NIT]]</f>
        <v>06140509021048</v>
      </c>
      <c r="D2435">
        <f t="shared" si="77"/>
        <v>14</v>
      </c>
      <c r="E2435" t="str">
        <f t="shared" ref="E2435:E2498" si="78">IF(D2435=14,"NIT",IF(D2435=9,"DUI"," "))</f>
        <v>NIT</v>
      </c>
    </row>
    <row r="2436" spans="1:5" x14ac:dyDescent="0.25">
      <c r="A2436" t="s">
        <v>4510</v>
      </c>
      <c r="B2436" t="s">
        <v>4511</v>
      </c>
      <c r="C2436" t="str">
        <f>Tabla4[[#This Row],[NIT]]</f>
        <v>06142611081040</v>
      </c>
      <c r="D2436">
        <f t="shared" si="77"/>
        <v>14</v>
      </c>
      <c r="E2436" t="str">
        <f t="shared" si="78"/>
        <v>NIT</v>
      </c>
    </row>
    <row r="2437" spans="1:5" x14ac:dyDescent="0.25">
      <c r="A2437" t="s">
        <v>4512</v>
      </c>
      <c r="B2437" t="s">
        <v>4513</v>
      </c>
      <c r="C2437" t="str">
        <f>Tabla4[[#This Row],[NIT]]</f>
        <v>06142611081066</v>
      </c>
      <c r="D2437">
        <f t="shared" si="77"/>
        <v>14</v>
      </c>
      <c r="E2437" t="str">
        <f t="shared" si="78"/>
        <v>NIT</v>
      </c>
    </row>
    <row r="2438" spans="1:5" x14ac:dyDescent="0.25">
      <c r="A2438" t="s">
        <v>4514</v>
      </c>
      <c r="B2438" t="s">
        <v>4515</v>
      </c>
      <c r="C2438" t="str">
        <f>Tabla4[[#This Row],[NIT]]</f>
        <v>06143005660025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4516</v>
      </c>
      <c r="B2439" t="s">
        <v>4517</v>
      </c>
      <c r="C2439" t="str">
        <f>Tabla4[[#This Row],[NIT]]</f>
        <v>94831503021010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4518</v>
      </c>
      <c r="B2440" t="s">
        <v>4519</v>
      </c>
      <c r="C2440" t="str">
        <f>Tabla4[[#This Row],[NIT]]</f>
        <v>06142712041014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4520</v>
      </c>
      <c r="B2441" t="s">
        <v>4521</v>
      </c>
      <c r="C2441" t="str">
        <f>Tabla4[[#This Row],[NIT]]</f>
        <v>06141005891030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4522</v>
      </c>
      <c r="B2442" t="s">
        <v>4523</v>
      </c>
      <c r="C2442" t="str">
        <f>Tabla4[[#This Row],[NIT]]</f>
        <v>06140303520014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4524</v>
      </c>
      <c r="B2443" t="s">
        <v>4525</v>
      </c>
      <c r="C2443" t="str">
        <f>Tabla4[[#This Row],[NIT]]</f>
        <v>06141009961040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4526</v>
      </c>
      <c r="B2444" t="s">
        <v>4527</v>
      </c>
      <c r="C2444" t="str">
        <f>Tabla4[[#This Row],[NIT]]</f>
        <v>96002008241013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4528</v>
      </c>
      <c r="B2445" t="s">
        <v>4529</v>
      </c>
      <c r="C2445" t="str">
        <f>Tabla4[[#This Row],[NIT]]</f>
        <v>06140503081057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4530</v>
      </c>
      <c r="B2446" t="s">
        <v>4531</v>
      </c>
      <c r="C2446" t="str">
        <f>Tabla4[[#This Row],[NIT]]</f>
        <v>06141510660011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4532</v>
      </c>
      <c r="B2447" t="s">
        <v>4533</v>
      </c>
      <c r="C2447" t="str">
        <f>Tabla4[[#This Row],[NIT]]</f>
        <v>06140204091062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4534</v>
      </c>
      <c r="B2448" t="s">
        <v>4535</v>
      </c>
      <c r="C2448" t="str">
        <f>Tabla4[[#This Row],[NIT]]</f>
        <v>06140709951040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4536</v>
      </c>
      <c r="B2449" t="s">
        <v>4537</v>
      </c>
      <c r="C2449" t="str">
        <f>Tabla4[[#This Row],[NIT]]</f>
        <v>06141202991038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4538</v>
      </c>
      <c r="B2450" t="s">
        <v>4539</v>
      </c>
      <c r="C2450" t="str">
        <f>Tabla4[[#This Row],[NIT]]</f>
        <v>06140202951013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4540</v>
      </c>
      <c r="B2451" t="s">
        <v>4541</v>
      </c>
      <c r="C2451" t="str">
        <f>Tabla4[[#This Row],[NIT]]</f>
        <v>06140609001036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4542</v>
      </c>
      <c r="B2452" t="s">
        <v>4543</v>
      </c>
      <c r="C2452" t="str">
        <f>Tabla4[[#This Row],[NIT]]</f>
        <v>14162412610011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4544</v>
      </c>
      <c r="B2453" t="s">
        <v>4545</v>
      </c>
      <c r="C2453" t="str">
        <f>Tabla4[[#This Row],[NIT]]</f>
        <v>06140707921011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4546</v>
      </c>
      <c r="B2454" t="s">
        <v>4547</v>
      </c>
      <c r="C2454" t="str">
        <f>Tabla4[[#This Row],[NIT]]</f>
        <v>06141205091020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2051</v>
      </c>
      <c r="B2455" t="s">
        <v>4548</v>
      </c>
      <c r="C2455" t="str">
        <f>Tabla4[[#This Row],[NIT]]</f>
        <v>06142311001010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4549</v>
      </c>
      <c r="B2456" t="s">
        <v>4550</v>
      </c>
      <c r="C2456" t="str">
        <f>Tabla4[[#This Row],[NIT]]</f>
        <v>06142309981031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4551</v>
      </c>
      <c r="B2457" t="s">
        <v>4552</v>
      </c>
      <c r="C2457" t="str">
        <f>Tabla4[[#This Row],[NIT]]</f>
        <v>06143008071052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4553</v>
      </c>
      <c r="B2458" t="s">
        <v>4554</v>
      </c>
      <c r="C2458" t="str">
        <f>Tabla4[[#This Row],[NIT]]</f>
        <v>06142201931020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4555</v>
      </c>
      <c r="B2459" t="s">
        <v>4556</v>
      </c>
      <c r="C2459" t="str">
        <f>Tabla4[[#This Row],[NIT]]</f>
        <v>06141601220019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4557</v>
      </c>
      <c r="B2460" t="s">
        <v>4558</v>
      </c>
      <c r="C2460" t="str">
        <f>Tabla4[[#This Row],[NIT]]</f>
        <v>06141305021037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4559</v>
      </c>
      <c r="B2461" t="s">
        <v>4560</v>
      </c>
      <c r="C2461" t="str">
        <f>Tabla4[[#This Row],[NIT]]</f>
        <v>93841802081013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4561</v>
      </c>
      <c r="B2462" t="s">
        <v>4562</v>
      </c>
      <c r="C2462" t="str">
        <f>Tabla4[[#This Row],[NIT]]</f>
        <v>06143005981040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4563</v>
      </c>
      <c r="B2463" t="s">
        <v>4564</v>
      </c>
      <c r="C2463" t="str">
        <f>Tabla4[[#This Row],[NIT]]</f>
        <v>06142501061043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4565</v>
      </c>
      <c r="B2464" t="s">
        <v>4566</v>
      </c>
      <c r="C2464" t="str">
        <f>Tabla4[[#This Row],[NIT]]</f>
        <v>06141801961015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4567</v>
      </c>
      <c r="B2465" t="s">
        <v>4568</v>
      </c>
      <c r="C2465" t="str">
        <f>Tabla4[[#This Row],[NIT]]</f>
        <v>93931201831014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4569</v>
      </c>
      <c r="B2466" t="s">
        <v>4570</v>
      </c>
      <c r="C2466" t="str">
        <f>Tabla4[[#This Row],[NIT]]</f>
        <v>12171812971020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4571</v>
      </c>
      <c r="B2467" t="s">
        <v>4572</v>
      </c>
      <c r="C2467" t="str">
        <f>Tabla4[[#This Row],[NIT]]</f>
        <v>06140908881026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4573</v>
      </c>
      <c r="B2468" t="s">
        <v>4574</v>
      </c>
      <c r="C2468" t="str">
        <f>Tabla4[[#This Row],[NIT]]</f>
        <v>06142811001024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4575</v>
      </c>
      <c r="B2469" t="s">
        <v>4576</v>
      </c>
      <c r="C2469" t="str">
        <f>Tabla4[[#This Row],[NIT]]</f>
        <v>06142105921013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4577</v>
      </c>
      <c r="B2470" t="s">
        <v>4578</v>
      </c>
      <c r="C2470" t="str">
        <f>Tabla4[[#This Row],[NIT]]</f>
        <v>12171912941013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4579</v>
      </c>
      <c r="B2471" t="s">
        <v>4580</v>
      </c>
      <c r="C2471" t="str">
        <f>Tabla4[[#This Row],[NIT]]</f>
        <v>06140405051050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4581</v>
      </c>
      <c r="B2472" t="s">
        <v>4582</v>
      </c>
      <c r="C2472" t="str">
        <f>Tabla4[[#This Row],[NIT]]</f>
        <v>94111705741020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4583</v>
      </c>
      <c r="B2473" t="s">
        <v>4584</v>
      </c>
      <c r="C2473" t="str">
        <f>Tabla4[[#This Row],[NIT]]</f>
        <v>03151903021011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4585</v>
      </c>
      <c r="B2474" t="s">
        <v>4586</v>
      </c>
      <c r="C2474" t="str">
        <f>Tabla4[[#This Row],[NIT]]</f>
        <v>06142304911019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4587</v>
      </c>
      <c r="B2475" t="s">
        <v>4588</v>
      </c>
      <c r="C2475" t="str">
        <f>Tabla4[[#This Row],[NIT]]</f>
        <v>06141805870016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4589</v>
      </c>
      <c r="B2476" t="s">
        <v>4590</v>
      </c>
      <c r="C2476" t="str">
        <f>Tabla4[[#This Row],[NIT]]</f>
        <v>06141805850029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4591</v>
      </c>
      <c r="B2477" t="s">
        <v>4592</v>
      </c>
      <c r="C2477" t="str">
        <f>Tabla4[[#This Row],[NIT]]</f>
        <v>06143004041043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4593</v>
      </c>
      <c r="B2478" t="s">
        <v>4594</v>
      </c>
      <c r="C2478" t="str">
        <f>Tabla4[[#This Row],[NIT]]</f>
        <v>06142007941030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4595</v>
      </c>
      <c r="B2479" t="s">
        <v>4596</v>
      </c>
      <c r="C2479" t="str">
        <f>Tabla4[[#This Row],[NIT]]</f>
        <v>02102704051020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3540</v>
      </c>
      <c r="B2480" t="s">
        <v>4597</v>
      </c>
      <c r="C2480" t="str">
        <f>Tabla4[[#This Row],[NIT]]</f>
        <v>94502404871017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4598</v>
      </c>
      <c r="B2481" t="s">
        <v>4599</v>
      </c>
      <c r="C2481" t="str">
        <f>Tabla4[[#This Row],[NIT]]</f>
        <v>06141111981048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4600</v>
      </c>
      <c r="B2482" t="s">
        <v>4601</v>
      </c>
      <c r="C2482" t="str">
        <f>Tabla4[[#This Row],[NIT]]</f>
        <v>94472111911018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4602</v>
      </c>
      <c r="B2483" t="s">
        <v>4603</v>
      </c>
      <c r="C2483" t="str">
        <f>Tabla4[[#This Row],[NIT]]</f>
        <v>06142411051014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4604</v>
      </c>
      <c r="B2484" t="s">
        <v>4605</v>
      </c>
      <c r="C2484" t="str">
        <f>Tabla4[[#This Row],[NIT]]</f>
        <v>03070705670011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3334</v>
      </c>
      <c r="B2485" t="s">
        <v>4606</v>
      </c>
      <c r="C2485" t="str">
        <f>Tabla4[[#This Row],[NIT]]</f>
        <v>13190712061017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4607</v>
      </c>
      <c r="B2486" t="s">
        <v>4608</v>
      </c>
      <c r="C2486" t="str">
        <f>Tabla4[[#This Row],[NIT]]</f>
        <v>06140412550042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4609</v>
      </c>
      <c r="B2487" t="s">
        <v>4610</v>
      </c>
      <c r="C2487" t="str">
        <f>Tabla4[[#This Row],[NIT]]</f>
        <v>05111909001018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4611</v>
      </c>
      <c r="B2488" t="s">
        <v>4612</v>
      </c>
      <c r="C2488" t="str">
        <f>Tabla4[[#This Row],[NIT]]</f>
        <v>06142108840013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4613</v>
      </c>
      <c r="B2489" t="s">
        <v>4614</v>
      </c>
      <c r="C2489" t="str">
        <f>Tabla4[[#This Row],[NIT]]</f>
        <v>06141307810010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2014</v>
      </c>
      <c r="B2490" t="s">
        <v>4615</v>
      </c>
      <c r="C2490" t="str">
        <f>Tabla4[[#This Row],[NIT]]</f>
        <v>06142511041016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4616</v>
      </c>
      <c r="B2491" t="s">
        <v>4617</v>
      </c>
      <c r="C2491" t="str">
        <f>Tabla4[[#This Row],[NIT]]</f>
        <v>06140505051040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4618</v>
      </c>
      <c r="B2492" t="s">
        <v>4619</v>
      </c>
      <c r="C2492" t="str">
        <f>Tabla4[[#This Row],[NIT]]</f>
        <v>06141610961031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4620</v>
      </c>
      <c r="B2493" t="s">
        <v>4621</v>
      </c>
      <c r="C2493" t="str">
        <f>Tabla4[[#This Row],[NIT]]</f>
        <v>05110904071020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4622</v>
      </c>
      <c r="B2494" t="s">
        <v>4623</v>
      </c>
      <c r="C2494" t="str">
        <f>Tabla4[[#This Row],[NIT]]</f>
        <v>06140804991016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4624</v>
      </c>
      <c r="B2495" t="s">
        <v>4625</v>
      </c>
      <c r="C2495" t="str">
        <f>Tabla4[[#This Row],[NIT]]</f>
        <v>06140804760010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4626</v>
      </c>
      <c r="B2496" t="s">
        <v>4627</v>
      </c>
      <c r="C2496" t="str">
        <f>Tabla4[[#This Row],[NIT]]</f>
        <v>06140502031013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4628</v>
      </c>
      <c r="B2497" t="s">
        <v>4629</v>
      </c>
      <c r="C2497" t="str">
        <f>Tabla4[[#This Row],[NIT]]</f>
        <v>06141408850049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4630</v>
      </c>
      <c r="B2498" t="s">
        <v>4631</v>
      </c>
      <c r="C2498" t="str">
        <f>Tabla4[[#This Row],[NIT]]</f>
        <v>06141609411010</v>
      </c>
      <c r="D2498">
        <f t="shared" ref="D2498:D2561" si="79">LEN(C2498)</f>
        <v>14</v>
      </c>
      <c r="E2498" t="str">
        <f t="shared" si="78"/>
        <v>NIT</v>
      </c>
    </row>
    <row r="2499" spans="1:5" x14ac:dyDescent="0.25">
      <c r="A2499" t="s">
        <v>4632</v>
      </c>
      <c r="B2499" t="s">
        <v>4633</v>
      </c>
      <c r="C2499" t="str">
        <f>Tabla4[[#This Row],[NIT]]</f>
        <v>06140309921060</v>
      </c>
      <c r="D2499">
        <f t="shared" si="79"/>
        <v>14</v>
      </c>
      <c r="E2499" t="str">
        <f t="shared" ref="E2499:E2562" si="80">IF(D2499=14,"NIT",IF(D2499=9,"DUI"," "))</f>
        <v>NIT</v>
      </c>
    </row>
    <row r="2500" spans="1:5" x14ac:dyDescent="0.25">
      <c r="A2500" t="s">
        <v>4634</v>
      </c>
      <c r="B2500" t="s">
        <v>4635</v>
      </c>
      <c r="C2500" t="str">
        <f>Tabla4[[#This Row],[NIT]]</f>
        <v>06141605011076</v>
      </c>
      <c r="D2500">
        <f t="shared" si="79"/>
        <v>14</v>
      </c>
      <c r="E2500" t="str">
        <f t="shared" si="80"/>
        <v>NIT</v>
      </c>
    </row>
    <row r="2501" spans="1:5" x14ac:dyDescent="0.25">
      <c r="A2501" t="s">
        <v>2092</v>
      </c>
      <c r="B2501" t="s">
        <v>4636</v>
      </c>
      <c r="C2501" t="str">
        <f>Tabla4[[#This Row],[NIT]]</f>
        <v>06142306031016</v>
      </c>
      <c r="D2501">
        <f t="shared" si="79"/>
        <v>14</v>
      </c>
      <c r="E2501" t="str">
        <f t="shared" si="80"/>
        <v>NIT</v>
      </c>
    </row>
    <row r="2502" spans="1:5" x14ac:dyDescent="0.25">
      <c r="A2502" t="s">
        <v>4637</v>
      </c>
      <c r="B2502" t="s">
        <v>4638</v>
      </c>
      <c r="C2502" t="str">
        <f>Tabla4[[#This Row],[NIT]]</f>
        <v>06142010500017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4639</v>
      </c>
      <c r="B2503" t="s">
        <v>4640</v>
      </c>
      <c r="C2503" t="str">
        <f>Tabla4[[#This Row],[NIT]]</f>
        <v>06142704760010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4641</v>
      </c>
      <c r="B2504" t="s">
        <v>4642</v>
      </c>
      <c r="C2504" t="str">
        <f>Tabla4[[#This Row],[NIT]]</f>
        <v>06141002840043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4643</v>
      </c>
      <c r="B2505" t="s">
        <v>4644</v>
      </c>
      <c r="C2505" t="str">
        <f>Tabla4[[#This Row],[NIT]]</f>
        <v>06142311961013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4645</v>
      </c>
      <c r="B2506" t="s">
        <v>4646</v>
      </c>
      <c r="C2506" t="str">
        <f>Tabla4[[#This Row],[NIT]]</f>
        <v>06141710830015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4647</v>
      </c>
      <c r="B2507" t="s">
        <v>4648</v>
      </c>
      <c r="C2507" t="str">
        <f>Tabla4[[#This Row],[NIT]]</f>
        <v>06140101820011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4649</v>
      </c>
      <c r="B2508" t="s">
        <v>4650</v>
      </c>
      <c r="C2508" t="str">
        <f>Tabla4[[#This Row],[NIT]]</f>
        <v>06142507961054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44</v>
      </c>
      <c r="B2509" t="s">
        <v>4651</v>
      </c>
      <c r="C2509" t="str">
        <f>Tabla4[[#This Row],[NIT]]</f>
        <v>06142610790018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4652</v>
      </c>
      <c r="B2510" t="s">
        <v>4653</v>
      </c>
      <c r="C2510" t="str">
        <f>Tabla4[[#This Row],[NIT]]</f>
        <v>06140101110070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4654</v>
      </c>
      <c r="B2511" t="s">
        <v>4655</v>
      </c>
      <c r="C2511" t="str">
        <f>Tabla4[[#This Row],[NIT]]</f>
        <v>06140101150042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2110</v>
      </c>
      <c r="B2512" t="s">
        <v>4656</v>
      </c>
      <c r="C2512" t="str">
        <f>Tabla4[[#This Row],[NIT]]</f>
        <v>06142201981035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4657</v>
      </c>
      <c r="B2513" t="s">
        <v>4658</v>
      </c>
      <c r="C2513" t="str">
        <f>Tabla4[[#This Row],[NIT]]</f>
        <v>06143005071086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4659</v>
      </c>
      <c r="B2514" t="s">
        <v>4660</v>
      </c>
      <c r="C2514" t="str">
        <f>Tabla4[[#This Row],[NIT]]</f>
        <v>06141511991018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4661</v>
      </c>
      <c r="B2515" t="s">
        <v>4662</v>
      </c>
      <c r="C2515" t="str">
        <f>Tabla4[[#This Row],[NIT]]</f>
        <v>06141803830039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4663</v>
      </c>
      <c r="B2516" t="s">
        <v>4664</v>
      </c>
      <c r="C2516" t="str">
        <f>Tabla4[[#This Row],[NIT]]</f>
        <v>06141409680012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4665</v>
      </c>
      <c r="B2517" t="s">
        <v>4666</v>
      </c>
      <c r="C2517" t="str">
        <f>Tabla4[[#This Row],[NIT]]</f>
        <v>06141705891014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1533</v>
      </c>
      <c r="B2518" t="s">
        <v>4667</v>
      </c>
      <c r="C2518" t="str">
        <f>Tabla4[[#This Row],[NIT]]</f>
        <v>06141602931050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4668</v>
      </c>
      <c r="B2519" t="s">
        <v>4669</v>
      </c>
      <c r="C2519" t="str">
        <f>Tabla4[[#This Row],[NIT]]</f>
        <v>06141006091010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4670</v>
      </c>
      <c r="B2520" t="s">
        <v>4671</v>
      </c>
      <c r="C2520" t="str">
        <f>Tabla4[[#This Row],[NIT]]</f>
        <v>06140402740016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4672</v>
      </c>
      <c r="B2521" t="s">
        <v>4673</v>
      </c>
      <c r="C2521" t="str">
        <f>Tabla4[[#This Row],[NIT]]</f>
        <v>06142208031024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4674</v>
      </c>
      <c r="B2522" t="s">
        <v>4675</v>
      </c>
      <c r="C2522" t="str">
        <f>Tabla4[[#This Row],[NIT]]</f>
        <v>06142112871021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4676</v>
      </c>
      <c r="B2523" t="s">
        <v>4677</v>
      </c>
      <c r="C2523" t="str">
        <f>Tabla4[[#This Row],[NIT]]</f>
        <v>07161506560019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4678</v>
      </c>
      <c r="B2524" t="s">
        <v>4679</v>
      </c>
      <c r="C2524" t="str">
        <f>Tabla4[[#This Row],[NIT]]</f>
        <v>06140109981034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4680</v>
      </c>
      <c r="B2525" t="s">
        <v>4681</v>
      </c>
      <c r="C2525" t="str">
        <f>Tabla4[[#This Row],[NIT]]</f>
        <v>06140108550013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4682</v>
      </c>
      <c r="B2526" t="s">
        <v>4683</v>
      </c>
      <c r="C2526" t="str">
        <f>Tabla4[[#This Row],[NIT]]</f>
        <v>06140304061039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4684</v>
      </c>
      <c r="B2527" t="s">
        <v>4685</v>
      </c>
      <c r="C2527" t="str">
        <f>Tabla4[[#This Row],[NIT]]</f>
        <v>06141303850013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4686</v>
      </c>
      <c r="B2528" t="s">
        <v>4687</v>
      </c>
      <c r="C2528" t="str">
        <f>Tabla4[[#This Row],[NIT]]</f>
        <v>94110107021017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4688</v>
      </c>
      <c r="B2529" t="s">
        <v>4689</v>
      </c>
      <c r="C2529" t="str">
        <f>Tabla4[[#This Row],[NIT]]</f>
        <v>06142105850032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4690</v>
      </c>
      <c r="B2530" t="s">
        <v>4691</v>
      </c>
      <c r="C2530" t="str">
        <f>Tabla4[[#This Row],[NIT]]</f>
        <v>06143103001150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4692</v>
      </c>
      <c r="B2531" t="s">
        <v>4693</v>
      </c>
      <c r="C2531" t="str">
        <f>Tabla4[[#This Row],[NIT]]</f>
        <v>06142112620012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4694</v>
      </c>
      <c r="B2532" t="s">
        <v>4695</v>
      </c>
      <c r="C2532" t="str">
        <f>Tabla4[[#This Row],[NIT]]</f>
        <v>06140902941060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4696</v>
      </c>
      <c r="B2533" t="s">
        <v>4697</v>
      </c>
      <c r="C2533" t="str">
        <f>Tabla4[[#This Row],[NIT]]</f>
        <v>06141908941017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4698</v>
      </c>
      <c r="B2534" t="s">
        <v>4699</v>
      </c>
      <c r="C2534" t="str">
        <f>Tabla4[[#This Row],[NIT]]</f>
        <v>06141503620015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4700</v>
      </c>
      <c r="B2535" t="s">
        <v>4701</v>
      </c>
      <c r="C2535" t="str">
        <f>Tabla4[[#This Row],[NIT]]</f>
        <v>06141610931027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4702</v>
      </c>
      <c r="B2536" t="s">
        <v>4703</v>
      </c>
      <c r="C2536" t="str">
        <f>Tabla4[[#This Row],[NIT]]</f>
        <v>04090605520017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4704</v>
      </c>
      <c r="B2537" t="s">
        <v>4705</v>
      </c>
      <c r="C2537" t="str">
        <f>Tabla4[[#This Row],[NIT]]</f>
        <v>05030412590036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4706</v>
      </c>
      <c r="B2538" t="s">
        <v>4707</v>
      </c>
      <c r="C2538" t="str">
        <f>Tabla4[[#This Row],[NIT]]</f>
        <v>06141410021050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4708</v>
      </c>
      <c r="B2539" t="s">
        <v>4709</v>
      </c>
      <c r="C2539" t="str">
        <f>Tabla4[[#This Row],[NIT]]</f>
        <v>05012403061022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4710</v>
      </c>
      <c r="B2540" t="s">
        <v>4711</v>
      </c>
      <c r="C2540" t="str">
        <f>Tabla4[[#This Row],[NIT]]</f>
        <v>06140305971012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4712</v>
      </c>
      <c r="B2541" t="s">
        <v>4713</v>
      </c>
      <c r="C2541" t="str">
        <f>Tabla4[[#This Row],[NIT]]</f>
        <v>06143101071038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4714</v>
      </c>
      <c r="B2542" t="s">
        <v>4715</v>
      </c>
      <c r="C2542" t="str">
        <f>Tabla4[[#This Row],[NIT]]</f>
        <v>02103012390011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4716</v>
      </c>
      <c r="B2543" t="s">
        <v>4717</v>
      </c>
      <c r="C2543" t="str">
        <f>Tabla4[[#This Row],[NIT]]</f>
        <v>03110802791012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4718</v>
      </c>
      <c r="B2544" t="s">
        <v>4719</v>
      </c>
      <c r="C2544" t="str">
        <f>Tabla4[[#This Row],[NIT]]</f>
        <v>14082206670010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4720</v>
      </c>
      <c r="B2545" t="s">
        <v>4721</v>
      </c>
      <c r="C2545" t="str">
        <f>Tabla4[[#This Row],[NIT]]</f>
        <v>02041912350018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93</v>
      </c>
      <c r="B2546" t="s">
        <v>4722</v>
      </c>
      <c r="C2546" t="str">
        <f>Tabla4[[#This Row],[NIT]]</f>
        <v>02103008951013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4723</v>
      </c>
      <c r="B2547" t="s">
        <v>4724</v>
      </c>
      <c r="C2547" t="str">
        <f>Tabla4[[#This Row],[NIT]]</f>
        <v>06141411701047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4725</v>
      </c>
      <c r="B2548" t="s">
        <v>4726</v>
      </c>
      <c r="C2548" t="str">
        <f>Tabla4[[#This Row],[NIT]]</f>
        <v>03152611450014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4727</v>
      </c>
      <c r="B2549" t="s">
        <v>4728</v>
      </c>
      <c r="C2549" t="str">
        <f>Tabla4[[#This Row],[NIT]]</f>
        <v>06141808051014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37</v>
      </c>
      <c r="B2550" t="s">
        <v>4729</v>
      </c>
      <c r="C2550" t="str">
        <f>Tabla4[[#This Row],[NIT]]</f>
        <v>06142706881019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4730</v>
      </c>
      <c r="B2551" t="s">
        <v>4731</v>
      </c>
      <c r="C2551" t="str">
        <f>Tabla4[[#This Row],[NIT]]</f>
        <v>94831608510012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4732</v>
      </c>
      <c r="B2552" t="s">
        <v>4733</v>
      </c>
      <c r="C2552" t="str">
        <f>Tabla4[[#This Row],[NIT]]</f>
        <v>06141610071052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1527</v>
      </c>
      <c r="B2553" t="s">
        <v>4734</v>
      </c>
      <c r="C2553" t="str">
        <f>Tabla4[[#This Row],[NIT]]</f>
        <v>06140706911055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4735</v>
      </c>
      <c r="B2554" t="s">
        <v>4736</v>
      </c>
      <c r="C2554" t="str">
        <f>Tabla4[[#This Row],[NIT]]</f>
        <v>14122611801018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4737</v>
      </c>
      <c r="B2555" t="s">
        <v>4738</v>
      </c>
      <c r="C2555" t="str">
        <f>Tabla4[[#This Row],[NIT]]</f>
        <v>06141605021020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4739</v>
      </c>
      <c r="B2556" t="s">
        <v>4740</v>
      </c>
      <c r="C2556" t="str">
        <f>Tabla4[[#This Row],[NIT]]</f>
        <v>05111405041019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4741</v>
      </c>
      <c r="B2557" t="s">
        <v>4742</v>
      </c>
      <c r="C2557" t="str">
        <f>Tabla4[[#This Row],[NIT]]</f>
        <v>06140606850055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4743</v>
      </c>
      <c r="B2558" t="s">
        <v>4744</v>
      </c>
      <c r="C2558" t="str">
        <f>Tabla4[[#This Row],[NIT]]</f>
        <v>06140407011030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4745</v>
      </c>
      <c r="B2559" t="s">
        <v>4746</v>
      </c>
      <c r="C2559" t="str">
        <f>Tabla4[[#This Row],[NIT]]</f>
        <v>06141211071049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4747</v>
      </c>
      <c r="B2560" t="s">
        <v>4748</v>
      </c>
      <c r="C2560" t="str">
        <f>Tabla4[[#This Row],[NIT]]</f>
        <v>06142409631100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4749</v>
      </c>
      <c r="B2561" t="s">
        <v>4750</v>
      </c>
      <c r="C2561" t="str">
        <f>Tabla4[[#This Row],[NIT]]</f>
        <v>05112306091019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4751</v>
      </c>
      <c r="B2562" t="s">
        <v>4752</v>
      </c>
      <c r="C2562" t="str">
        <f>Tabla4[[#This Row],[NIT]]</f>
        <v>06141004961026</v>
      </c>
      <c r="D2562">
        <f t="shared" ref="D2562:D2625" si="81">LEN(C2562)</f>
        <v>14</v>
      </c>
      <c r="E2562" t="str">
        <f t="shared" si="80"/>
        <v>NIT</v>
      </c>
    </row>
    <row r="2563" spans="1:5" x14ac:dyDescent="0.25">
      <c r="A2563" t="s">
        <v>4753</v>
      </c>
      <c r="B2563" t="s">
        <v>4754</v>
      </c>
      <c r="C2563" t="str">
        <f>Tabla4[[#This Row],[NIT]]</f>
        <v>06142402780050</v>
      </c>
      <c r="D2563">
        <f t="shared" si="81"/>
        <v>14</v>
      </c>
      <c r="E2563" t="str">
        <f t="shared" ref="E2563:E2626" si="82">IF(D2563=14,"NIT",IF(D2563=9,"DUI"," "))</f>
        <v>NIT</v>
      </c>
    </row>
    <row r="2564" spans="1:5" x14ac:dyDescent="0.25">
      <c r="A2564" t="s">
        <v>4755</v>
      </c>
      <c r="B2564" t="s">
        <v>4756</v>
      </c>
      <c r="C2564" t="str">
        <f>Tabla4[[#This Row],[NIT]]</f>
        <v>06142207921026</v>
      </c>
      <c r="D2564">
        <f t="shared" si="81"/>
        <v>14</v>
      </c>
      <c r="E2564" t="str">
        <f t="shared" si="82"/>
        <v>NIT</v>
      </c>
    </row>
    <row r="2565" spans="1:5" x14ac:dyDescent="0.25">
      <c r="A2565" t="s">
        <v>4757</v>
      </c>
      <c r="B2565" t="s">
        <v>4758</v>
      </c>
      <c r="C2565" t="str">
        <f>Tabla4[[#This Row],[NIT]]</f>
        <v>05111803981013</v>
      </c>
      <c r="D2565">
        <f t="shared" si="81"/>
        <v>14</v>
      </c>
      <c r="E2565" t="str">
        <f t="shared" si="82"/>
        <v>NIT</v>
      </c>
    </row>
    <row r="2566" spans="1:5" x14ac:dyDescent="0.25">
      <c r="A2566" t="s">
        <v>4759</v>
      </c>
      <c r="B2566" t="s">
        <v>4760</v>
      </c>
      <c r="C2566" t="str">
        <f>Tabla4[[#This Row],[NIT]]</f>
        <v>06142708971015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4761</v>
      </c>
      <c r="B2567" t="s">
        <v>4762</v>
      </c>
      <c r="C2567" t="str">
        <f>Tabla4[[#This Row],[NIT]]</f>
        <v>06140207971020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4763</v>
      </c>
      <c r="B2568" t="s">
        <v>4764</v>
      </c>
      <c r="C2568" t="str">
        <f>Tabla4[[#This Row],[NIT]]</f>
        <v>06142002971020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4765</v>
      </c>
      <c r="B2569" t="s">
        <v>4766</v>
      </c>
      <c r="C2569" t="str">
        <f>Tabla4[[#This Row],[NIT]]</f>
        <v>06142501880045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4767</v>
      </c>
      <c r="B2570" t="s">
        <v>4768</v>
      </c>
      <c r="C2570" t="str">
        <f>Tabla4[[#This Row],[NIT]]</f>
        <v>06143003981131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4769</v>
      </c>
      <c r="B2571" t="s">
        <v>4770</v>
      </c>
      <c r="C2571" t="str">
        <f>Tabla4[[#This Row],[NIT]]</f>
        <v>06142403061051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4771</v>
      </c>
      <c r="B2572" t="s">
        <v>4772</v>
      </c>
      <c r="C2572" t="str">
        <f>Tabla4[[#This Row],[NIT]]</f>
        <v>06141805951022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4773</v>
      </c>
      <c r="B2573" t="s">
        <v>4774</v>
      </c>
      <c r="C2573" t="str">
        <f>Tabla4[[#This Row],[NIT]]</f>
        <v>06143107921025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4775</v>
      </c>
      <c r="B2574" t="s">
        <v>4776</v>
      </c>
      <c r="C2574" t="str">
        <f>Tabla4[[#This Row],[NIT]]</f>
        <v>06141503881017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4777</v>
      </c>
      <c r="B2575" t="s">
        <v>4778</v>
      </c>
      <c r="C2575" t="str">
        <f>Tabla4[[#This Row],[NIT]]</f>
        <v>01010101610016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4779</v>
      </c>
      <c r="B2576" t="s">
        <v>4780</v>
      </c>
      <c r="C2576" t="str">
        <f>Tabla4[[#This Row],[NIT]]</f>
        <v>11082212661013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4781</v>
      </c>
      <c r="B2577" t="s">
        <v>4782</v>
      </c>
      <c r="C2577" t="str">
        <f>Tabla4[[#This Row],[NIT]]</f>
        <v>94832403661019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4783</v>
      </c>
      <c r="B2578" t="s">
        <v>4784</v>
      </c>
      <c r="C2578" t="str">
        <f>Tabla4[[#This Row],[NIT]]</f>
        <v>02101508921010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4785</v>
      </c>
      <c r="B2579" t="s">
        <v>4786</v>
      </c>
      <c r="C2579" t="str">
        <f>Tabla4[[#This Row],[NIT]]</f>
        <v>06141302951017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1420</v>
      </c>
      <c r="B2580" t="s">
        <v>4787</v>
      </c>
      <c r="C2580" t="str">
        <f>Tabla4[[#This Row],[NIT]]</f>
        <v>06143007941037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4788</v>
      </c>
      <c r="B2581" t="s">
        <v>4789</v>
      </c>
      <c r="C2581" t="str">
        <f>Tabla4[[#This Row],[NIT]]</f>
        <v>06141101931018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4790</v>
      </c>
      <c r="B2582" t="s">
        <v>4791</v>
      </c>
      <c r="C2582" t="str">
        <f>Tabla4[[#This Row],[NIT]]</f>
        <v>06140109150020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4792</v>
      </c>
      <c r="B2583" t="s">
        <v>4793</v>
      </c>
      <c r="C2583" t="str">
        <f>Tabla4[[#This Row],[NIT]]</f>
        <v>06140103380099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4794</v>
      </c>
      <c r="B2584" t="s">
        <v>4795</v>
      </c>
      <c r="C2584" t="str">
        <f>Tabla4[[#This Row],[NIT]]</f>
        <v>12171008051016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4796</v>
      </c>
      <c r="B2585" t="s">
        <v>4797</v>
      </c>
      <c r="C2585" t="str">
        <f>Tabla4[[#This Row],[NIT]]</f>
        <v>05111008051016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4798</v>
      </c>
      <c r="B2586" t="s">
        <v>4799</v>
      </c>
      <c r="C2586" t="str">
        <f>Tabla4[[#This Row],[NIT]]</f>
        <v>06141008051091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4800</v>
      </c>
      <c r="B2587" t="s">
        <v>4801</v>
      </c>
      <c r="C2587" t="str">
        <f>Tabla4[[#This Row],[NIT]]</f>
        <v>06141201071075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4802</v>
      </c>
      <c r="B2588" t="s">
        <v>4803</v>
      </c>
      <c r="C2588" t="str">
        <f>Tabla4[[#This Row],[NIT]]</f>
        <v>09060712951015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4804</v>
      </c>
      <c r="B2589" t="s">
        <v>4805</v>
      </c>
      <c r="C2589" t="str">
        <f>Tabla4[[#This Row],[NIT]]</f>
        <v>06140102140019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4806</v>
      </c>
      <c r="B2590" t="s">
        <v>4807</v>
      </c>
      <c r="C2590" t="str">
        <f>Tabla4[[#This Row],[NIT]]</f>
        <v>06140101320087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4808</v>
      </c>
      <c r="B2591" t="s">
        <v>4809</v>
      </c>
      <c r="C2591" t="str">
        <f>Tabla4[[#This Row],[NIT]]</f>
        <v>06170103310012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4810</v>
      </c>
      <c r="B2592" t="s">
        <v>4811</v>
      </c>
      <c r="C2592" t="str">
        <f>Tabla4[[#This Row],[NIT]]</f>
        <v>06142201081069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4812</v>
      </c>
      <c r="B2593" t="s">
        <v>4813</v>
      </c>
      <c r="C2593" t="str">
        <f>Tabla4[[#This Row],[NIT]]</f>
        <v>10101008051010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4814</v>
      </c>
      <c r="B2594" t="s">
        <v>4815</v>
      </c>
      <c r="C2594" t="str">
        <f>Tabla4[[#This Row],[NIT]]</f>
        <v>02101008051010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4816</v>
      </c>
      <c r="B2595" t="s">
        <v>4817</v>
      </c>
      <c r="C2595" t="str">
        <f>Tabla4[[#This Row],[NIT]]</f>
        <v>06141905810017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4818</v>
      </c>
      <c r="B2596" t="s">
        <v>4819</v>
      </c>
      <c r="C2596" t="str">
        <f>Tabla4[[#This Row],[NIT]]</f>
        <v>06142811911039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4820</v>
      </c>
      <c r="B2597" t="s">
        <v>4821</v>
      </c>
      <c r="C2597" t="str">
        <f>Tabla4[[#This Row],[NIT]]</f>
        <v>06141906840029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4822</v>
      </c>
      <c r="B2598" t="s">
        <v>4823</v>
      </c>
      <c r="C2598" t="str">
        <f>Tabla4[[#This Row],[NIT]]</f>
        <v>06141103981047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4824</v>
      </c>
      <c r="B2599" t="s">
        <v>4825</v>
      </c>
      <c r="C2599" t="str">
        <f>Tabla4[[#This Row],[NIT]]</f>
        <v>06142212881032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4826</v>
      </c>
      <c r="B2600" t="s">
        <v>4827</v>
      </c>
      <c r="C2600" t="str">
        <f>Tabla4[[#This Row],[NIT]]</f>
        <v>06141306780010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4828</v>
      </c>
      <c r="B2601" t="s">
        <v>4829</v>
      </c>
      <c r="C2601" t="str">
        <f>Tabla4[[#This Row],[NIT]]</f>
        <v>06140701820010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4830</v>
      </c>
      <c r="B2602" t="s">
        <v>4831</v>
      </c>
      <c r="C2602" t="str">
        <f>Tabla4[[#This Row],[NIT]]</f>
        <v>06142302061077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4832</v>
      </c>
      <c r="B2603" t="s">
        <v>4833</v>
      </c>
      <c r="C2603" t="str">
        <f>Tabla4[[#This Row],[NIT]]</f>
        <v>06141609870027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4834</v>
      </c>
      <c r="B2604" t="s">
        <v>4835</v>
      </c>
      <c r="C2604" t="str">
        <f>Tabla4[[#This Row],[NIT]]</f>
        <v>06142105991100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4836</v>
      </c>
      <c r="B2605" t="s">
        <v>4837</v>
      </c>
      <c r="C2605" t="str">
        <f>Tabla4[[#This Row],[NIT]]</f>
        <v>06140902051080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4838</v>
      </c>
      <c r="B2606" t="s">
        <v>4839</v>
      </c>
      <c r="C2606" t="str">
        <f>Tabla4[[#This Row],[NIT]]</f>
        <v>06142010081026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4840</v>
      </c>
      <c r="B2607" t="s">
        <v>4841</v>
      </c>
      <c r="C2607" t="str">
        <f>Tabla4[[#This Row],[NIT]]</f>
        <v>06140210961028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1508</v>
      </c>
      <c r="B2608" t="s">
        <v>4842</v>
      </c>
      <c r="C2608" t="str">
        <f>Tabla4[[#This Row],[NIT]]</f>
        <v>06142210971018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4843</v>
      </c>
      <c r="B2609" t="s">
        <v>4844</v>
      </c>
      <c r="C2609" t="str">
        <f>Tabla4[[#This Row],[NIT]]</f>
        <v>06140806041090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4845</v>
      </c>
      <c r="B2610" t="s">
        <v>4846</v>
      </c>
      <c r="C2610" t="str">
        <f>Tabla4[[#This Row],[NIT]]</f>
        <v>06141109971035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4847</v>
      </c>
      <c r="B2611" t="s">
        <v>4848</v>
      </c>
      <c r="C2611" t="str">
        <f>Tabla4[[#This Row],[NIT]]</f>
        <v>06141904061047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4849</v>
      </c>
      <c r="B2612" t="s">
        <v>4850</v>
      </c>
      <c r="C2612" t="str">
        <f>Tabla4[[#This Row],[NIT]]</f>
        <v>06141601091032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4851</v>
      </c>
      <c r="B2613" t="s">
        <v>4852</v>
      </c>
      <c r="C2613" t="str">
        <f>Tabla4[[#This Row],[NIT]]</f>
        <v>06140912931046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4853</v>
      </c>
      <c r="B2614" t="s">
        <v>4854</v>
      </c>
      <c r="C2614" t="str">
        <f>Tabla4[[#This Row],[NIT]]</f>
        <v>06142202001042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4855</v>
      </c>
      <c r="B2615" t="s">
        <v>4856</v>
      </c>
      <c r="C2615" t="str">
        <f>Tabla4[[#This Row],[NIT]]</f>
        <v>06142108001055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4857</v>
      </c>
      <c r="B2616" t="s">
        <v>4858</v>
      </c>
      <c r="C2616" t="str">
        <f>Tabla4[[#This Row],[NIT]]</f>
        <v>06142410891027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4859</v>
      </c>
      <c r="B2617" t="s">
        <v>4860</v>
      </c>
      <c r="C2617" t="str">
        <f>Tabla4[[#This Row],[NIT]]</f>
        <v>06142502911059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4861</v>
      </c>
      <c r="B2618" t="s">
        <v>4862</v>
      </c>
      <c r="C2618" t="str">
        <f>Tabla4[[#This Row],[NIT]]</f>
        <v>06140701941029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4863</v>
      </c>
      <c r="B2619" t="s">
        <v>4864</v>
      </c>
      <c r="C2619" t="str">
        <f>Tabla4[[#This Row],[NIT]]</f>
        <v>06142707931036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4865</v>
      </c>
      <c r="B2620" t="s">
        <v>4866</v>
      </c>
      <c r="C2620" t="str">
        <f>Tabla4[[#This Row],[NIT]]</f>
        <v>06142405041058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4867</v>
      </c>
      <c r="B2621" t="s">
        <v>4868</v>
      </c>
      <c r="C2621" t="str">
        <f>Tabla4[[#This Row],[NIT]]</f>
        <v>06142302081027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4869</v>
      </c>
      <c r="B2622" t="s">
        <v>4870</v>
      </c>
      <c r="C2622" t="str">
        <f>Tabla4[[#This Row],[NIT]]</f>
        <v>06142611081058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4871</v>
      </c>
      <c r="B2623" t="s">
        <v>4872</v>
      </c>
      <c r="C2623" t="str">
        <f>Tabla4[[#This Row],[NIT]]</f>
        <v>06143010081073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4873</v>
      </c>
      <c r="B2624" t="s">
        <v>4874</v>
      </c>
      <c r="C2624" t="str">
        <f>Tabla4[[#This Row],[NIT]]</f>
        <v>06142405081025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4875</v>
      </c>
      <c r="B2625" t="s">
        <v>4876</v>
      </c>
      <c r="C2625" t="str">
        <f>Tabla4[[#This Row],[NIT]]</f>
        <v>06142610051040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4877</v>
      </c>
      <c r="B2626" t="s">
        <v>4878</v>
      </c>
      <c r="C2626" t="str">
        <f>Tabla4[[#This Row],[NIT]]</f>
        <v>06141003081081</v>
      </c>
      <c r="D2626">
        <f t="shared" ref="D2626:D2689" si="83">LEN(C2626)</f>
        <v>14</v>
      </c>
      <c r="E2626" t="str">
        <f t="shared" si="82"/>
        <v>NIT</v>
      </c>
    </row>
    <row r="2627" spans="1:5" x14ac:dyDescent="0.25">
      <c r="A2627" t="s">
        <v>4879</v>
      </c>
      <c r="B2627" t="s">
        <v>4880</v>
      </c>
      <c r="C2627" t="str">
        <f>Tabla4[[#This Row],[NIT]]</f>
        <v>06141401921030</v>
      </c>
      <c r="D2627">
        <f t="shared" si="83"/>
        <v>14</v>
      </c>
      <c r="E2627" t="str">
        <f t="shared" ref="E2627:E2690" si="84">IF(D2627=14,"NIT",IF(D2627=9,"DUI"," "))</f>
        <v>NIT</v>
      </c>
    </row>
    <row r="2628" spans="1:5" x14ac:dyDescent="0.25">
      <c r="A2628" t="s">
        <v>4881</v>
      </c>
      <c r="B2628" t="s">
        <v>4882</v>
      </c>
      <c r="C2628" t="str">
        <f>Tabla4[[#This Row],[NIT]]</f>
        <v>06140803840046</v>
      </c>
      <c r="D2628">
        <f t="shared" si="83"/>
        <v>14</v>
      </c>
      <c r="E2628" t="str">
        <f t="shared" si="84"/>
        <v>NIT</v>
      </c>
    </row>
    <row r="2629" spans="1:5" x14ac:dyDescent="0.25">
      <c r="A2629" t="s">
        <v>4883</v>
      </c>
      <c r="B2629" t="s">
        <v>4884</v>
      </c>
      <c r="C2629" t="str">
        <f>Tabla4[[#This Row],[NIT]]</f>
        <v>06142610931031</v>
      </c>
      <c r="D2629">
        <f t="shared" si="83"/>
        <v>14</v>
      </c>
      <c r="E2629" t="str">
        <f t="shared" si="84"/>
        <v>NIT</v>
      </c>
    </row>
    <row r="2630" spans="1:5" x14ac:dyDescent="0.25">
      <c r="A2630" t="s">
        <v>4885</v>
      </c>
      <c r="B2630" t="s">
        <v>4886</v>
      </c>
      <c r="C2630" t="str">
        <f>Tabla4[[#This Row],[NIT]]</f>
        <v>06142808961025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4887</v>
      </c>
      <c r="B2631" t="s">
        <v>4888</v>
      </c>
      <c r="C2631" t="str">
        <f>Tabla4[[#This Row],[NIT]]</f>
        <v>06142002011019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4889</v>
      </c>
      <c r="B2632" t="s">
        <v>4890</v>
      </c>
      <c r="C2632" t="str">
        <f>Tabla4[[#This Row],[NIT]]</f>
        <v>06141303081032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4891</v>
      </c>
      <c r="B2633" t="s">
        <v>4892</v>
      </c>
      <c r="C2633" t="str">
        <f>Tabla4[[#This Row],[NIT]]</f>
        <v>06141212011066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4893</v>
      </c>
      <c r="B2634" t="s">
        <v>4894</v>
      </c>
      <c r="C2634" t="str">
        <f>Tabla4[[#This Row],[NIT]]</f>
        <v>06142208921020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4895</v>
      </c>
      <c r="B2635" t="s">
        <v>4896</v>
      </c>
      <c r="C2635" t="str">
        <f>Tabla4[[#This Row],[NIT]]</f>
        <v>06141807911052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4897</v>
      </c>
      <c r="B2636" t="s">
        <v>4898</v>
      </c>
      <c r="C2636" t="str">
        <f>Tabla4[[#This Row],[NIT]]</f>
        <v>06140912921024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4899</v>
      </c>
      <c r="B2637" t="s">
        <v>4900</v>
      </c>
      <c r="C2637" t="str">
        <f>Tabla4[[#This Row],[NIT]]</f>
        <v>06142506971056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4901</v>
      </c>
      <c r="B2638" t="s">
        <v>4902</v>
      </c>
      <c r="C2638" t="str">
        <f>Tabla4[[#This Row],[NIT]]</f>
        <v>06141006051027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4903</v>
      </c>
      <c r="B2639" t="s">
        <v>4904</v>
      </c>
      <c r="C2639" t="str">
        <f>Tabla4[[#This Row],[NIT]]</f>
        <v>06141508941042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4905</v>
      </c>
      <c r="B2640" t="s">
        <v>4906</v>
      </c>
      <c r="C2640" t="str">
        <f>Tabla4[[#This Row],[NIT]]</f>
        <v>06142605081011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4907</v>
      </c>
      <c r="B2641" t="s">
        <v>4908</v>
      </c>
      <c r="C2641" t="str">
        <f>Tabla4[[#This Row],[NIT]]</f>
        <v>06142812071018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4909</v>
      </c>
      <c r="B2642" t="s">
        <v>4910</v>
      </c>
      <c r="C2642" t="str">
        <f>Tabla4[[#This Row],[NIT]]</f>
        <v>06142506071080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4911</v>
      </c>
      <c r="B2643" t="s">
        <v>4912</v>
      </c>
      <c r="C2643" t="str">
        <f>Tabla4[[#This Row],[NIT]]</f>
        <v>06143009021059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4913</v>
      </c>
      <c r="B2644" t="s">
        <v>4914</v>
      </c>
      <c r="C2644" t="str">
        <f>Tabla4[[#This Row],[NIT]]</f>
        <v>06142011740012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4915</v>
      </c>
      <c r="B2645" t="s">
        <v>4916</v>
      </c>
      <c r="C2645" t="str">
        <f>Tabla4[[#This Row],[NIT]]</f>
        <v>11230702921012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4917</v>
      </c>
      <c r="B2646" t="s">
        <v>4918</v>
      </c>
      <c r="C2646" t="str">
        <f>Tabla4[[#This Row],[NIT]]</f>
        <v>06140504931046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4919</v>
      </c>
      <c r="B2647" t="s">
        <v>4920</v>
      </c>
      <c r="C2647" t="str">
        <f>Tabla4[[#This Row],[NIT]]</f>
        <v>06142911941016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4921</v>
      </c>
      <c r="B2648" t="s">
        <v>4922</v>
      </c>
      <c r="C2648" t="str">
        <f>Tabla4[[#This Row],[NIT]]</f>
        <v>12172011031014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4923</v>
      </c>
      <c r="B2649" t="s">
        <v>4924</v>
      </c>
      <c r="C2649" t="str">
        <f>Tabla4[[#This Row],[NIT]]</f>
        <v>06011901061010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4925</v>
      </c>
      <c r="B2650" t="s">
        <v>4926</v>
      </c>
      <c r="C2650" t="str">
        <f>Tabla4[[#This Row],[NIT]]</f>
        <v>06140510961011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4927</v>
      </c>
      <c r="B2651" t="s">
        <v>4928</v>
      </c>
      <c r="C2651" t="str">
        <f>Tabla4[[#This Row],[NIT]]</f>
        <v>06142410840014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4929</v>
      </c>
      <c r="B2652" t="s">
        <v>4930</v>
      </c>
      <c r="C2652" t="str">
        <f>Tabla4[[#This Row],[NIT]]</f>
        <v>06141503041027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4931</v>
      </c>
      <c r="B2653" t="s">
        <v>4932</v>
      </c>
      <c r="C2653" t="str">
        <f>Tabla4[[#This Row],[NIT]]</f>
        <v>02102711901013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4933</v>
      </c>
      <c r="B2654" t="s">
        <v>4934</v>
      </c>
      <c r="C2654" t="str">
        <f>Tabla4[[#This Row],[NIT]]</f>
        <v>06141503971024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4935</v>
      </c>
      <c r="B2655" t="s">
        <v>4936</v>
      </c>
      <c r="C2655" t="str">
        <f>Tabla4[[#This Row],[NIT]]</f>
        <v>06140612820028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4937</v>
      </c>
      <c r="B2656" t="s">
        <v>4938</v>
      </c>
      <c r="C2656" t="str">
        <f>Tabla4[[#This Row],[NIT]]</f>
        <v>06140206001010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4939</v>
      </c>
      <c r="B2657" t="s">
        <v>4940</v>
      </c>
      <c r="C2657" t="str">
        <f>Tabla4[[#This Row],[NIT]]</f>
        <v>06140805981022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4941</v>
      </c>
      <c r="B2658" t="s">
        <v>4942</v>
      </c>
      <c r="C2658" t="str">
        <f>Tabla4[[#This Row],[NIT]]</f>
        <v>06140204011026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4943</v>
      </c>
      <c r="B2659" t="s">
        <v>4944</v>
      </c>
      <c r="C2659" t="str">
        <f>Tabla4[[#This Row],[NIT]]</f>
        <v>06142609911027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4945</v>
      </c>
      <c r="B2660" t="s">
        <v>4946</v>
      </c>
      <c r="C2660" t="str">
        <f>Tabla4[[#This Row],[NIT]]</f>
        <v>06142908971036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4947</v>
      </c>
      <c r="B2661" t="s">
        <v>4948</v>
      </c>
      <c r="C2661" t="str">
        <f>Tabla4[[#This Row],[NIT]]</f>
        <v>06140302640050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4949</v>
      </c>
      <c r="B2662" t="s">
        <v>4950</v>
      </c>
      <c r="C2662" t="str">
        <f>Tabla4[[#This Row],[NIT]]</f>
        <v>06140906840020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4951</v>
      </c>
      <c r="B2663" t="s">
        <v>4952</v>
      </c>
      <c r="C2663" t="str">
        <f>Tabla4[[#This Row],[NIT]]</f>
        <v>06140203941054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4953</v>
      </c>
      <c r="B2664" t="s">
        <v>4954</v>
      </c>
      <c r="C2664" t="str">
        <f>Tabla4[[#This Row],[NIT]]</f>
        <v>06140609770010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4955</v>
      </c>
      <c r="B2665" t="s">
        <v>4956</v>
      </c>
      <c r="C2665" t="str">
        <f>Tabla4[[#This Row],[NIT]]</f>
        <v>05113107021016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4957</v>
      </c>
      <c r="B2666" t="s">
        <v>4958</v>
      </c>
      <c r="C2666" t="str">
        <f>Tabla4[[#This Row],[NIT]]</f>
        <v>06142001951026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4959</v>
      </c>
      <c r="B2667" t="s">
        <v>4960</v>
      </c>
      <c r="C2667" t="str">
        <f>Tabla4[[#This Row],[NIT]]</f>
        <v>05112707921014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4961</v>
      </c>
      <c r="B2668" t="s">
        <v>4962</v>
      </c>
      <c r="C2668" t="str">
        <f>Tabla4[[#This Row],[NIT]]</f>
        <v>06142111780019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4963</v>
      </c>
      <c r="B2669" t="s">
        <v>4964</v>
      </c>
      <c r="C2669" t="str">
        <f>Tabla4[[#This Row],[NIT]]</f>
        <v>06140504011060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4965</v>
      </c>
      <c r="B2670" t="s">
        <v>4966</v>
      </c>
      <c r="C2670" t="str">
        <f>Tabla4[[#This Row],[NIT]]</f>
        <v>06140702071052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4967</v>
      </c>
      <c r="B2671" t="s">
        <v>4968</v>
      </c>
      <c r="C2671" t="str">
        <f>Tabla4[[#This Row],[NIT]]</f>
        <v>06142905730010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4969</v>
      </c>
      <c r="B2672" t="s">
        <v>4970</v>
      </c>
      <c r="C2672" t="str">
        <f>Tabla4[[#This Row],[NIT]]</f>
        <v>06170602700014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2276</v>
      </c>
      <c r="B2673" t="s">
        <v>4971</v>
      </c>
      <c r="C2673" t="str">
        <f>Tabla4[[#This Row],[NIT]]</f>
        <v>06142809061036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4972</v>
      </c>
      <c r="B2674" t="s">
        <v>4973</v>
      </c>
      <c r="C2674" t="str">
        <f>Tabla4[[#This Row],[NIT]]</f>
        <v>06141103971017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4974</v>
      </c>
      <c r="B2675" t="s">
        <v>4975</v>
      </c>
      <c r="C2675" t="str">
        <f>Tabla4[[#This Row],[NIT]]</f>
        <v>06140109001021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3106</v>
      </c>
      <c r="B2676" t="s">
        <v>4976</v>
      </c>
      <c r="C2676" t="str">
        <f>Tabla4[[#This Row],[NIT]]</f>
        <v>06140310061067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4977</v>
      </c>
      <c r="B2677" t="s">
        <v>4978</v>
      </c>
      <c r="C2677" t="str">
        <f>Tabla4[[#This Row],[NIT]]</f>
        <v>06142711981021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4979</v>
      </c>
      <c r="B2678" t="s">
        <v>4980</v>
      </c>
      <c r="C2678" t="str">
        <f>Tabla4[[#This Row],[NIT]]</f>
        <v>06140901701090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4981</v>
      </c>
      <c r="B2679" t="s">
        <v>4982</v>
      </c>
      <c r="C2679" t="str">
        <f>Tabla4[[#This Row],[NIT]]</f>
        <v>03151307631015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4983</v>
      </c>
      <c r="B2680" t="s">
        <v>4984</v>
      </c>
      <c r="C2680" t="str">
        <f>Tabla4[[#This Row],[NIT]]</f>
        <v>06141808730011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4985</v>
      </c>
      <c r="B2681" t="s">
        <v>4986</v>
      </c>
      <c r="C2681" t="str">
        <f>Tabla4[[#This Row],[NIT]]</f>
        <v>12170312991010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4987</v>
      </c>
      <c r="B2682" t="s">
        <v>4988</v>
      </c>
      <c r="C2682" t="str">
        <f>Tabla4[[#This Row],[NIT]]</f>
        <v>94112511051011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4989</v>
      </c>
      <c r="B2683" t="s">
        <v>4990</v>
      </c>
      <c r="C2683" t="str">
        <f>Tabla4[[#This Row],[NIT]]</f>
        <v>06141511670024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4991</v>
      </c>
      <c r="B2684" t="s">
        <v>4992</v>
      </c>
      <c r="C2684" t="str">
        <f>Tabla4[[#This Row],[NIT]]</f>
        <v>06141901901036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4993</v>
      </c>
      <c r="B2685" t="s">
        <v>4994</v>
      </c>
      <c r="C2685" t="str">
        <f>Tabla4[[#This Row],[NIT]]</f>
        <v>06140702711027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4995</v>
      </c>
      <c r="B2686" t="s">
        <v>4996</v>
      </c>
      <c r="C2686" t="str">
        <f>Tabla4[[#This Row],[NIT]]</f>
        <v>06140507840023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4997</v>
      </c>
      <c r="B2687" t="s">
        <v>4998</v>
      </c>
      <c r="C2687" t="str">
        <f>Tabla4[[#This Row],[NIT]]</f>
        <v>02022811721019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4999</v>
      </c>
      <c r="B2688" t="s">
        <v>5000</v>
      </c>
      <c r="C2688" t="str">
        <f>Tabla4[[#This Row],[NIT]]</f>
        <v>06142404091019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5001</v>
      </c>
      <c r="B2689" t="s">
        <v>5002</v>
      </c>
      <c r="C2689" t="str">
        <f>Tabla4[[#This Row],[NIT]]</f>
        <v>13122809711010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5003</v>
      </c>
      <c r="B2690" t="s">
        <v>5004</v>
      </c>
      <c r="C2690" t="str">
        <f>Tabla4[[#This Row],[NIT]]</f>
        <v>06142007851244</v>
      </c>
      <c r="D2690">
        <f t="shared" ref="D2690:D2753" si="85">LEN(C2690)</f>
        <v>14</v>
      </c>
      <c r="E2690" t="str">
        <f t="shared" si="84"/>
        <v>NIT</v>
      </c>
    </row>
    <row r="2691" spans="1:5" x14ac:dyDescent="0.25">
      <c r="A2691" t="s">
        <v>5005</v>
      </c>
      <c r="B2691" t="s">
        <v>5006</v>
      </c>
      <c r="C2691" t="str">
        <f>Tabla4[[#This Row],[NIT]]</f>
        <v>06140101480029</v>
      </c>
      <c r="D2691">
        <f t="shared" si="85"/>
        <v>14</v>
      </c>
      <c r="E2691" t="str">
        <f t="shared" ref="E2691:E2754" si="86">IF(D2691=14,"NIT",IF(D2691=9,"DUI"," "))</f>
        <v>NIT</v>
      </c>
    </row>
    <row r="2692" spans="1:5" x14ac:dyDescent="0.25">
      <c r="A2692" t="s">
        <v>5007</v>
      </c>
      <c r="B2692" t="s">
        <v>5008</v>
      </c>
      <c r="C2692" t="str">
        <f>Tabla4[[#This Row],[NIT]]</f>
        <v>94831104021015</v>
      </c>
      <c r="D2692">
        <f t="shared" si="85"/>
        <v>14</v>
      </c>
      <c r="E2692" t="str">
        <f t="shared" si="86"/>
        <v>NIT</v>
      </c>
    </row>
    <row r="2693" spans="1:5" x14ac:dyDescent="0.25">
      <c r="A2693" t="s">
        <v>5009</v>
      </c>
      <c r="B2693" t="s">
        <v>5010</v>
      </c>
      <c r="C2693" t="str">
        <f>Tabla4[[#This Row],[NIT]]</f>
        <v>06142505891016</v>
      </c>
      <c r="D2693">
        <f t="shared" si="85"/>
        <v>14</v>
      </c>
      <c r="E2693" t="str">
        <f t="shared" si="86"/>
        <v>NIT</v>
      </c>
    </row>
    <row r="2694" spans="1:5" x14ac:dyDescent="0.25">
      <c r="A2694" t="s">
        <v>5011</v>
      </c>
      <c r="B2694" t="s">
        <v>5012</v>
      </c>
      <c r="C2694" t="str">
        <f>Tabla4[[#This Row],[NIT]]</f>
        <v>06142903031019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5013</v>
      </c>
      <c r="B2695" t="s">
        <v>5014</v>
      </c>
      <c r="C2695" t="str">
        <f>Tabla4[[#This Row],[NIT]]</f>
        <v>06141308901046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5015</v>
      </c>
      <c r="B2696" t="s">
        <v>5016</v>
      </c>
      <c r="C2696" t="str">
        <f>Tabla4[[#This Row],[NIT]]</f>
        <v>06141903770016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5017</v>
      </c>
      <c r="B2697" t="s">
        <v>5018</v>
      </c>
      <c r="C2697" t="str">
        <f>Tabla4[[#This Row],[NIT]]</f>
        <v>06140912971030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5019</v>
      </c>
      <c r="B2698" t="s">
        <v>5020</v>
      </c>
      <c r="C2698" t="str">
        <f>Tabla4[[#This Row],[NIT]]</f>
        <v>02102309931011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5021</v>
      </c>
      <c r="B2699" t="s">
        <v>5022</v>
      </c>
      <c r="C2699" t="str">
        <f>Tabla4[[#This Row],[NIT]]</f>
        <v>06141209720014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5023</v>
      </c>
      <c r="B2700" t="s">
        <v>5024</v>
      </c>
      <c r="C2700" t="str">
        <f>Tabla4[[#This Row],[NIT]]</f>
        <v>06141207051050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5025</v>
      </c>
      <c r="B2701" t="s">
        <v>5026</v>
      </c>
      <c r="C2701" t="str">
        <f>Tabla4[[#This Row],[NIT]]</f>
        <v>06142710001058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5027</v>
      </c>
      <c r="B2702" t="s">
        <v>5028</v>
      </c>
      <c r="C2702" t="str">
        <f>Tabla4[[#This Row],[NIT]]</f>
        <v>06141811941063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5029</v>
      </c>
      <c r="B2703" t="s">
        <v>5030</v>
      </c>
      <c r="C2703" t="str">
        <f>Tabla4[[#This Row],[NIT]]</f>
        <v>96000108491014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5031</v>
      </c>
      <c r="B2704" t="s">
        <v>5032</v>
      </c>
      <c r="C2704" t="str">
        <f>Tabla4[[#This Row],[NIT]]</f>
        <v>06142105660061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5033</v>
      </c>
      <c r="B2705" t="s">
        <v>5034</v>
      </c>
      <c r="C2705" t="str">
        <f>Tabla4[[#This Row],[NIT]]</f>
        <v>06142911881021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5035</v>
      </c>
      <c r="B2706" t="s">
        <v>5036</v>
      </c>
      <c r="C2706" t="str">
        <f>Tabla4[[#This Row],[NIT]]</f>
        <v>06143006781125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5037</v>
      </c>
      <c r="B2707" t="s">
        <v>5038</v>
      </c>
      <c r="C2707" t="str">
        <f>Tabla4[[#This Row],[NIT]]</f>
        <v>06140106911035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5039</v>
      </c>
      <c r="B2708" t="s">
        <v>5040</v>
      </c>
      <c r="C2708" t="str">
        <f>Tabla4[[#This Row],[NIT]]</f>
        <v>06141512820030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5041</v>
      </c>
      <c r="B2709" t="s">
        <v>5042</v>
      </c>
      <c r="C2709" t="str">
        <f>Tabla4[[#This Row],[NIT]]</f>
        <v>02101608741044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5043</v>
      </c>
      <c r="B2710" t="s">
        <v>5044</v>
      </c>
      <c r="C2710" t="str">
        <f>Tabla4[[#This Row],[NIT]]</f>
        <v>12171708651014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5045</v>
      </c>
      <c r="B2711" t="s">
        <v>5046</v>
      </c>
      <c r="C2711" t="str">
        <f>Tabla4[[#This Row],[NIT]]</f>
        <v>06141901891014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5047</v>
      </c>
      <c r="B2712" t="s">
        <v>5048</v>
      </c>
      <c r="C2712" t="str">
        <f>Tabla4[[#This Row],[NIT]]</f>
        <v>94830208001010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5049</v>
      </c>
      <c r="B2713" t="s">
        <v>5050</v>
      </c>
      <c r="C2713" t="str">
        <f>Tabla4[[#This Row],[NIT]]</f>
        <v>06142609081067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5051</v>
      </c>
      <c r="B2714" t="s">
        <v>5052</v>
      </c>
      <c r="C2714" t="str">
        <f>Tabla4[[#This Row],[NIT]]</f>
        <v>12171502081017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5053</v>
      </c>
      <c r="B2715" t="s">
        <v>5054</v>
      </c>
      <c r="C2715" t="str">
        <f>Tabla4[[#This Row],[NIT]]</f>
        <v>03011104101022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5055</v>
      </c>
      <c r="B2716" t="s">
        <v>5056</v>
      </c>
      <c r="C2716" t="str">
        <f>Tabla4[[#This Row],[NIT]]</f>
        <v>06141801061073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5057</v>
      </c>
      <c r="B2717" t="s">
        <v>5058</v>
      </c>
      <c r="C2717" t="str">
        <f>Tabla4[[#This Row],[NIT]]</f>
        <v>06140909630023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5059</v>
      </c>
      <c r="B2718" t="s">
        <v>5060</v>
      </c>
      <c r="C2718" t="str">
        <f>Tabla4[[#This Row],[NIT]]</f>
        <v>06140308600012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5061</v>
      </c>
      <c r="B2719" t="s">
        <v>5062</v>
      </c>
      <c r="C2719" t="str">
        <f>Tabla4[[#This Row],[NIT]]</f>
        <v>06141602710018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5063</v>
      </c>
      <c r="B2720" t="s">
        <v>5064</v>
      </c>
      <c r="C2720" t="str">
        <f>Tabla4[[#This Row],[NIT]]</f>
        <v>06140109921040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5065</v>
      </c>
      <c r="B2721" t="s">
        <v>5066</v>
      </c>
      <c r="C2721" t="str">
        <f>Tabla4[[#This Row],[NIT]]</f>
        <v>06142311061020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5067</v>
      </c>
      <c r="B2722" t="s">
        <v>5068</v>
      </c>
      <c r="C2722" t="str">
        <f>Tabla4[[#This Row],[NIT]]</f>
        <v>06140807891012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5069</v>
      </c>
      <c r="B2723" t="s">
        <v>5070</v>
      </c>
      <c r="C2723" t="str">
        <f>Tabla4[[#This Row],[NIT]]</f>
        <v>06142304011026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5071</v>
      </c>
      <c r="B2724" t="s">
        <v>5072</v>
      </c>
      <c r="C2724" t="str">
        <f>Tabla4[[#This Row],[NIT]]</f>
        <v>06141111931016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5073</v>
      </c>
      <c r="B2725" t="s">
        <v>5074</v>
      </c>
      <c r="C2725" t="str">
        <f>Tabla4[[#This Row],[NIT]]</f>
        <v>06141002041027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5075</v>
      </c>
      <c r="B2726" t="s">
        <v>5076</v>
      </c>
      <c r="C2726" t="str">
        <f>Tabla4[[#This Row],[NIT]]</f>
        <v>06141411021046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5077</v>
      </c>
      <c r="B2727" t="s">
        <v>5078</v>
      </c>
      <c r="C2727" t="str">
        <f>Tabla4[[#This Row],[NIT]]</f>
        <v>96002008991012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5079</v>
      </c>
      <c r="B2728" t="s">
        <v>5080</v>
      </c>
      <c r="C2728" t="str">
        <f>Tabla4[[#This Row],[NIT]]</f>
        <v>06142801991050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5081</v>
      </c>
      <c r="B2729" t="s">
        <v>5082</v>
      </c>
      <c r="C2729" t="str">
        <f>Tabla4[[#This Row],[NIT]]</f>
        <v>06141602770015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5083</v>
      </c>
      <c r="B2730" t="s">
        <v>5084</v>
      </c>
      <c r="C2730" t="str">
        <f>Tabla4[[#This Row],[NIT]]</f>
        <v>06141201830013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5085</v>
      </c>
      <c r="B2731" t="s">
        <v>5086</v>
      </c>
      <c r="C2731" t="str">
        <f>Tabla4[[#This Row],[NIT]]</f>
        <v>02100611811014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5087</v>
      </c>
      <c r="B2732" t="s">
        <v>5088</v>
      </c>
      <c r="C2732" t="str">
        <f>Tabla4[[#This Row],[NIT]]</f>
        <v>06140703780027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5089</v>
      </c>
      <c r="B2733" t="s">
        <v>5090</v>
      </c>
      <c r="C2733" t="str">
        <f>Tabla4[[#This Row],[NIT]]</f>
        <v>02100708640041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5091</v>
      </c>
      <c r="B2734" t="s">
        <v>5092</v>
      </c>
      <c r="C2734" t="str">
        <f>Tabla4[[#This Row],[NIT]]</f>
        <v>06141805041042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5093</v>
      </c>
      <c r="B2735" t="s">
        <v>5094</v>
      </c>
      <c r="C2735" t="str">
        <f>Tabla4[[#This Row],[NIT]]</f>
        <v>02101805810011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5095</v>
      </c>
      <c r="B2736" t="s">
        <v>5096</v>
      </c>
      <c r="C2736" t="str">
        <f>Tabla4[[#This Row],[NIT]]</f>
        <v>06141504881037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5097</v>
      </c>
      <c r="B2737" t="s">
        <v>5098</v>
      </c>
      <c r="C2737" t="str">
        <f>Tabla4[[#This Row],[NIT]]</f>
        <v>05110108740018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5099</v>
      </c>
      <c r="B2738" t="s">
        <v>5100</v>
      </c>
      <c r="C2738" t="str">
        <f>Tabla4[[#This Row],[NIT]]</f>
        <v>06140712061047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5101</v>
      </c>
      <c r="B2739" t="s">
        <v>5102</v>
      </c>
      <c r="C2739" t="str">
        <f>Tabla4[[#This Row],[NIT]]</f>
        <v>06142605941053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5103</v>
      </c>
      <c r="B2740" t="s">
        <v>5104</v>
      </c>
      <c r="C2740" t="str">
        <f>Tabla4[[#This Row],[NIT]]</f>
        <v>06142604051011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5105</v>
      </c>
      <c r="B2741" t="s">
        <v>5106</v>
      </c>
      <c r="C2741" t="str">
        <f>Tabla4[[#This Row],[NIT]]</f>
        <v>06141302730024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5107</v>
      </c>
      <c r="B2742" t="s">
        <v>5108</v>
      </c>
      <c r="C2742" t="str">
        <f>Tabla4[[#This Row],[NIT]]</f>
        <v>06140604891068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5109</v>
      </c>
      <c r="B2743" t="s">
        <v>5110</v>
      </c>
      <c r="C2743" t="str">
        <f>Tabla4[[#This Row],[NIT]]</f>
        <v>03150704101018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5111</v>
      </c>
      <c r="B2744" t="s">
        <v>5112</v>
      </c>
      <c r="C2744" t="str">
        <f>Tabla4[[#This Row],[NIT]]</f>
        <v>06142105931027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5113</v>
      </c>
      <c r="B2745" t="s">
        <v>5114</v>
      </c>
      <c r="C2745" t="str">
        <f>Tabla4[[#This Row],[NIT]]</f>
        <v>06141503901034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5115</v>
      </c>
      <c r="B2746" t="s">
        <v>5116</v>
      </c>
      <c r="C2746" t="str">
        <f>Tabla4[[#This Row],[NIT]]</f>
        <v>06142301921013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5117</v>
      </c>
      <c r="B2747" t="s">
        <v>5118</v>
      </c>
      <c r="C2747" t="str">
        <f>Tabla4[[#This Row],[NIT]]</f>
        <v>06141711800018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5119</v>
      </c>
      <c r="B2748" t="s">
        <v>5120</v>
      </c>
      <c r="C2748" t="str">
        <f>Tabla4[[#This Row],[NIT]]</f>
        <v>06140102931058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5121</v>
      </c>
      <c r="B2749" t="s">
        <v>5122</v>
      </c>
      <c r="C2749" t="str">
        <f>Tabla4[[#This Row],[NIT]]</f>
        <v>06142402921049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5123</v>
      </c>
      <c r="B2750" t="s">
        <v>5124</v>
      </c>
      <c r="C2750" t="str">
        <f>Tabla4[[#This Row],[NIT]]</f>
        <v>94472506921012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5125</v>
      </c>
      <c r="B2751" t="s">
        <v>5126</v>
      </c>
      <c r="C2751" t="str">
        <f>Tabla4[[#This Row],[NIT]]</f>
        <v>06140301011014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5127</v>
      </c>
      <c r="B2752" t="s">
        <v>5128</v>
      </c>
      <c r="C2752" t="str">
        <f>Tabla4[[#This Row],[NIT]]</f>
        <v>06141401001012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5129</v>
      </c>
      <c r="B2753" t="s">
        <v>5130</v>
      </c>
      <c r="C2753" t="str">
        <f>Tabla4[[#This Row],[NIT]]</f>
        <v>04072805661025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5131</v>
      </c>
      <c r="B2754" t="s">
        <v>5132</v>
      </c>
      <c r="C2754" t="str">
        <f>Tabla4[[#This Row],[NIT]]</f>
        <v>06142112091034</v>
      </c>
      <c r="D2754">
        <f t="shared" ref="D2754:D2817" si="87">LEN(C2754)</f>
        <v>14</v>
      </c>
      <c r="E2754" t="str">
        <f t="shared" si="86"/>
        <v>NIT</v>
      </c>
    </row>
    <row r="2755" spans="1:5" x14ac:dyDescent="0.25">
      <c r="A2755" t="s">
        <v>5133</v>
      </c>
      <c r="B2755" t="s">
        <v>5134</v>
      </c>
      <c r="C2755" t="str">
        <f>Tabla4[[#This Row],[NIT]]</f>
        <v>06141311061024</v>
      </c>
      <c r="D2755">
        <f t="shared" si="87"/>
        <v>14</v>
      </c>
      <c r="E2755" t="str">
        <f t="shared" ref="E2755:E2818" si="88">IF(D2755=14,"NIT",IF(D2755=9,"DUI"," "))</f>
        <v>NIT</v>
      </c>
    </row>
    <row r="2756" spans="1:5" x14ac:dyDescent="0.25">
      <c r="A2756" t="s">
        <v>5135</v>
      </c>
      <c r="B2756" t="s">
        <v>5136</v>
      </c>
      <c r="C2756" t="str">
        <f>Tabla4[[#This Row],[NIT]]</f>
        <v>06140312011032</v>
      </c>
      <c r="D2756">
        <f t="shared" si="87"/>
        <v>14</v>
      </c>
      <c r="E2756" t="str">
        <f t="shared" si="88"/>
        <v>NIT</v>
      </c>
    </row>
    <row r="2757" spans="1:5" x14ac:dyDescent="0.25">
      <c r="A2757" t="s">
        <v>5137</v>
      </c>
      <c r="B2757" t="s">
        <v>5138</v>
      </c>
      <c r="C2757" t="str">
        <f>Tabla4[[#This Row],[NIT]]</f>
        <v>06141901011014</v>
      </c>
      <c r="D2757">
        <f t="shared" si="87"/>
        <v>14</v>
      </c>
      <c r="E2757" t="str">
        <f t="shared" si="88"/>
        <v>NIT</v>
      </c>
    </row>
    <row r="2758" spans="1:5" x14ac:dyDescent="0.25">
      <c r="A2758" t="s">
        <v>33</v>
      </c>
      <c r="B2758" t="s">
        <v>5139</v>
      </c>
      <c r="C2758" t="str">
        <f>Tabla4[[#This Row],[NIT]]</f>
        <v>05150706911014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5140</v>
      </c>
      <c r="B2759" t="s">
        <v>5141</v>
      </c>
      <c r="C2759" t="str">
        <f>Tabla4[[#This Row],[NIT]]</f>
        <v>06142702911010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5142</v>
      </c>
      <c r="B2760" t="s">
        <v>5143</v>
      </c>
      <c r="C2760" t="str">
        <f>Tabla4[[#This Row],[NIT]]</f>
        <v>06141111031015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5144</v>
      </c>
      <c r="B2761" t="s">
        <v>5145</v>
      </c>
      <c r="C2761" t="str">
        <f>Tabla4[[#This Row],[NIT]]</f>
        <v>06141609921034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5146</v>
      </c>
      <c r="B2762" t="s">
        <v>5147</v>
      </c>
      <c r="C2762" t="str">
        <f>Tabla4[[#This Row],[NIT]]</f>
        <v>06141102881022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5148</v>
      </c>
      <c r="B2763" t="s">
        <v>5149</v>
      </c>
      <c r="C2763" t="str">
        <f>Tabla4[[#This Row],[NIT]]</f>
        <v>06142409941029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5150</v>
      </c>
      <c r="B2764" t="s">
        <v>5151</v>
      </c>
      <c r="C2764" t="str">
        <f>Tabla4[[#This Row],[NIT]]</f>
        <v>06140106700019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2385</v>
      </c>
      <c r="B2765" t="s">
        <v>5152</v>
      </c>
      <c r="C2765" t="str">
        <f>Tabla4[[#This Row],[NIT]]</f>
        <v>06142504720016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5153</v>
      </c>
      <c r="B2766" t="s">
        <v>5154</v>
      </c>
      <c r="C2766" t="str">
        <f>Tabla4[[#This Row],[NIT]]</f>
        <v>06142605750051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5155</v>
      </c>
      <c r="B2767" t="s">
        <v>5156</v>
      </c>
      <c r="C2767" t="str">
        <f>Tabla4[[#This Row],[NIT]]</f>
        <v>06140207700013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5157</v>
      </c>
      <c r="B2768" t="s">
        <v>5158</v>
      </c>
      <c r="C2768" t="str">
        <f>Tabla4[[#This Row],[NIT]]</f>
        <v>06141305021029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5159</v>
      </c>
      <c r="B2769" t="s">
        <v>5160</v>
      </c>
      <c r="C2769" t="str">
        <f>Tabla4[[#This Row],[NIT]]</f>
        <v>06140804051030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5161</v>
      </c>
      <c r="B2770" t="s">
        <v>5162</v>
      </c>
      <c r="C2770" t="str">
        <f>Tabla4[[#This Row],[NIT]]</f>
        <v>06140707881028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5163</v>
      </c>
      <c r="B2771" t="s">
        <v>5164</v>
      </c>
      <c r="C2771" t="str">
        <f>Tabla4[[#This Row],[NIT]]</f>
        <v>06143103870040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5165</v>
      </c>
      <c r="B2772" t="s">
        <v>5166</v>
      </c>
      <c r="C2772" t="str">
        <f>Tabla4[[#This Row],[NIT]]</f>
        <v>06142911850028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5167</v>
      </c>
      <c r="B2773" t="s">
        <v>5168</v>
      </c>
      <c r="C2773" t="str">
        <f>Tabla4[[#This Row],[NIT]]</f>
        <v>06143007931040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957</v>
      </c>
      <c r="B2774" t="s">
        <v>5169</v>
      </c>
      <c r="C2774" t="str">
        <f>Tabla4[[#This Row],[NIT]]</f>
        <v>06142909951047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5170</v>
      </c>
      <c r="B2775" t="s">
        <v>5171</v>
      </c>
      <c r="C2775" t="str">
        <f>Tabla4[[#This Row],[NIT]]</f>
        <v>06140407921010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5172</v>
      </c>
      <c r="B2776" t="s">
        <v>5173</v>
      </c>
      <c r="C2776" t="str">
        <f>Tabla4[[#This Row],[NIT]]</f>
        <v>06142608860013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1054</v>
      </c>
      <c r="B2777" t="s">
        <v>5174</v>
      </c>
      <c r="C2777" t="str">
        <f>Tabla4[[#This Row],[NIT]]</f>
        <v>06140903921054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429</v>
      </c>
      <c r="B2778" t="s">
        <v>5175</v>
      </c>
      <c r="C2778" t="str">
        <f>Tabla4[[#This Row],[NIT]]</f>
        <v>12171202881011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128</v>
      </c>
      <c r="B2779" t="s">
        <v>5176</v>
      </c>
      <c r="C2779" t="str">
        <f>Tabla4[[#This Row],[NIT]]</f>
        <v>12172508931019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5177</v>
      </c>
      <c r="B2780" t="s">
        <v>5178</v>
      </c>
      <c r="C2780" t="str">
        <f>Tabla4[[#This Row],[NIT]]</f>
        <v>06142212061027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5179</v>
      </c>
      <c r="B2781" t="s">
        <v>5180</v>
      </c>
      <c r="C2781" t="str">
        <f>Tabla4[[#This Row],[NIT]]</f>
        <v>06142601961025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5181</v>
      </c>
      <c r="B2782" t="s">
        <v>5182</v>
      </c>
      <c r="C2782" t="str">
        <f>Tabla4[[#This Row],[NIT]]</f>
        <v>94112910971019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5183</v>
      </c>
      <c r="B2783" t="s">
        <v>5184</v>
      </c>
      <c r="C2783" t="str">
        <f>Tabla4[[#This Row],[NIT]]</f>
        <v>06141901071017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5185</v>
      </c>
      <c r="B2784" t="s">
        <v>5186</v>
      </c>
      <c r="C2784" t="str">
        <f>Tabla4[[#This Row],[NIT]]</f>
        <v>06142112061062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5187</v>
      </c>
      <c r="B2785" t="s">
        <v>5188</v>
      </c>
      <c r="C2785" t="str">
        <f>Tabla4[[#This Row],[NIT]]</f>
        <v>06141208911087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5189</v>
      </c>
      <c r="B2786" t="s">
        <v>5190</v>
      </c>
      <c r="C2786" t="str">
        <f>Tabla4[[#This Row],[NIT]]</f>
        <v>06140505610040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5191</v>
      </c>
      <c r="B2787" t="s">
        <v>5192</v>
      </c>
      <c r="C2787" t="str">
        <f>Tabla4[[#This Row],[NIT]]</f>
        <v>06142405860018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5193</v>
      </c>
      <c r="B2788" t="s">
        <v>5194</v>
      </c>
      <c r="C2788" t="str">
        <f>Tabla4[[#This Row],[NIT]]</f>
        <v>06142001041070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5195</v>
      </c>
      <c r="B2789" t="s">
        <v>5196</v>
      </c>
      <c r="C2789" t="str">
        <f>Tabla4[[#This Row],[NIT]]</f>
        <v>12171402071014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1394</v>
      </c>
      <c r="B2790" t="s">
        <v>5197</v>
      </c>
      <c r="C2790" t="str">
        <f>Tabla4[[#This Row],[NIT]]</f>
        <v>06140210081052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5198</v>
      </c>
      <c r="B2791" t="s">
        <v>5199</v>
      </c>
      <c r="C2791" t="str">
        <f>Tabla4[[#This Row],[NIT]]</f>
        <v>06142904011011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5200</v>
      </c>
      <c r="B2792" t="s">
        <v>5201</v>
      </c>
      <c r="C2792" t="str">
        <f>Tabla4[[#This Row],[NIT]]</f>
        <v>06142306881010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5202</v>
      </c>
      <c r="B2793" t="s">
        <v>5203</v>
      </c>
      <c r="C2793" t="str">
        <f>Tabla4[[#This Row],[NIT]]</f>
        <v>06141404991013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5204</v>
      </c>
      <c r="B2794" t="s">
        <v>5205</v>
      </c>
      <c r="C2794" t="str">
        <f>Tabla4[[#This Row],[NIT]]</f>
        <v>06071805830017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5206</v>
      </c>
      <c r="B2795" t="s">
        <v>5207</v>
      </c>
      <c r="C2795" t="str">
        <f>Tabla4[[#This Row],[NIT]]</f>
        <v>06141108091058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5208</v>
      </c>
      <c r="B2796" t="s">
        <v>5209</v>
      </c>
      <c r="C2796" t="str">
        <f>Tabla4[[#This Row],[NIT]]</f>
        <v>11212508480017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5210</v>
      </c>
      <c r="B2797" t="s">
        <v>5211</v>
      </c>
      <c r="C2797" t="str">
        <f>Tabla4[[#This Row],[NIT]]</f>
        <v>06141105091030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5212</v>
      </c>
      <c r="B2798" t="s">
        <v>5213</v>
      </c>
      <c r="C2798" t="str">
        <f>Tabla4[[#This Row],[NIT]]</f>
        <v>06142912001025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5214</v>
      </c>
      <c r="B2799" t="s">
        <v>5215</v>
      </c>
      <c r="C2799" t="str">
        <f>Tabla4[[#This Row],[NIT]]</f>
        <v>06142009051075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5216</v>
      </c>
      <c r="B2800" t="s">
        <v>5217</v>
      </c>
      <c r="C2800" t="str">
        <f>Tabla4[[#This Row],[NIT]]</f>
        <v>06142112051024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5218</v>
      </c>
      <c r="B2801" t="s">
        <v>5219</v>
      </c>
      <c r="C2801" t="str">
        <f>Tabla4[[#This Row],[NIT]]</f>
        <v>06142707011034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5220</v>
      </c>
      <c r="B2802" t="s">
        <v>5221</v>
      </c>
      <c r="C2802" t="str">
        <f>Tabla4[[#This Row],[NIT]]</f>
        <v>96001305091016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5222</v>
      </c>
      <c r="B2803" t="s">
        <v>5223</v>
      </c>
      <c r="C2803" t="str">
        <f>Tabla4[[#This Row],[NIT]]</f>
        <v>06140902961036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5224</v>
      </c>
      <c r="B2804" t="s">
        <v>5225</v>
      </c>
      <c r="C2804" t="str">
        <f>Tabla4[[#This Row],[NIT]]</f>
        <v>06143010031068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5226</v>
      </c>
      <c r="B2805" t="s">
        <v>5227</v>
      </c>
      <c r="C2805" t="str">
        <f>Tabla4[[#This Row],[NIT]]</f>
        <v>06141802001066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5228</v>
      </c>
      <c r="B2806" t="s">
        <v>5229</v>
      </c>
      <c r="C2806" t="str">
        <f>Tabla4[[#This Row],[NIT]]</f>
        <v>14112303620017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5230</v>
      </c>
      <c r="B2807" t="s">
        <v>5231</v>
      </c>
      <c r="C2807" t="str">
        <f>Tabla4[[#This Row],[NIT]]</f>
        <v>06141302071017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5232</v>
      </c>
      <c r="B2808" t="s">
        <v>5233</v>
      </c>
      <c r="C2808" t="str">
        <f>Tabla4[[#This Row],[NIT]]</f>
        <v>06141311031052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5234</v>
      </c>
      <c r="B2809" t="s">
        <v>5235</v>
      </c>
      <c r="C2809" t="str">
        <f>Tabla4[[#This Row],[NIT]]</f>
        <v>06140101150030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5236</v>
      </c>
      <c r="B2810" t="s">
        <v>5237</v>
      </c>
      <c r="C2810" t="str">
        <f>Tabla4[[#This Row],[NIT]]</f>
        <v>96421206021013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5238</v>
      </c>
      <c r="B2811" t="s">
        <v>5239</v>
      </c>
      <c r="C2811" t="str">
        <f>Tabla4[[#This Row],[NIT]]</f>
        <v>06141901951017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5240</v>
      </c>
      <c r="B2812" t="s">
        <v>5241</v>
      </c>
      <c r="C2812" t="str">
        <f>Tabla4[[#This Row],[NIT]]</f>
        <v>12172002991013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5242</v>
      </c>
      <c r="B2813" t="s">
        <v>5243</v>
      </c>
      <c r="C2813" t="str">
        <f>Tabla4[[#This Row],[NIT]]</f>
        <v>94830109071014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5244</v>
      </c>
      <c r="B2814" t="s">
        <v>5245</v>
      </c>
      <c r="C2814" t="str">
        <f>Tabla4[[#This Row],[NIT]]</f>
        <v>06141110901032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5246</v>
      </c>
      <c r="B2815" t="s">
        <v>5247</v>
      </c>
      <c r="C2815" t="str">
        <f>Tabla4[[#This Row],[NIT]]</f>
        <v>06141708001052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5248</v>
      </c>
      <c r="B2816" t="s">
        <v>5249</v>
      </c>
      <c r="C2816" t="str">
        <f>Tabla4[[#This Row],[NIT]]</f>
        <v>06142303991108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5250</v>
      </c>
      <c r="B2817" t="s">
        <v>5251</v>
      </c>
      <c r="C2817" t="str">
        <f>Tabla4[[#This Row],[NIT]]</f>
        <v>06142911901057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159</v>
      </c>
      <c r="B2818" t="s">
        <v>5252</v>
      </c>
      <c r="C2818" t="str">
        <f>Tabla4[[#This Row],[NIT]]</f>
        <v>06140101160035</v>
      </c>
      <c r="D2818">
        <f t="shared" ref="D2818:D2881" si="89">LEN(C2818)</f>
        <v>14</v>
      </c>
      <c r="E2818" t="str">
        <f t="shared" si="88"/>
        <v>NIT</v>
      </c>
    </row>
    <row r="2819" spans="1:5" x14ac:dyDescent="0.25">
      <c r="A2819" t="s">
        <v>5253</v>
      </c>
      <c r="B2819" t="s">
        <v>5254</v>
      </c>
      <c r="C2819" t="str">
        <f>Tabla4[[#This Row],[NIT]]</f>
        <v>06143011001057</v>
      </c>
      <c r="D2819">
        <f t="shared" si="89"/>
        <v>14</v>
      </c>
      <c r="E2819" t="str">
        <f t="shared" ref="E2819:E2882" si="90">IF(D2819=14,"NIT",IF(D2819=9,"DUI"," "))</f>
        <v>NIT</v>
      </c>
    </row>
    <row r="2820" spans="1:5" x14ac:dyDescent="0.25">
      <c r="A2820" t="s">
        <v>5255</v>
      </c>
      <c r="B2820" t="s">
        <v>5256</v>
      </c>
      <c r="C2820" t="str">
        <f>Tabla4[[#This Row],[NIT]]</f>
        <v>06143110901027</v>
      </c>
      <c r="D2820">
        <f t="shared" si="89"/>
        <v>14</v>
      </c>
      <c r="E2820" t="str">
        <f t="shared" si="90"/>
        <v>NIT</v>
      </c>
    </row>
    <row r="2821" spans="1:5" x14ac:dyDescent="0.25">
      <c r="A2821" t="s">
        <v>5257</v>
      </c>
      <c r="B2821" t="s">
        <v>5258</v>
      </c>
      <c r="C2821" t="str">
        <f>Tabla4[[#This Row],[NIT]]</f>
        <v>06141512901020</v>
      </c>
      <c r="D2821">
        <f t="shared" si="89"/>
        <v>14</v>
      </c>
      <c r="E2821" t="str">
        <f t="shared" si="90"/>
        <v>NIT</v>
      </c>
    </row>
    <row r="2822" spans="1:5" x14ac:dyDescent="0.25">
      <c r="A2822" t="s">
        <v>5259</v>
      </c>
      <c r="B2822" t="s">
        <v>5260</v>
      </c>
      <c r="C2822" t="str">
        <f>Tabla4[[#This Row],[NIT]]</f>
        <v>06140806921040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5261</v>
      </c>
      <c r="B2823" t="s">
        <v>5262</v>
      </c>
      <c r="C2823" t="str">
        <f>Tabla4[[#This Row],[NIT]]</f>
        <v>06141312921019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5263</v>
      </c>
      <c r="B2824" t="s">
        <v>5264</v>
      </c>
      <c r="C2824" t="str">
        <f>Tabla4[[#This Row],[NIT]]</f>
        <v>06140705750026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5265</v>
      </c>
      <c r="B2825" t="s">
        <v>5266</v>
      </c>
      <c r="C2825" t="str">
        <f>Tabla4[[#This Row],[NIT]]</f>
        <v>06140602031037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5267</v>
      </c>
      <c r="B2826" t="s">
        <v>5268</v>
      </c>
      <c r="C2826" t="str">
        <f>Tabla4[[#This Row],[NIT]]</f>
        <v>06080909091018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5269</v>
      </c>
      <c r="B2827" t="s">
        <v>5270</v>
      </c>
      <c r="C2827" t="str">
        <f>Tabla4[[#This Row],[NIT]]</f>
        <v>96422903951017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5271</v>
      </c>
      <c r="B2828" t="s">
        <v>5272</v>
      </c>
      <c r="C2828" t="str">
        <f>Tabla4[[#This Row],[NIT]]</f>
        <v>06142104941010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5273</v>
      </c>
      <c r="B2829" t="s">
        <v>5274</v>
      </c>
      <c r="C2829" t="str">
        <f>Tabla4[[#This Row],[NIT]]</f>
        <v>06140302891026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5275</v>
      </c>
      <c r="B2830" t="s">
        <v>5276</v>
      </c>
      <c r="C2830" t="str">
        <f>Tabla4[[#This Row],[NIT]]</f>
        <v>06141712041115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5277</v>
      </c>
      <c r="B2831" t="s">
        <v>5278</v>
      </c>
      <c r="C2831" t="str">
        <f>Tabla4[[#This Row],[NIT]]</f>
        <v>02100410641013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5279</v>
      </c>
      <c r="B2832" t="s">
        <v>5280</v>
      </c>
      <c r="C2832" t="str">
        <f>Tabla4[[#This Row],[NIT]]</f>
        <v>06190404680011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5281</v>
      </c>
      <c r="B2833" t="s">
        <v>5282</v>
      </c>
      <c r="C2833" t="str">
        <f>Tabla4[[#This Row],[NIT]]</f>
        <v>12010201621012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5283</v>
      </c>
      <c r="B2834" t="s">
        <v>5284</v>
      </c>
      <c r="C2834" t="str">
        <f>Tabla4[[#This Row],[NIT]]</f>
        <v>04082111590018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5285</v>
      </c>
      <c r="B2835" t="s">
        <v>5286</v>
      </c>
      <c r="C2835" t="str">
        <f>Tabla4[[#This Row],[NIT]]</f>
        <v>14111504540014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5287</v>
      </c>
      <c r="B2836" t="s">
        <v>5288</v>
      </c>
      <c r="C2836" t="str">
        <f>Tabla4[[#This Row],[NIT]]</f>
        <v>06141603921040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5289</v>
      </c>
      <c r="B2837" t="s">
        <v>5290</v>
      </c>
      <c r="C2837" t="str">
        <f>Tabla4[[#This Row],[NIT]]</f>
        <v>06022911721010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5291</v>
      </c>
      <c r="B2838" t="s">
        <v>5292</v>
      </c>
      <c r="C2838" t="str">
        <f>Tabla4[[#This Row],[NIT]]</f>
        <v>94830903631016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5293</v>
      </c>
      <c r="B2839" t="s">
        <v>5294</v>
      </c>
      <c r="C2839" t="str">
        <f>Tabla4[[#This Row],[NIT]]</f>
        <v>14120507580012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5295</v>
      </c>
      <c r="B2840" t="s">
        <v>5296</v>
      </c>
      <c r="C2840" t="str">
        <f>Tabla4[[#This Row],[NIT]]</f>
        <v>06142801850034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5297</v>
      </c>
      <c r="B2841" t="s">
        <v>5298</v>
      </c>
      <c r="C2841" t="str">
        <f>Tabla4[[#This Row],[NIT]]</f>
        <v>06142901001031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5299</v>
      </c>
      <c r="B2842" t="s">
        <v>5300</v>
      </c>
      <c r="C2842" t="str">
        <f>Tabla4[[#This Row],[NIT]]</f>
        <v>06142804790012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5301</v>
      </c>
      <c r="B2843" t="s">
        <v>5302</v>
      </c>
      <c r="C2843" t="str">
        <f>Tabla4[[#This Row],[NIT]]</f>
        <v>06141811981014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5303</v>
      </c>
      <c r="B2844" t="s">
        <v>5304</v>
      </c>
      <c r="C2844" t="str">
        <f>Tabla4[[#This Row],[NIT]]</f>
        <v>06141606700044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5305</v>
      </c>
      <c r="B2845" t="s">
        <v>5306</v>
      </c>
      <c r="C2845" t="str">
        <f>Tabla4[[#This Row],[NIT]]</f>
        <v>94471102991010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218</v>
      </c>
      <c r="B2846" t="s">
        <v>5307</v>
      </c>
      <c r="C2846" t="str">
        <f>Tabla4[[#This Row],[NIT]]</f>
        <v>07020506911016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5308</v>
      </c>
      <c r="B2847" t="s">
        <v>5309</v>
      </c>
      <c r="C2847" t="str">
        <f>Tabla4[[#This Row],[NIT]]</f>
        <v>06142407860022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5310</v>
      </c>
      <c r="B2848" t="s">
        <v>5311</v>
      </c>
      <c r="C2848" t="str">
        <f>Tabla4[[#This Row],[NIT]]</f>
        <v>06141307981038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5312</v>
      </c>
      <c r="B2849" t="s">
        <v>5313</v>
      </c>
      <c r="C2849" t="str">
        <f>Tabla4[[#This Row],[NIT]]</f>
        <v>06140605941077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5314</v>
      </c>
      <c r="B2850" t="s">
        <v>5315</v>
      </c>
      <c r="C2850" t="str">
        <f>Tabla4[[#This Row],[NIT]]</f>
        <v>06141807001056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5316</v>
      </c>
      <c r="B2851" t="s">
        <v>5317</v>
      </c>
      <c r="C2851" t="str">
        <f>Tabla4[[#This Row],[NIT]]</f>
        <v>06142306931033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5318</v>
      </c>
      <c r="B2852" t="s">
        <v>5319</v>
      </c>
      <c r="C2852" t="str">
        <f>Tabla4[[#This Row],[NIT]]</f>
        <v>94472402941011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5320</v>
      </c>
      <c r="B2853" t="s">
        <v>5321</v>
      </c>
      <c r="C2853" t="str">
        <f>Tabla4[[#This Row],[NIT]]</f>
        <v>06140905830042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5322</v>
      </c>
      <c r="B2854" t="s">
        <v>5323</v>
      </c>
      <c r="C2854" t="str">
        <f>Tabla4[[#This Row],[NIT]]</f>
        <v>06141010901051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5324</v>
      </c>
      <c r="B2855" t="s">
        <v>5325</v>
      </c>
      <c r="C2855" t="str">
        <f>Tabla4[[#This Row],[NIT]]</f>
        <v>06143010861010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5326</v>
      </c>
      <c r="B2856" t="s">
        <v>5327</v>
      </c>
      <c r="C2856" t="str">
        <f>Tabla4[[#This Row],[NIT]]</f>
        <v>94502808981010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5328</v>
      </c>
      <c r="B2857" t="s">
        <v>5329</v>
      </c>
      <c r="C2857" t="str">
        <f>Tabla4[[#This Row],[NIT]]</f>
        <v>06141401941058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5330</v>
      </c>
      <c r="B2858" t="s">
        <v>5331</v>
      </c>
      <c r="C2858" t="str">
        <f>Tabla4[[#This Row],[NIT]]</f>
        <v>06142912031013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5332</v>
      </c>
      <c r="B2859" t="s">
        <v>5333</v>
      </c>
      <c r="C2859" t="str">
        <f>Tabla4[[#This Row],[NIT]]</f>
        <v>06141109981065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5334</v>
      </c>
      <c r="B2860" t="s">
        <v>5335</v>
      </c>
      <c r="C2860" t="str">
        <f>Tabla4[[#This Row],[NIT]]</f>
        <v>06142109790017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5336</v>
      </c>
      <c r="B2861" t="s">
        <v>5337</v>
      </c>
      <c r="C2861" t="str">
        <f>Tabla4[[#This Row],[NIT]]</f>
        <v>06141502840020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5338</v>
      </c>
      <c r="B2862" t="s">
        <v>5339</v>
      </c>
      <c r="C2862" t="str">
        <f>Tabla4[[#This Row],[NIT]]</f>
        <v>06142010800049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5340</v>
      </c>
      <c r="B2863" t="s">
        <v>5341</v>
      </c>
      <c r="C2863" t="str">
        <f>Tabla4[[#This Row],[NIT]]</f>
        <v>06141602891032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5342</v>
      </c>
      <c r="B2864" t="s">
        <v>5343</v>
      </c>
      <c r="C2864" t="str">
        <f>Tabla4[[#This Row],[NIT]]</f>
        <v>06142310871266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5344</v>
      </c>
      <c r="B2865" t="s">
        <v>5345</v>
      </c>
      <c r="C2865" t="str">
        <f>Tabla4[[#This Row],[NIT]]</f>
        <v>06142105041048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5346</v>
      </c>
      <c r="B2866" t="s">
        <v>5347</v>
      </c>
      <c r="C2866" t="str">
        <f>Tabla4[[#This Row],[NIT]]</f>
        <v>06140301830012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5348</v>
      </c>
      <c r="B2867" t="s">
        <v>5349</v>
      </c>
      <c r="C2867" t="str">
        <f>Tabla4[[#This Row],[NIT]]</f>
        <v>06140102001034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5350</v>
      </c>
      <c r="B2868" t="s">
        <v>5351</v>
      </c>
      <c r="C2868" t="str">
        <f>Tabla4[[#This Row],[NIT]]</f>
        <v>06140705971020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5352</v>
      </c>
      <c r="B2869" t="s">
        <v>5353</v>
      </c>
      <c r="C2869" t="str">
        <f>Tabla4[[#This Row],[NIT]]</f>
        <v>06142609830028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5354</v>
      </c>
      <c r="B2870" t="s">
        <v>5355</v>
      </c>
      <c r="C2870" t="str">
        <f>Tabla4[[#This Row],[NIT]]</f>
        <v>06141212051041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5356</v>
      </c>
      <c r="B2871" t="s">
        <v>5357</v>
      </c>
      <c r="C2871" t="str">
        <f>Tabla4[[#This Row],[NIT]]</f>
        <v>06142006071024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5358</v>
      </c>
      <c r="B2872" t="s">
        <v>5359</v>
      </c>
      <c r="C2872" t="str">
        <f>Tabla4[[#This Row],[NIT]]</f>
        <v>06141902041057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5360</v>
      </c>
      <c r="B2873" t="s">
        <v>5361</v>
      </c>
      <c r="C2873" t="str">
        <f>Tabla4[[#This Row],[NIT]]</f>
        <v>06143003620012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5362</v>
      </c>
      <c r="B2874" t="s">
        <v>5363</v>
      </c>
      <c r="C2874" t="str">
        <f>Tabla4[[#This Row],[NIT]]</f>
        <v>06142906941105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5364</v>
      </c>
      <c r="B2875" t="s">
        <v>5365</v>
      </c>
      <c r="C2875" t="str">
        <f>Tabla4[[#This Row],[NIT]]</f>
        <v>06141706740015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5366</v>
      </c>
      <c r="B2876" t="s">
        <v>5367</v>
      </c>
      <c r="C2876" t="str">
        <f>Tabla4[[#This Row],[NIT]]</f>
        <v>06141111881035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5368</v>
      </c>
      <c r="B2877" t="s">
        <v>5369</v>
      </c>
      <c r="C2877" t="str">
        <f>Tabla4[[#This Row],[NIT]]</f>
        <v>06140609840024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5370</v>
      </c>
      <c r="B2878" t="s">
        <v>5371</v>
      </c>
      <c r="C2878" t="str">
        <f>Tabla4[[#This Row],[NIT]]</f>
        <v>08170712811015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5372</v>
      </c>
      <c r="B2879" t="s">
        <v>5373</v>
      </c>
      <c r="C2879" t="str">
        <f>Tabla4[[#This Row],[NIT]]</f>
        <v>94502808071014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5374</v>
      </c>
      <c r="B2880" t="s">
        <v>5375</v>
      </c>
      <c r="C2880" t="str">
        <f>Tabla4[[#This Row],[NIT]]</f>
        <v>06140906860017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5376</v>
      </c>
      <c r="B2881" t="s">
        <v>5377</v>
      </c>
      <c r="C2881" t="str">
        <f>Tabla4[[#This Row],[NIT]]</f>
        <v>06142405071097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5378</v>
      </c>
      <c r="B2882" t="s">
        <v>5379</v>
      </c>
      <c r="C2882" t="str">
        <f>Tabla4[[#This Row],[NIT]]</f>
        <v>14160804641017</v>
      </c>
      <c r="D2882">
        <f t="shared" ref="D2882:D2945" si="91">LEN(C2882)</f>
        <v>14</v>
      </c>
      <c r="E2882" t="str">
        <f t="shared" si="90"/>
        <v>NIT</v>
      </c>
    </row>
    <row r="2883" spans="1:5" x14ac:dyDescent="0.25">
      <c r="A2883" t="s">
        <v>5380</v>
      </c>
      <c r="B2883" t="s">
        <v>5381</v>
      </c>
      <c r="C2883" t="str">
        <f>Tabla4[[#This Row],[NIT]]</f>
        <v>13120708791045</v>
      </c>
      <c r="D2883">
        <f t="shared" si="91"/>
        <v>14</v>
      </c>
      <c r="E2883" t="str">
        <f t="shared" ref="E2883:E2946" si="92">IF(D2883=14,"NIT",IF(D2883=9,"DUI"," "))</f>
        <v>NIT</v>
      </c>
    </row>
    <row r="2884" spans="1:5" x14ac:dyDescent="0.25">
      <c r="A2884" t="s">
        <v>5382</v>
      </c>
      <c r="B2884" t="s">
        <v>5383</v>
      </c>
      <c r="C2884" t="str">
        <f>Tabla4[[#This Row],[NIT]]</f>
        <v>06140402001036</v>
      </c>
      <c r="D2884">
        <f t="shared" si="91"/>
        <v>14</v>
      </c>
      <c r="E2884" t="str">
        <f t="shared" si="92"/>
        <v>NIT</v>
      </c>
    </row>
    <row r="2885" spans="1:5" x14ac:dyDescent="0.25">
      <c r="A2885" t="s">
        <v>5384</v>
      </c>
      <c r="B2885" t="s">
        <v>5385</v>
      </c>
      <c r="C2885" t="str">
        <f>Tabla4[[#This Row],[NIT]]</f>
        <v>06140711971015</v>
      </c>
      <c r="D2885">
        <f t="shared" si="91"/>
        <v>14</v>
      </c>
      <c r="E2885" t="str">
        <f t="shared" si="92"/>
        <v>NIT</v>
      </c>
    </row>
    <row r="2886" spans="1:5" x14ac:dyDescent="0.25">
      <c r="A2886" t="s">
        <v>5386</v>
      </c>
      <c r="B2886" t="s">
        <v>5387</v>
      </c>
      <c r="C2886" t="str">
        <f>Tabla4[[#This Row],[NIT]]</f>
        <v>06142503041031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5388</v>
      </c>
      <c r="B2887" t="s">
        <v>5389</v>
      </c>
      <c r="C2887" t="str">
        <f>Tabla4[[#This Row],[NIT]]</f>
        <v>06141605081023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5390</v>
      </c>
      <c r="B2888" t="s">
        <v>5391</v>
      </c>
      <c r="C2888" t="str">
        <f>Tabla4[[#This Row],[NIT]]</f>
        <v>14021210541012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5392</v>
      </c>
      <c r="B2889" t="s">
        <v>5393</v>
      </c>
      <c r="C2889" t="str">
        <f>Tabla4[[#This Row],[NIT]]</f>
        <v>06140305941016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5394</v>
      </c>
      <c r="B2890" t="s">
        <v>5395</v>
      </c>
      <c r="C2890" t="str">
        <f>Tabla4[[#This Row],[NIT]]</f>
        <v>06142907710013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5396</v>
      </c>
      <c r="B2891" t="s">
        <v>5397</v>
      </c>
      <c r="C2891" t="str">
        <f>Tabla4[[#This Row],[NIT]]</f>
        <v>06141711921057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5398</v>
      </c>
      <c r="B2892" t="s">
        <v>5399</v>
      </c>
      <c r="C2892" t="str">
        <f>Tabla4[[#This Row],[NIT]]</f>
        <v>06140901921022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5400</v>
      </c>
      <c r="B2893" t="s">
        <v>5401</v>
      </c>
      <c r="C2893" t="str">
        <f>Tabla4[[#This Row],[NIT]]</f>
        <v>06142001051076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5402</v>
      </c>
      <c r="B2894" t="s">
        <v>5403</v>
      </c>
      <c r="C2894" t="str">
        <f>Tabla4[[#This Row],[NIT]]</f>
        <v>06142610071059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5404</v>
      </c>
      <c r="B2895" t="s">
        <v>5405</v>
      </c>
      <c r="C2895" t="str">
        <f>Tabla4[[#This Row],[NIT]]</f>
        <v>02101805091019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5406</v>
      </c>
      <c r="B2896" t="s">
        <v>5407</v>
      </c>
      <c r="C2896" t="str">
        <f>Tabla4[[#This Row],[NIT]]</f>
        <v>06141608021030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5408</v>
      </c>
      <c r="B2897" t="s">
        <v>5409</v>
      </c>
      <c r="C2897" t="str">
        <f>Tabla4[[#This Row],[NIT]]</f>
        <v>06141304850010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5410</v>
      </c>
      <c r="B2898" t="s">
        <v>5411</v>
      </c>
      <c r="C2898" t="str">
        <f>Tabla4[[#This Row],[NIT]]</f>
        <v>06142901071072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5412</v>
      </c>
      <c r="B2899" t="s">
        <v>5413</v>
      </c>
      <c r="C2899" t="str">
        <f>Tabla4[[#This Row],[NIT]]</f>
        <v>06140504670027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5414</v>
      </c>
      <c r="B2900" t="s">
        <v>5415</v>
      </c>
      <c r="C2900" t="str">
        <f>Tabla4[[#This Row],[NIT]]</f>
        <v>06141212011023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5416</v>
      </c>
      <c r="B2901" t="s">
        <v>5417</v>
      </c>
      <c r="C2901" t="str">
        <f>Tabla4[[#This Row],[NIT]]</f>
        <v>06140712091019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5418</v>
      </c>
      <c r="B2902" t="s">
        <v>5419</v>
      </c>
      <c r="C2902" t="str">
        <f>Tabla4[[#This Row],[NIT]]</f>
        <v>06141212061098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5420</v>
      </c>
      <c r="B2903" t="s">
        <v>5421</v>
      </c>
      <c r="C2903" t="str">
        <f>Tabla4[[#This Row],[NIT]]</f>
        <v>12170309081011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5422</v>
      </c>
      <c r="B2904" t="s">
        <v>5423</v>
      </c>
      <c r="C2904" t="str">
        <f>Tabla4[[#This Row],[NIT]]</f>
        <v>12171706001039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5424</v>
      </c>
      <c r="B2905" t="s">
        <v>5425</v>
      </c>
      <c r="C2905" t="str">
        <f>Tabla4[[#This Row],[NIT]]</f>
        <v>06141911091059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5426</v>
      </c>
      <c r="B2906" t="s">
        <v>5427</v>
      </c>
      <c r="C2906" t="str">
        <f>Tabla4[[#This Row],[NIT]]</f>
        <v>12170902091015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5428</v>
      </c>
      <c r="B2907" t="s">
        <v>5429</v>
      </c>
      <c r="C2907" t="str">
        <f>Tabla4[[#This Row],[NIT]]</f>
        <v>06141203021032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5430</v>
      </c>
      <c r="B2908" t="s">
        <v>5431</v>
      </c>
      <c r="C2908" t="str">
        <f>Tabla4[[#This Row],[NIT]]</f>
        <v>06140111951053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5432</v>
      </c>
      <c r="B2909" t="s">
        <v>5433</v>
      </c>
      <c r="C2909" t="str">
        <f>Tabla4[[#This Row],[NIT]]</f>
        <v>06140711951081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5434</v>
      </c>
      <c r="B2910" t="s">
        <v>5435</v>
      </c>
      <c r="C2910" t="str">
        <f>Tabla4[[#This Row],[NIT]]</f>
        <v>06140512001023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5436</v>
      </c>
      <c r="B2911" t="s">
        <v>5437</v>
      </c>
      <c r="C2911" t="str">
        <f>Tabla4[[#This Row],[NIT]]</f>
        <v>06142312041015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5438</v>
      </c>
      <c r="B2912" t="s">
        <v>5439</v>
      </c>
      <c r="C2912" t="str">
        <f>Tabla4[[#This Row],[NIT]]</f>
        <v>06142302051055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5440</v>
      </c>
      <c r="B2913" t="s">
        <v>5441</v>
      </c>
      <c r="C2913" t="str">
        <f>Tabla4[[#This Row],[NIT]]</f>
        <v>06141711061031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5442</v>
      </c>
      <c r="B2914" t="s">
        <v>5443</v>
      </c>
      <c r="C2914" t="str">
        <f>Tabla4[[#This Row],[NIT]]</f>
        <v>06142611041030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5444</v>
      </c>
      <c r="B2915" t="s">
        <v>5445</v>
      </c>
      <c r="C2915" t="str">
        <f>Tabla4[[#This Row],[NIT]]</f>
        <v>05223007911014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5446</v>
      </c>
      <c r="B2916" t="s">
        <v>5447</v>
      </c>
      <c r="C2916" t="str">
        <f>Tabla4[[#This Row],[NIT]]</f>
        <v>06140304011023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5448</v>
      </c>
      <c r="B2917" t="s">
        <v>5449</v>
      </c>
      <c r="C2917" t="str">
        <f>Tabla4[[#This Row],[NIT]]</f>
        <v>12170601021011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5450</v>
      </c>
      <c r="B2918" t="s">
        <v>5451</v>
      </c>
      <c r="C2918" t="str">
        <f>Tabla4[[#This Row],[NIT]]</f>
        <v>06141902051052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5452</v>
      </c>
      <c r="B2919" t="s">
        <v>5453</v>
      </c>
      <c r="C2919" t="str">
        <f>Tabla4[[#This Row],[NIT]]</f>
        <v>06141902021013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5454</v>
      </c>
      <c r="B2920" t="s">
        <v>5455</v>
      </c>
      <c r="C2920" t="str">
        <f>Tabla4[[#This Row],[NIT]]</f>
        <v>06141301051047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5456</v>
      </c>
      <c r="B2921" t="s">
        <v>5457</v>
      </c>
      <c r="C2921" t="str">
        <f>Tabla4[[#This Row],[NIT]]</f>
        <v>06140807031021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5458</v>
      </c>
      <c r="B2922" t="s">
        <v>5459</v>
      </c>
      <c r="C2922" t="str">
        <f>Tabla4[[#This Row],[NIT]]</f>
        <v>06141907041063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5460</v>
      </c>
      <c r="B2923" t="s">
        <v>5461</v>
      </c>
      <c r="C2923" t="str">
        <f>Tabla4[[#This Row],[NIT]]</f>
        <v>06140905860010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5462</v>
      </c>
      <c r="B2924" t="s">
        <v>5463</v>
      </c>
      <c r="C2924" t="str">
        <f>Tabla4[[#This Row],[NIT]]</f>
        <v>06141112031051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5464</v>
      </c>
      <c r="B2925" t="s">
        <v>5465</v>
      </c>
      <c r="C2925" t="str">
        <f>Tabla4[[#This Row],[NIT]]</f>
        <v>06142709971043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5466</v>
      </c>
      <c r="B2926" t="s">
        <v>5467</v>
      </c>
      <c r="C2926" t="str">
        <f>Tabla4[[#This Row],[NIT]]</f>
        <v>06140712061039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5468</v>
      </c>
      <c r="B2927" t="s">
        <v>5469</v>
      </c>
      <c r="C2927" t="str">
        <f>Tabla4[[#This Row],[NIT]]</f>
        <v>06141607091050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5470</v>
      </c>
      <c r="B2928" t="s">
        <v>5471</v>
      </c>
      <c r="C2928" t="str">
        <f>Tabla4[[#This Row],[NIT]]</f>
        <v>06142003590010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5472</v>
      </c>
      <c r="B2929" t="s">
        <v>5473</v>
      </c>
      <c r="C2929" t="str">
        <f>Tabla4[[#This Row],[NIT]]</f>
        <v>06140502031021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5474</v>
      </c>
      <c r="B2930" t="s">
        <v>5475</v>
      </c>
      <c r="C2930" t="str">
        <f>Tabla4[[#This Row],[NIT]]</f>
        <v>06140110031015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5476</v>
      </c>
      <c r="B2931" t="s">
        <v>5477</v>
      </c>
      <c r="C2931" t="str">
        <f>Tabla4[[#This Row],[NIT]]</f>
        <v>06140901961040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5478</v>
      </c>
      <c r="B2932" t="s">
        <v>5479</v>
      </c>
      <c r="C2932" t="str">
        <f>Tabla4[[#This Row],[NIT]]</f>
        <v>06142207610162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5480</v>
      </c>
      <c r="B2933" t="s">
        <v>5481</v>
      </c>
      <c r="C2933" t="str">
        <f>Tabla4[[#This Row],[NIT]]</f>
        <v>02132506741018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5482</v>
      </c>
      <c r="B2934" t="s">
        <v>5483</v>
      </c>
      <c r="C2934" t="str">
        <f>Tabla4[[#This Row],[NIT]]</f>
        <v>06141203430026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5484</v>
      </c>
      <c r="B2935" t="s">
        <v>5485</v>
      </c>
      <c r="C2935" t="str">
        <f>Tabla4[[#This Row],[NIT]]</f>
        <v>06142303600159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5486</v>
      </c>
      <c r="B2936" t="s">
        <v>5487</v>
      </c>
      <c r="C2936" t="str">
        <f>Tabla4[[#This Row],[NIT]]</f>
        <v>11230102400011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5488</v>
      </c>
      <c r="B2937" t="s">
        <v>5489</v>
      </c>
      <c r="C2937" t="str">
        <f>Tabla4[[#This Row],[NIT]]</f>
        <v>06140703530140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5490</v>
      </c>
      <c r="B2938" t="s">
        <v>5491</v>
      </c>
      <c r="C2938" t="str">
        <f>Tabla4[[#This Row],[NIT]]</f>
        <v>06141211071030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5492</v>
      </c>
      <c r="B2939" t="s">
        <v>5493</v>
      </c>
      <c r="C2939" t="str">
        <f>Tabla4[[#This Row],[NIT]]</f>
        <v>05012710931018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5494</v>
      </c>
      <c r="B2940" t="s">
        <v>5495</v>
      </c>
      <c r="C2940" t="str">
        <f>Tabla4[[#This Row],[NIT]]</f>
        <v>06143001831078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5496</v>
      </c>
      <c r="B2941" t="s">
        <v>5497</v>
      </c>
      <c r="C2941" t="str">
        <f>Tabla4[[#This Row],[NIT]]</f>
        <v>06141208031036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5498</v>
      </c>
      <c r="B2942" t="s">
        <v>5499</v>
      </c>
      <c r="C2942" t="str">
        <f>Tabla4[[#This Row],[NIT]]</f>
        <v>06142307991021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5500</v>
      </c>
      <c r="B2943" t="s">
        <v>5501</v>
      </c>
      <c r="C2943" t="str">
        <f>Tabla4[[#This Row],[NIT]]</f>
        <v>06143006941033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5502</v>
      </c>
      <c r="B2944" t="s">
        <v>5503</v>
      </c>
      <c r="C2944" t="str">
        <f>Tabla4[[#This Row],[NIT]]</f>
        <v>06140509031051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2395</v>
      </c>
      <c r="B2945" t="s">
        <v>5504</v>
      </c>
      <c r="C2945" t="str">
        <f>Tabla4[[#This Row],[NIT]]</f>
        <v>06142102730015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5505</v>
      </c>
      <c r="B2946" t="s">
        <v>5506</v>
      </c>
      <c r="C2946" t="str">
        <f>Tabla4[[#This Row],[NIT]]</f>
        <v>06141402981010</v>
      </c>
      <c r="D2946">
        <f t="shared" ref="D2946:D3009" si="93">LEN(C2946)</f>
        <v>14</v>
      </c>
      <c r="E2946" t="str">
        <f t="shared" si="92"/>
        <v>NIT</v>
      </c>
    </row>
    <row r="2947" spans="1:5" x14ac:dyDescent="0.25">
      <c r="A2947" t="s">
        <v>5507</v>
      </c>
      <c r="B2947" t="s">
        <v>5508</v>
      </c>
      <c r="C2947" t="str">
        <f>Tabla4[[#This Row],[NIT]]</f>
        <v>06142401031082</v>
      </c>
      <c r="D2947">
        <f t="shared" si="93"/>
        <v>14</v>
      </c>
      <c r="E2947" t="str">
        <f t="shared" ref="E2947:E3010" si="94">IF(D2947=14,"NIT",IF(D2947=9,"DUI"," "))</f>
        <v>NIT</v>
      </c>
    </row>
    <row r="2948" spans="1:5" x14ac:dyDescent="0.25">
      <c r="A2948" t="s">
        <v>5509</v>
      </c>
      <c r="B2948" t="s">
        <v>5510</v>
      </c>
      <c r="C2948" t="str">
        <f>Tabla4[[#This Row],[NIT]]</f>
        <v>06140808001045</v>
      </c>
      <c r="D2948">
        <f t="shared" si="93"/>
        <v>14</v>
      </c>
      <c r="E2948" t="str">
        <f t="shared" si="94"/>
        <v>NIT</v>
      </c>
    </row>
    <row r="2949" spans="1:5" x14ac:dyDescent="0.25">
      <c r="A2949" t="s">
        <v>5511</v>
      </c>
      <c r="B2949" t="s">
        <v>5512</v>
      </c>
      <c r="C2949" t="str">
        <f>Tabla4[[#This Row],[NIT]]</f>
        <v>96151910691027</v>
      </c>
      <c r="D2949">
        <f t="shared" si="93"/>
        <v>14</v>
      </c>
      <c r="E2949" t="str">
        <f t="shared" si="94"/>
        <v>NIT</v>
      </c>
    </row>
    <row r="2950" spans="1:5" x14ac:dyDescent="0.25">
      <c r="A2950" t="s">
        <v>5513</v>
      </c>
      <c r="B2950" t="s">
        <v>5514</v>
      </c>
      <c r="C2950" t="str">
        <f>Tabla4[[#This Row],[NIT]]</f>
        <v>06141409610046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5515</v>
      </c>
      <c r="B2951" t="s">
        <v>5516</v>
      </c>
      <c r="C2951" t="str">
        <f>Tabla4[[#This Row],[NIT]]</f>
        <v>08062503771017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5517</v>
      </c>
      <c r="B2952" t="s">
        <v>5518</v>
      </c>
      <c r="C2952" t="str">
        <f>Tabla4[[#This Row],[NIT]]</f>
        <v>06141206670097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5519</v>
      </c>
      <c r="B2953" t="s">
        <v>5520</v>
      </c>
      <c r="C2953" t="str">
        <f>Tabla4[[#This Row],[NIT]]</f>
        <v>06140702711060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5521</v>
      </c>
      <c r="B2954" t="s">
        <v>5522</v>
      </c>
      <c r="C2954" t="str">
        <f>Tabla4[[#This Row],[NIT]]</f>
        <v>06142106881023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5523</v>
      </c>
      <c r="B2955" t="s">
        <v>5524</v>
      </c>
      <c r="C2955" t="str">
        <f>Tabla4[[#This Row],[NIT]]</f>
        <v>01030101450013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5525</v>
      </c>
      <c r="B2956" t="s">
        <v>5526</v>
      </c>
      <c r="C2956" t="str">
        <f>Tabla4[[#This Row],[NIT]]</f>
        <v>09031203640014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5527</v>
      </c>
      <c r="B2957" t="s">
        <v>5528</v>
      </c>
      <c r="C2957" t="str">
        <f>Tabla4[[#This Row],[NIT]]</f>
        <v>06141512951028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5529</v>
      </c>
      <c r="B2958" t="s">
        <v>5530</v>
      </c>
      <c r="C2958" t="str">
        <f>Tabla4[[#This Row],[NIT]]</f>
        <v>06142705981010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5531</v>
      </c>
      <c r="B2959" t="s">
        <v>5532</v>
      </c>
      <c r="C2959" t="str">
        <f>Tabla4[[#This Row],[NIT]]</f>
        <v>06141108780017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5533</v>
      </c>
      <c r="B2960" t="s">
        <v>5534</v>
      </c>
      <c r="C2960" t="str">
        <f>Tabla4[[#This Row],[NIT]]</f>
        <v>06141712041026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5535</v>
      </c>
      <c r="B2961" t="s">
        <v>5536</v>
      </c>
      <c r="C2961" t="str">
        <f>Tabla4[[#This Row],[NIT]]</f>
        <v>06141512991020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5537</v>
      </c>
      <c r="B2962" t="s">
        <v>5538</v>
      </c>
      <c r="C2962" t="str">
        <f>Tabla4[[#This Row],[NIT]]</f>
        <v>06142705091030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5539</v>
      </c>
      <c r="B2963" t="s">
        <v>5540</v>
      </c>
      <c r="C2963" t="str">
        <f>Tabla4[[#This Row],[NIT]]</f>
        <v>06141808991076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5541</v>
      </c>
      <c r="B2964" t="s">
        <v>5542</v>
      </c>
      <c r="C2964" t="str">
        <f>Tabla4[[#This Row],[NIT]]</f>
        <v>06142906991048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5543</v>
      </c>
      <c r="B2965" t="s">
        <v>5544</v>
      </c>
      <c r="C2965" t="str">
        <f>Tabla4[[#This Row],[NIT]]</f>
        <v>05022708580035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5545</v>
      </c>
      <c r="B2966" t="s">
        <v>5546</v>
      </c>
      <c r="C2966" t="str">
        <f>Tabla4[[#This Row],[NIT]]</f>
        <v>06140812981038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5547</v>
      </c>
      <c r="B2967" t="s">
        <v>5548</v>
      </c>
      <c r="C2967" t="str">
        <f>Tabla4[[#This Row],[NIT]]</f>
        <v>06141406001070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5549</v>
      </c>
      <c r="B2968" t="s">
        <v>5550</v>
      </c>
      <c r="C2968" t="str">
        <f>Tabla4[[#This Row],[NIT]]</f>
        <v>06140703971073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5551</v>
      </c>
      <c r="B2969" t="s">
        <v>5552</v>
      </c>
      <c r="C2969" t="str">
        <f>Tabla4[[#This Row],[NIT]]</f>
        <v>06141502220042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5553</v>
      </c>
      <c r="B2970" t="s">
        <v>5554</v>
      </c>
      <c r="C2970" t="str">
        <f>Tabla4[[#This Row],[NIT]]</f>
        <v>06141905891043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5555</v>
      </c>
      <c r="B2971" t="s">
        <v>5556</v>
      </c>
      <c r="C2971" t="str">
        <f>Tabla4[[#This Row],[NIT]]</f>
        <v>04071902220015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5557</v>
      </c>
      <c r="B2972" t="s">
        <v>5558</v>
      </c>
      <c r="C2972" t="str">
        <f>Tabla4[[#This Row],[NIT]]</f>
        <v>13191603871013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5559</v>
      </c>
      <c r="B2973" t="s">
        <v>5560</v>
      </c>
      <c r="C2973" t="str">
        <f>Tabla4[[#This Row],[NIT]]</f>
        <v>07021006961013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5561</v>
      </c>
      <c r="B2974" t="s">
        <v>5562</v>
      </c>
      <c r="C2974" t="str">
        <f>Tabla4[[#This Row],[NIT]]</f>
        <v>02032212951010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5563</v>
      </c>
      <c r="B2975" t="s">
        <v>5564</v>
      </c>
      <c r="C2975" t="str">
        <f>Tabla4[[#This Row],[NIT]]</f>
        <v>12021006961013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5565</v>
      </c>
      <c r="B2976" t="s">
        <v>5566</v>
      </c>
      <c r="C2976" t="str">
        <f>Tabla4[[#This Row],[NIT]]</f>
        <v>09031006961016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5567</v>
      </c>
      <c r="B2977" t="s">
        <v>5568</v>
      </c>
      <c r="C2977" t="str">
        <f>Tabla4[[#This Row],[NIT]]</f>
        <v>06141006961058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5569</v>
      </c>
      <c r="B2978" t="s">
        <v>5570</v>
      </c>
      <c r="C2978" t="str">
        <f>Tabla4[[#This Row],[NIT]]</f>
        <v>14082212951012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5571</v>
      </c>
      <c r="B2979" t="s">
        <v>5572</v>
      </c>
      <c r="C2979" t="str">
        <f>Tabla4[[#This Row],[NIT]]</f>
        <v>06143102220012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5573</v>
      </c>
      <c r="B2980" t="s">
        <v>5574</v>
      </c>
      <c r="C2980" t="str">
        <f>Tabla4[[#This Row],[NIT]]</f>
        <v>02071006961012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5575</v>
      </c>
      <c r="B2981" t="s">
        <v>5576</v>
      </c>
      <c r="C2981" t="str">
        <f>Tabla4[[#This Row],[NIT]]</f>
        <v>06142102220025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5577</v>
      </c>
      <c r="B2982" t="s">
        <v>5578</v>
      </c>
      <c r="C2982" t="str">
        <f>Tabla4[[#This Row],[NIT]]</f>
        <v>04161406961018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5579</v>
      </c>
      <c r="B2983" t="s">
        <v>5580</v>
      </c>
      <c r="C2983" t="str">
        <f>Tabla4[[#This Row],[NIT]]</f>
        <v>12100108881011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5581</v>
      </c>
      <c r="B2984" t="s">
        <v>5582</v>
      </c>
      <c r="C2984" t="str">
        <f>Tabla4[[#This Row],[NIT]]</f>
        <v>03151802220016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5583</v>
      </c>
      <c r="B2985" t="s">
        <v>5584</v>
      </c>
      <c r="C2985" t="str">
        <f>Tabla4[[#This Row],[NIT]]</f>
        <v>06141006961040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5585</v>
      </c>
      <c r="B2986" t="s">
        <v>5586</v>
      </c>
      <c r="C2986" t="str">
        <f>Tabla4[[#This Row],[NIT]]</f>
        <v>01012812831013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5587</v>
      </c>
      <c r="B2987" t="s">
        <v>5588</v>
      </c>
      <c r="C2987" t="str">
        <f>Tabla4[[#This Row],[NIT]]</f>
        <v>06171402220019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5589</v>
      </c>
      <c r="B2988" t="s">
        <v>5590</v>
      </c>
      <c r="C2988" t="str">
        <f>Tabla4[[#This Row],[NIT]]</f>
        <v>06141102220026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5591</v>
      </c>
      <c r="B2989" t="s">
        <v>5592</v>
      </c>
      <c r="C2989" t="str">
        <f>Tabla4[[#This Row],[NIT]]</f>
        <v>12171302220016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5593</v>
      </c>
      <c r="B2990" t="s">
        <v>5594</v>
      </c>
      <c r="C2990" t="str">
        <f>Tabla4[[#This Row],[NIT]]</f>
        <v>02101602220018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5595</v>
      </c>
      <c r="B2991" t="s">
        <v>5596</v>
      </c>
      <c r="C2991" t="str">
        <f>Tabla4[[#This Row],[NIT]]</f>
        <v>05110102220013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5597</v>
      </c>
      <c r="B2992" t="s">
        <v>5598</v>
      </c>
      <c r="C2992" t="str">
        <f>Tabla4[[#This Row],[NIT]]</f>
        <v>14162212951016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5599</v>
      </c>
      <c r="B2993" t="s">
        <v>5600</v>
      </c>
      <c r="C2993" t="str">
        <f>Tabla4[[#This Row],[NIT]]</f>
        <v>11211406961012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5601</v>
      </c>
      <c r="B2994" t="s">
        <v>5602</v>
      </c>
      <c r="C2994" t="str">
        <f>Tabla4[[#This Row],[NIT]]</f>
        <v>09061006961012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5603</v>
      </c>
      <c r="B2995" t="s">
        <v>5604</v>
      </c>
      <c r="C2995" t="str">
        <f>Tabla4[[#This Row],[NIT]]</f>
        <v>11231102220020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5605</v>
      </c>
      <c r="B2996" t="s">
        <v>5606</v>
      </c>
      <c r="C2996" t="str">
        <f>Tabla4[[#This Row],[NIT]]</f>
        <v>10101102220016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5607</v>
      </c>
      <c r="B2997" t="s">
        <v>5608</v>
      </c>
      <c r="C2997" t="str">
        <f>Tabla4[[#This Row],[NIT]]</f>
        <v>08212102220020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5609</v>
      </c>
      <c r="B2998" t="s">
        <v>5610</v>
      </c>
      <c r="C2998" t="str">
        <f>Tabla4[[#This Row],[NIT]]</f>
        <v>12170202770019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5611</v>
      </c>
      <c r="B2999" t="s">
        <v>5612</v>
      </c>
      <c r="C2999" t="str">
        <f>Tabla4[[#This Row],[NIT]]</f>
        <v>06140512690019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5613</v>
      </c>
      <c r="B3000" t="s">
        <v>5614</v>
      </c>
      <c r="C3000" t="str">
        <f>Tabla4[[#This Row],[NIT]]</f>
        <v>06140606071025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5615</v>
      </c>
      <c r="B3001" t="s">
        <v>5616</v>
      </c>
      <c r="C3001" t="str">
        <f>Tabla4[[#This Row],[NIT]]</f>
        <v>06142602021050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5617</v>
      </c>
      <c r="B3002" t="s">
        <v>5618</v>
      </c>
      <c r="C3002" t="str">
        <f>Tabla4[[#This Row],[NIT]]</f>
        <v>06141304891011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5619</v>
      </c>
      <c r="B3003" t="s">
        <v>5620</v>
      </c>
      <c r="C3003" t="str">
        <f>Tabla4[[#This Row],[NIT]]</f>
        <v>02102204781014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5621</v>
      </c>
      <c r="B3004" t="s">
        <v>5622</v>
      </c>
      <c r="C3004" t="str">
        <f>Tabla4[[#This Row],[NIT]]</f>
        <v>06141011971053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5623</v>
      </c>
      <c r="B3005" t="s">
        <v>5624</v>
      </c>
      <c r="C3005" t="str">
        <f>Tabla4[[#This Row],[NIT]]</f>
        <v>06141602901011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5625</v>
      </c>
      <c r="B3006" t="s">
        <v>5626</v>
      </c>
      <c r="C3006" t="str">
        <f>Tabla4[[#This Row],[NIT]]</f>
        <v>94471412680019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5627</v>
      </c>
      <c r="B3007" t="s">
        <v>5628</v>
      </c>
      <c r="C3007" t="str">
        <f>Tabla4[[#This Row],[NIT]]</f>
        <v>06142408061017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5629</v>
      </c>
      <c r="B3008" t="s">
        <v>5630</v>
      </c>
      <c r="C3008" t="str">
        <f>Tabla4[[#This Row],[NIT]]</f>
        <v>06141807830010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5631</v>
      </c>
      <c r="B3009" t="s">
        <v>5632</v>
      </c>
      <c r="C3009" t="str">
        <f>Tabla4[[#This Row],[NIT]]</f>
        <v>06142703001107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5633</v>
      </c>
      <c r="B3010" t="s">
        <v>5634</v>
      </c>
      <c r="C3010" t="str">
        <f>Tabla4[[#This Row],[NIT]]</f>
        <v>06143010921063</v>
      </c>
      <c r="D3010">
        <f t="shared" ref="D3010:D3073" si="95">LEN(C3010)</f>
        <v>14</v>
      </c>
      <c r="E3010" t="str">
        <f t="shared" si="94"/>
        <v>NIT</v>
      </c>
    </row>
    <row r="3011" spans="1:5" x14ac:dyDescent="0.25">
      <c r="A3011" t="s">
        <v>5635</v>
      </c>
      <c r="B3011" t="s">
        <v>5636</v>
      </c>
      <c r="C3011" t="str">
        <f>Tabla4[[#This Row],[NIT]]</f>
        <v>08052101091014</v>
      </c>
      <c r="D3011">
        <f t="shared" si="95"/>
        <v>14</v>
      </c>
      <c r="E3011" t="str">
        <f t="shared" ref="E3011:E3074" si="96">IF(D3011=14,"NIT",IF(D3011=9,"DUI"," "))</f>
        <v>NIT</v>
      </c>
    </row>
    <row r="3012" spans="1:5" x14ac:dyDescent="0.25">
      <c r="A3012" t="s">
        <v>5637</v>
      </c>
      <c r="B3012" t="s">
        <v>5638</v>
      </c>
      <c r="C3012" t="str">
        <f>Tabla4[[#This Row],[NIT]]</f>
        <v>06141903560010</v>
      </c>
      <c r="D3012">
        <f t="shared" si="95"/>
        <v>14</v>
      </c>
      <c r="E3012" t="str">
        <f t="shared" si="96"/>
        <v>NIT</v>
      </c>
    </row>
    <row r="3013" spans="1:5" x14ac:dyDescent="0.25">
      <c r="A3013" t="s">
        <v>5639</v>
      </c>
      <c r="B3013" t="s">
        <v>5640</v>
      </c>
      <c r="C3013" t="str">
        <f>Tabla4[[#This Row],[NIT]]</f>
        <v>06140305680010</v>
      </c>
      <c r="D3013">
        <f t="shared" si="95"/>
        <v>14</v>
      </c>
      <c r="E3013" t="str">
        <f t="shared" si="96"/>
        <v>NIT</v>
      </c>
    </row>
    <row r="3014" spans="1:5" x14ac:dyDescent="0.25">
      <c r="A3014" t="s">
        <v>5641</v>
      </c>
      <c r="B3014" t="s">
        <v>5642</v>
      </c>
      <c r="C3014" t="str">
        <f>Tabla4[[#This Row],[NIT]]</f>
        <v>13191204530013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5643</v>
      </c>
      <c r="B3015" t="s">
        <v>5644</v>
      </c>
      <c r="C3015" t="str">
        <f>Tabla4[[#This Row],[NIT]]</f>
        <v>07151708480011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5645</v>
      </c>
      <c r="B3016" t="s">
        <v>5646</v>
      </c>
      <c r="C3016" t="str">
        <f>Tabla4[[#This Row],[NIT]]</f>
        <v>06143010840034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5647</v>
      </c>
      <c r="B3017" t="s">
        <v>5648</v>
      </c>
      <c r="C3017" t="str">
        <f>Tabla4[[#This Row],[NIT]]</f>
        <v>06142302051110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5649</v>
      </c>
      <c r="B3018" t="s">
        <v>5650</v>
      </c>
      <c r="C3018" t="str">
        <f>Tabla4[[#This Row],[NIT]]</f>
        <v>06140208001017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5651</v>
      </c>
      <c r="B3019" t="s">
        <v>5652</v>
      </c>
      <c r="C3019" t="str">
        <f>Tabla4[[#This Row],[NIT]]</f>
        <v>06142405041031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5653</v>
      </c>
      <c r="B3020" t="s">
        <v>5654</v>
      </c>
      <c r="C3020" t="str">
        <f>Tabla4[[#This Row],[NIT]]</f>
        <v>06062901081015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5655</v>
      </c>
      <c r="B3021" t="s">
        <v>5656</v>
      </c>
      <c r="C3021" t="str">
        <f>Tabla4[[#This Row],[NIT]]</f>
        <v>06140611061046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5657</v>
      </c>
      <c r="B3022" t="s">
        <v>5658</v>
      </c>
      <c r="C3022" t="str">
        <f>Tabla4[[#This Row],[NIT]]</f>
        <v>06142608031040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5659</v>
      </c>
      <c r="B3023" t="s">
        <v>5660</v>
      </c>
      <c r="C3023" t="str">
        <f>Tabla4[[#This Row],[NIT]]</f>
        <v>06140108051017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5661</v>
      </c>
      <c r="B3024" t="s">
        <v>5662</v>
      </c>
      <c r="C3024" t="str">
        <f>Tabla4[[#This Row],[NIT]]</f>
        <v>06142308061044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2601</v>
      </c>
      <c r="B3025" t="s">
        <v>5663</v>
      </c>
      <c r="C3025" t="str">
        <f>Tabla4[[#This Row],[NIT]]</f>
        <v>06140202051039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5664</v>
      </c>
      <c r="B3026" t="s">
        <v>5665</v>
      </c>
      <c r="C3026" t="str">
        <f>Tabla4[[#This Row],[NIT]]</f>
        <v>06140811911028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5666</v>
      </c>
      <c r="B3027" t="s">
        <v>5667</v>
      </c>
      <c r="C3027" t="str">
        <f>Tabla4[[#This Row],[NIT]]</f>
        <v>96152510041011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5668</v>
      </c>
      <c r="B3028" t="s">
        <v>5669</v>
      </c>
      <c r="C3028" t="str">
        <f>Tabla4[[#This Row],[NIT]]</f>
        <v>06141607031040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5670</v>
      </c>
      <c r="B3029" t="s">
        <v>5671</v>
      </c>
      <c r="C3029" t="str">
        <f>Tabla4[[#This Row],[NIT]]</f>
        <v>06141508001058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5672</v>
      </c>
      <c r="B3030" t="s">
        <v>5673</v>
      </c>
      <c r="C3030" t="str">
        <f>Tabla4[[#This Row],[NIT]]</f>
        <v>06140205071049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5674</v>
      </c>
      <c r="B3031" t="s">
        <v>5675</v>
      </c>
      <c r="C3031" t="str">
        <f>Tabla4[[#This Row],[NIT]]</f>
        <v>06142810061023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5676</v>
      </c>
      <c r="B3032" t="s">
        <v>5677</v>
      </c>
      <c r="C3032" t="str">
        <f>Tabla4[[#This Row],[NIT]]</f>
        <v>05112107011014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5678</v>
      </c>
      <c r="B3033" t="s">
        <v>5679</v>
      </c>
      <c r="C3033" t="str">
        <f>Tabla4[[#This Row],[NIT]]</f>
        <v>06141606870030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5680</v>
      </c>
      <c r="B3034" t="s">
        <v>5681</v>
      </c>
      <c r="C3034" t="str">
        <f>Tabla4[[#This Row],[NIT]]</f>
        <v>12172701031017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1510</v>
      </c>
      <c r="B3035" t="s">
        <v>5682</v>
      </c>
      <c r="C3035" t="str">
        <f>Tabla4[[#This Row],[NIT]]</f>
        <v>06143009921068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5683</v>
      </c>
      <c r="B3036" t="s">
        <v>5684</v>
      </c>
      <c r="C3036" t="str">
        <f>Tabla4[[#This Row],[NIT]]</f>
        <v>06140905071023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5685</v>
      </c>
      <c r="B3037" t="s">
        <v>5686</v>
      </c>
      <c r="C3037" t="str">
        <f>Tabla4[[#This Row],[NIT]]</f>
        <v>06140804921018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5687</v>
      </c>
      <c r="B3038" t="s">
        <v>5688</v>
      </c>
      <c r="C3038" t="str">
        <f>Tabla4[[#This Row],[NIT]]</f>
        <v>06141301031054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5689</v>
      </c>
      <c r="B3039" t="s">
        <v>5690</v>
      </c>
      <c r="C3039" t="str">
        <f>Tabla4[[#This Row],[NIT]]</f>
        <v>06141511961020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5691</v>
      </c>
      <c r="B3040" t="s">
        <v>5692</v>
      </c>
      <c r="C3040" t="str">
        <f>Tabla4[[#This Row],[NIT]]</f>
        <v>06141103881018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5693</v>
      </c>
      <c r="B3041" t="s">
        <v>5694</v>
      </c>
      <c r="C3041" t="str">
        <f>Tabla4[[#This Row],[NIT]]</f>
        <v>06142907881025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5695</v>
      </c>
      <c r="B3042" t="s">
        <v>5696</v>
      </c>
      <c r="C3042" t="str">
        <f>Tabla4[[#This Row],[NIT]]</f>
        <v>06141410921078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5697</v>
      </c>
      <c r="B3043" t="s">
        <v>5698</v>
      </c>
      <c r="C3043" t="str">
        <f>Tabla4[[#This Row],[NIT]]</f>
        <v>06140102941061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5699</v>
      </c>
      <c r="B3044" t="s">
        <v>5700</v>
      </c>
      <c r="C3044" t="str">
        <f>Tabla4[[#This Row],[NIT]]</f>
        <v>06142104051015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5701</v>
      </c>
      <c r="B3045" t="s">
        <v>5702</v>
      </c>
      <c r="C3045" t="str">
        <f>Tabla4[[#This Row],[NIT]]</f>
        <v>94110902011011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5703</v>
      </c>
      <c r="B3046" t="s">
        <v>5704</v>
      </c>
      <c r="C3046" t="str">
        <f>Tabla4[[#This Row],[NIT]]</f>
        <v>06142805911019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5705</v>
      </c>
      <c r="B3047" t="s">
        <v>5706</v>
      </c>
      <c r="C3047" t="str">
        <f>Tabla4[[#This Row],[NIT]]</f>
        <v>05011303091017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5707</v>
      </c>
      <c r="B3048" t="s">
        <v>5708</v>
      </c>
      <c r="C3048" t="str">
        <f>Tabla4[[#This Row],[NIT]]</f>
        <v>94051709681011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5709</v>
      </c>
      <c r="B3049" t="s">
        <v>5710</v>
      </c>
      <c r="C3049" t="str">
        <f>Tabla4[[#This Row],[NIT]]</f>
        <v>06140102881018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5711</v>
      </c>
      <c r="B3050" t="s">
        <v>5712</v>
      </c>
      <c r="C3050" t="str">
        <f>Tabla4[[#This Row],[NIT]]</f>
        <v>06143007931023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5713</v>
      </c>
      <c r="B3051" t="s">
        <v>5714</v>
      </c>
      <c r="C3051" t="str">
        <f>Tabla4[[#This Row],[NIT]]</f>
        <v>06140906921055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5715</v>
      </c>
      <c r="B3052" t="s">
        <v>5716</v>
      </c>
      <c r="C3052" t="str">
        <f>Tabla4[[#This Row],[NIT]]</f>
        <v>06141109861019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2614</v>
      </c>
      <c r="B3053" t="s">
        <v>5717</v>
      </c>
      <c r="C3053" t="str">
        <f>Tabla4[[#This Row],[NIT]]</f>
        <v>06142002911028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5718</v>
      </c>
      <c r="B3054" t="s">
        <v>5719</v>
      </c>
      <c r="C3054" t="str">
        <f>Tabla4[[#This Row],[NIT]]</f>
        <v>06142810031043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5720</v>
      </c>
      <c r="B3055" t="s">
        <v>5721</v>
      </c>
      <c r="C3055" t="str">
        <f>Tabla4[[#This Row],[NIT]]</f>
        <v>06140912051020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5722</v>
      </c>
      <c r="B3056" t="s">
        <v>5723</v>
      </c>
      <c r="C3056" t="str">
        <f>Tabla4[[#This Row],[NIT]]</f>
        <v>06141604961020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5724</v>
      </c>
      <c r="B3057" t="s">
        <v>5725</v>
      </c>
      <c r="C3057" t="str">
        <f>Tabla4[[#This Row],[NIT]]</f>
        <v>06140703740017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5726</v>
      </c>
      <c r="B3058" t="s">
        <v>5727</v>
      </c>
      <c r="C3058" t="str">
        <f>Tabla4[[#This Row],[NIT]]</f>
        <v>06140109650015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5728</v>
      </c>
      <c r="B3059" t="s">
        <v>5729</v>
      </c>
      <c r="C3059" t="str">
        <f>Tabla4[[#This Row],[NIT]]</f>
        <v>06142211881012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5730</v>
      </c>
      <c r="B3060" t="s">
        <v>5731</v>
      </c>
      <c r="C3060" t="str">
        <f>Tabla4[[#This Row],[NIT]]</f>
        <v>06141905840010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5732</v>
      </c>
      <c r="B3061" t="s">
        <v>5733</v>
      </c>
      <c r="C3061" t="str">
        <f>Tabla4[[#This Row],[NIT]]</f>
        <v>06141810840067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2636</v>
      </c>
      <c r="B3062" t="s">
        <v>5734</v>
      </c>
      <c r="C3062" t="str">
        <f>Tabla4[[#This Row],[NIT]]</f>
        <v>06140403891027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5735</v>
      </c>
      <c r="B3063" t="s">
        <v>5736</v>
      </c>
      <c r="C3063" t="str">
        <f>Tabla4[[#This Row],[NIT]]</f>
        <v>06140901981033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5737</v>
      </c>
      <c r="B3064" t="s">
        <v>5738</v>
      </c>
      <c r="C3064" t="str">
        <f>Tabla4[[#This Row],[NIT]]</f>
        <v>02100208011016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5739</v>
      </c>
      <c r="B3065" t="s">
        <v>5740</v>
      </c>
      <c r="C3065" t="str">
        <f>Tabla4[[#This Row],[NIT]]</f>
        <v>06141412071012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5741</v>
      </c>
      <c r="B3066" t="s">
        <v>5742</v>
      </c>
      <c r="C3066" t="str">
        <f>Tabla4[[#This Row],[NIT]]</f>
        <v>06140403931010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5743</v>
      </c>
      <c r="B3067" t="s">
        <v>5744</v>
      </c>
      <c r="C3067" t="str">
        <f>Tabla4[[#This Row],[NIT]]</f>
        <v>06141010901019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5745</v>
      </c>
      <c r="B3068" t="s">
        <v>5746</v>
      </c>
      <c r="C3068" t="str">
        <f>Tabla4[[#This Row],[NIT]]</f>
        <v>06142211021030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5747</v>
      </c>
      <c r="B3069" t="s">
        <v>5748</v>
      </c>
      <c r="C3069" t="str">
        <f>Tabla4[[#This Row],[NIT]]</f>
        <v>01012112700019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5749</v>
      </c>
      <c r="B3070" t="s">
        <v>5750</v>
      </c>
      <c r="C3070" t="str">
        <f>Tabla4[[#This Row],[NIT]]</f>
        <v>06141101770020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5751</v>
      </c>
      <c r="B3071" t="s">
        <v>5752</v>
      </c>
      <c r="C3071" t="str">
        <f>Tabla4[[#This Row],[NIT]]</f>
        <v>06140502961053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5753</v>
      </c>
      <c r="B3072" t="s">
        <v>5754</v>
      </c>
      <c r="C3072" t="str">
        <f>Tabla4[[#This Row],[NIT]]</f>
        <v>06141609911047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5755</v>
      </c>
      <c r="B3073" t="s">
        <v>5756</v>
      </c>
      <c r="C3073" t="str">
        <f>Tabla4[[#This Row],[NIT]]</f>
        <v>06141912850049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5757</v>
      </c>
      <c r="B3074" t="s">
        <v>5758</v>
      </c>
      <c r="C3074" t="str">
        <f>Tabla4[[#This Row],[NIT]]</f>
        <v>06140707951085</v>
      </c>
      <c r="D3074">
        <f t="shared" ref="D3074:D3137" si="97">LEN(C3074)</f>
        <v>14</v>
      </c>
      <c r="E3074" t="str">
        <f t="shared" si="96"/>
        <v>NIT</v>
      </c>
    </row>
    <row r="3075" spans="1:5" x14ac:dyDescent="0.25">
      <c r="A3075" t="s">
        <v>5759</v>
      </c>
      <c r="B3075" t="s">
        <v>5760</v>
      </c>
      <c r="C3075" t="str">
        <f>Tabla4[[#This Row],[NIT]]</f>
        <v>06141511840010</v>
      </c>
      <c r="D3075">
        <f t="shared" si="97"/>
        <v>14</v>
      </c>
      <c r="E3075" t="str">
        <f t="shared" ref="E3075:E3138" si="98">IF(D3075=14,"NIT",IF(D3075=9,"DUI"," "))</f>
        <v>NIT</v>
      </c>
    </row>
    <row r="3076" spans="1:5" x14ac:dyDescent="0.25">
      <c r="A3076" t="s">
        <v>5761</v>
      </c>
      <c r="B3076" t="s">
        <v>5762</v>
      </c>
      <c r="C3076" t="str">
        <f>Tabla4[[#This Row],[NIT]]</f>
        <v>93931802571010</v>
      </c>
      <c r="D3076">
        <f t="shared" si="97"/>
        <v>14</v>
      </c>
      <c r="E3076" t="str">
        <f t="shared" si="98"/>
        <v>NIT</v>
      </c>
    </row>
    <row r="3077" spans="1:5" x14ac:dyDescent="0.25">
      <c r="A3077" t="s">
        <v>5763</v>
      </c>
      <c r="B3077" t="s">
        <v>5764</v>
      </c>
      <c r="C3077" t="str">
        <f>Tabla4[[#This Row],[NIT]]</f>
        <v>06140606860012</v>
      </c>
      <c r="D3077">
        <f t="shared" si="97"/>
        <v>14</v>
      </c>
      <c r="E3077" t="str">
        <f t="shared" si="98"/>
        <v>NIT</v>
      </c>
    </row>
    <row r="3078" spans="1:5" x14ac:dyDescent="0.25">
      <c r="A3078" t="s">
        <v>5765</v>
      </c>
      <c r="B3078" t="s">
        <v>5766</v>
      </c>
      <c r="C3078" t="str">
        <f>Tabla4[[#This Row],[NIT]]</f>
        <v>06142906041066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5767</v>
      </c>
      <c r="B3079" t="s">
        <v>5768</v>
      </c>
      <c r="C3079" t="str">
        <f>Tabla4[[#This Row],[NIT]]</f>
        <v>06140603021043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5769</v>
      </c>
      <c r="B3080" t="s">
        <v>5770</v>
      </c>
      <c r="C3080" t="str">
        <f>Tabla4[[#This Row],[NIT]]</f>
        <v>06141603041040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5771</v>
      </c>
      <c r="B3081" t="s">
        <v>5772</v>
      </c>
      <c r="C3081" t="str">
        <f>Tabla4[[#This Row],[NIT]]</f>
        <v>06142601991013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5773</v>
      </c>
      <c r="B3082" t="s">
        <v>5774</v>
      </c>
      <c r="C3082" t="str">
        <f>Tabla4[[#This Row],[NIT]]</f>
        <v>06141903660016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5775</v>
      </c>
      <c r="B3083" t="s">
        <v>5776</v>
      </c>
      <c r="C3083" t="str">
        <f>Tabla4[[#This Row],[NIT]]</f>
        <v>06140612901013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5777</v>
      </c>
      <c r="B3084" t="s">
        <v>5778</v>
      </c>
      <c r="C3084" t="str">
        <f>Tabla4[[#This Row],[NIT]]</f>
        <v>06142501061019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5779</v>
      </c>
      <c r="B3085" t="s">
        <v>5780</v>
      </c>
      <c r="C3085" t="str">
        <f>Tabla4[[#This Row],[NIT]]</f>
        <v>06141107971011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5781</v>
      </c>
      <c r="B3086" t="s">
        <v>5782</v>
      </c>
      <c r="C3086" t="str">
        <f>Tabla4[[#This Row],[NIT]]</f>
        <v>06140206931050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5783</v>
      </c>
      <c r="B3087" t="s">
        <v>5784</v>
      </c>
      <c r="C3087" t="str">
        <f>Tabla4[[#This Row],[NIT]]</f>
        <v>06141904670030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5785</v>
      </c>
      <c r="B3088" t="s">
        <v>5786</v>
      </c>
      <c r="C3088" t="str">
        <f>Tabla4[[#This Row],[NIT]]</f>
        <v>06142806800021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5787</v>
      </c>
      <c r="B3089" t="s">
        <v>5788</v>
      </c>
      <c r="C3089" t="str">
        <f>Tabla4[[#This Row],[NIT]]</f>
        <v>06143101310030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5789</v>
      </c>
      <c r="B3090" t="s">
        <v>5790</v>
      </c>
      <c r="C3090" t="str">
        <f>Tabla4[[#This Row],[NIT]]</f>
        <v>06141103931058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5791</v>
      </c>
      <c r="B3091" t="s">
        <v>5792</v>
      </c>
      <c r="C3091" t="str">
        <f>Tabla4[[#This Row],[NIT]]</f>
        <v>06142109001024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5793</v>
      </c>
      <c r="B3092" t="s">
        <v>5794</v>
      </c>
      <c r="C3092" t="str">
        <f>Tabla4[[#This Row],[NIT]]</f>
        <v>06142002780033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5795</v>
      </c>
      <c r="B3093" t="s">
        <v>5796</v>
      </c>
      <c r="C3093" t="str">
        <f>Tabla4[[#This Row],[NIT]]</f>
        <v>05111912971010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5797</v>
      </c>
      <c r="B3094" t="s">
        <v>5798</v>
      </c>
      <c r="C3094" t="str">
        <f>Tabla4[[#This Row],[NIT]]</f>
        <v>06142410750025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5799</v>
      </c>
      <c r="B3095" t="s">
        <v>5800</v>
      </c>
      <c r="C3095" t="str">
        <f>Tabla4[[#This Row],[NIT]]</f>
        <v>06141703240019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5801</v>
      </c>
      <c r="B3096" t="s">
        <v>5802</v>
      </c>
      <c r="C3096" t="str">
        <f>Tabla4[[#This Row],[NIT]]</f>
        <v>06142211071037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5803</v>
      </c>
      <c r="B3097" t="s">
        <v>5804</v>
      </c>
      <c r="C3097" t="str">
        <f>Tabla4[[#This Row],[NIT]]</f>
        <v>06140403871018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5805</v>
      </c>
      <c r="B3098" t="s">
        <v>5806</v>
      </c>
      <c r="C3098" t="str">
        <f>Tabla4[[#This Row],[NIT]]</f>
        <v>06141101360072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5807</v>
      </c>
      <c r="B3099" t="s">
        <v>5808</v>
      </c>
      <c r="C3099" t="str">
        <f>Tabla4[[#This Row],[NIT]]</f>
        <v>06140312530021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5809</v>
      </c>
      <c r="B3100" t="s">
        <v>5810</v>
      </c>
      <c r="C3100" t="str">
        <f>Tabla4[[#This Row],[NIT]]</f>
        <v>06142902961063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5811</v>
      </c>
      <c r="B3101" t="s">
        <v>5812</v>
      </c>
      <c r="C3101" t="str">
        <f>Tabla4[[#This Row],[NIT]]</f>
        <v>06140312810017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5813</v>
      </c>
      <c r="B3102" t="s">
        <v>5814</v>
      </c>
      <c r="C3102" t="str">
        <f>Tabla4[[#This Row],[NIT]]</f>
        <v>06141208961033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5815</v>
      </c>
      <c r="B3103" t="s">
        <v>5816</v>
      </c>
      <c r="C3103" t="str">
        <f>Tabla4[[#This Row],[NIT]]</f>
        <v>06140811830022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5817</v>
      </c>
      <c r="B3104" t="s">
        <v>5818</v>
      </c>
      <c r="C3104" t="str">
        <f>Tabla4[[#This Row],[NIT]]</f>
        <v>06140909921056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5819</v>
      </c>
      <c r="B3105" t="s">
        <v>5820</v>
      </c>
      <c r="C3105" t="str">
        <f>Tabla4[[#This Row],[NIT]]</f>
        <v>05111309951012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5821</v>
      </c>
      <c r="B3106" t="s">
        <v>5822</v>
      </c>
      <c r="C3106" t="str">
        <f>Tabla4[[#This Row],[NIT]]</f>
        <v>06142604951047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5823</v>
      </c>
      <c r="B3107" t="s">
        <v>5824</v>
      </c>
      <c r="C3107" t="str">
        <f>Tabla4[[#This Row],[NIT]]</f>
        <v>06141703991054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5825</v>
      </c>
      <c r="B3108" t="s">
        <v>5826</v>
      </c>
      <c r="C3108" t="str">
        <f>Tabla4[[#This Row],[NIT]]</f>
        <v>06142601071020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5827</v>
      </c>
      <c r="B3109" t="s">
        <v>5828</v>
      </c>
      <c r="C3109" t="str">
        <f>Tabla4[[#This Row],[NIT]]</f>
        <v>06141008031015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5829</v>
      </c>
      <c r="B3110" t="s">
        <v>5830</v>
      </c>
      <c r="C3110" t="str">
        <f>Tabla4[[#This Row],[NIT]]</f>
        <v>06142107031023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5831</v>
      </c>
      <c r="B3111" t="s">
        <v>5832</v>
      </c>
      <c r="C3111" t="str">
        <f>Tabla4[[#This Row],[NIT]]</f>
        <v>06142605931031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5833</v>
      </c>
      <c r="B3112" t="s">
        <v>5834</v>
      </c>
      <c r="C3112" t="str">
        <f>Tabla4[[#This Row],[NIT]]</f>
        <v>06140909810013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5835</v>
      </c>
      <c r="B3113" t="s">
        <v>5836</v>
      </c>
      <c r="C3113" t="str">
        <f>Tabla4[[#This Row],[NIT]]</f>
        <v>06143008061022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820</v>
      </c>
      <c r="B3114" t="s">
        <v>5837</v>
      </c>
      <c r="C3114" t="str">
        <f>Tabla4[[#This Row],[NIT]]</f>
        <v>06143012931015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5838</v>
      </c>
      <c r="B3115" t="s">
        <v>5839</v>
      </c>
      <c r="C3115" t="str">
        <f>Tabla4[[#This Row],[NIT]]</f>
        <v>06142403830035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5840</v>
      </c>
      <c r="B3116" t="s">
        <v>5841</v>
      </c>
      <c r="C3116" t="str">
        <f>Tabla4[[#This Row],[NIT]]</f>
        <v>06140303101029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5842</v>
      </c>
      <c r="B3117" t="s">
        <v>5843</v>
      </c>
      <c r="C3117" t="str">
        <f>Tabla4[[#This Row],[NIT]]</f>
        <v>06141505951071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5844</v>
      </c>
      <c r="B3118" t="s">
        <v>5845</v>
      </c>
      <c r="C3118" t="str">
        <f>Tabla4[[#This Row],[NIT]]</f>
        <v>03150109061010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5846</v>
      </c>
      <c r="B3119" t="s">
        <v>5847</v>
      </c>
      <c r="C3119" t="str">
        <f>Tabla4[[#This Row],[NIT]]</f>
        <v>06141206021068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5848</v>
      </c>
      <c r="B3120" t="s">
        <v>5849</v>
      </c>
      <c r="C3120" t="str">
        <f>Tabla4[[#This Row],[NIT]]</f>
        <v>06140905941010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5850</v>
      </c>
      <c r="B3121" t="s">
        <v>5851</v>
      </c>
      <c r="C3121" t="str">
        <f>Tabla4[[#This Row],[NIT]]</f>
        <v>06140609921011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5852</v>
      </c>
      <c r="B3122" t="s">
        <v>5853</v>
      </c>
      <c r="C3122" t="str">
        <f>Tabla4[[#This Row],[NIT]]</f>
        <v>06141811911059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5854</v>
      </c>
      <c r="B3123" t="s">
        <v>5855</v>
      </c>
      <c r="C3123" t="str">
        <f>Tabla4[[#This Row],[NIT]]</f>
        <v>06141202881020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5856</v>
      </c>
      <c r="B3124" t="s">
        <v>5857</v>
      </c>
      <c r="C3124" t="str">
        <f>Tabla4[[#This Row],[NIT]]</f>
        <v>02103005860017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5858</v>
      </c>
      <c r="B3125" t="s">
        <v>5859</v>
      </c>
      <c r="C3125" t="str">
        <f>Tabla4[[#This Row],[NIT]]</f>
        <v>06140310081033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5860</v>
      </c>
      <c r="B3126" t="s">
        <v>5861</v>
      </c>
      <c r="C3126" t="str">
        <f>Tabla4[[#This Row],[NIT]]</f>
        <v>06141912021011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5862</v>
      </c>
      <c r="B3127" t="s">
        <v>5863</v>
      </c>
      <c r="C3127" t="str">
        <f>Tabla4[[#This Row],[NIT]]</f>
        <v>06141107901021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5864</v>
      </c>
      <c r="B3128" t="s">
        <v>5865</v>
      </c>
      <c r="C3128" t="str">
        <f>Tabla4[[#This Row],[NIT]]</f>
        <v>06140402091035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5866</v>
      </c>
      <c r="B3129" t="s">
        <v>5867</v>
      </c>
      <c r="C3129" t="str">
        <f>Tabla4[[#This Row],[NIT]]</f>
        <v>05110504041016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5868</v>
      </c>
      <c r="B3130" t="s">
        <v>5869</v>
      </c>
      <c r="C3130" t="str">
        <f>Tabla4[[#This Row],[NIT]]</f>
        <v>06142810021021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5870</v>
      </c>
      <c r="B3131" t="s">
        <v>5871</v>
      </c>
      <c r="C3131" t="str">
        <f>Tabla4[[#This Row],[NIT]]</f>
        <v>06142302981036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5872</v>
      </c>
      <c r="B3132" t="s">
        <v>5873</v>
      </c>
      <c r="C3132" t="str">
        <f>Tabla4[[#This Row],[NIT]]</f>
        <v>06140908061037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5874</v>
      </c>
      <c r="B3133" t="s">
        <v>5875</v>
      </c>
      <c r="C3133" t="str">
        <f>Tabla4[[#This Row],[NIT]]</f>
        <v>06142810830036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5876</v>
      </c>
      <c r="B3134" t="s">
        <v>5877</v>
      </c>
      <c r="C3134" t="str">
        <f>Tabla4[[#This Row],[NIT]]</f>
        <v>06141504041020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5878</v>
      </c>
      <c r="B3135" t="s">
        <v>5879</v>
      </c>
      <c r="C3135" t="str">
        <f>Tabla4[[#This Row],[NIT]]</f>
        <v>06141608071053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5880</v>
      </c>
      <c r="B3136" t="s">
        <v>5881</v>
      </c>
      <c r="C3136" t="str">
        <f>Tabla4[[#This Row],[NIT]]</f>
        <v>14161302071019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2727</v>
      </c>
      <c r="B3137" t="s">
        <v>5882</v>
      </c>
      <c r="C3137" t="str">
        <f>Tabla4[[#This Row],[NIT]]</f>
        <v>06142303011057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5883</v>
      </c>
      <c r="B3138" t="s">
        <v>5884</v>
      </c>
      <c r="C3138" t="str">
        <f>Tabla4[[#This Row],[NIT]]</f>
        <v>06141508860030</v>
      </c>
      <c r="D3138">
        <f t="shared" ref="D3138:D3201" si="99">LEN(C3138)</f>
        <v>14</v>
      </c>
      <c r="E3138" t="str">
        <f t="shared" si="98"/>
        <v>NIT</v>
      </c>
    </row>
    <row r="3139" spans="1:5" x14ac:dyDescent="0.25">
      <c r="A3139" t="s">
        <v>1256</v>
      </c>
      <c r="B3139" t="s">
        <v>5885</v>
      </c>
      <c r="C3139" t="str">
        <f>Tabla4[[#This Row],[NIT]]</f>
        <v>12170803031019</v>
      </c>
      <c r="D3139">
        <f t="shared" si="99"/>
        <v>14</v>
      </c>
      <c r="E3139" t="str">
        <f t="shared" ref="E3139:E3202" si="100">IF(D3139=14,"NIT",IF(D3139=9,"DUI"," "))</f>
        <v>NIT</v>
      </c>
    </row>
    <row r="3140" spans="1:5" x14ac:dyDescent="0.25">
      <c r="A3140" t="s">
        <v>5886</v>
      </c>
      <c r="B3140" t="s">
        <v>5887</v>
      </c>
      <c r="C3140" t="str">
        <f>Tabla4[[#This Row],[NIT]]</f>
        <v>06142409680011</v>
      </c>
      <c r="D3140">
        <f t="shared" si="99"/>
        <v>14</v>
      </c>
      <c r="E3140" t="str">
        <f t="shared" si="100"/>
        <v>NIT</v>
      </c>
    </row>
    <row r="3141" spans="1:5" x14ac:dyDescent="0.25">
      <c r="A3141" t="s">
        <v>5888</v>
      </c>
      <c r="B3141" t="s">
        <v>5889</v>
      </c>
      <c r="C3141" t="str">
        <f>Tabla4[[#This Row],[NIT]]</f>
        <v>06142802921030</v>
      </c>
      <c r="D3141">
        <f t="shared" si="99"/>
        <v>14</v>
      </c>
      <c r="E3141" t="str">
        <f t="shared" si="100"/>
        <v>NIT</v>
      </c>
    </row>
    <row r="3142" spans="1:5" x14ac:dyDescent="0.25">
      <c r="A3142" t="s">
        <v>5890</v>
      </c>
      <c r="B3142" t="s">
        <v>5891</v>
      </c>
      <c r="C3142" t="str">
        <f>Tabla4[[#This Row],[NIT]]</f>
        <v>06141205840025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5892</v>
      </c>
      <c r="B3143" t="s">
        <v>5893</v>
      </c>
      <c r="C3143" t="str">
        <f>Tabla4[[#This Row],[NIT]]</f>
        <v>06142802011017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5894</v>
      </c>
      <c r="B3144" t="s">
        <v>5895</v>
      </c>
      <c r="C3144" t="str">
        <f>Tabla4[[#This Row],[NIT]]</f>
        <v>03010607021011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5896</v>
      </c>
      <c r="B3145" t="s">
        <v>5897</v>
      </c>
      <c r="C3145" t="str">
        <f>Tabla4[[#This Row],[NIT]]</f>
        <v>06140107991016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5898</v>
      </c>
      <c r="B3146" t="s">
        <v>5899</v>
      </c>
      <c r="C3146" t="str">
        <f>Tabla4[[#This Row],[NIT]]</f>
        <v>06143006991014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5900</v>
      </c>
      <c r="B3147" t="s">
        <v>5901</v>
      </c>
      <c r="C3147" t="str">
        <f>Tabla4[[#This Row],[NIT]]</f>
        <v>06140812860058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5902</v>
      </c>
      <c r="B3148" t="s">
        <v>5903</v>
      </c>
      <c r="C3148" t="str">
        <f>Tabla4[[#This Row],[NIT]]</f>
        <v>06142808031087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5904</v>
      </c>
      <c r="B3149" t="s">
        <v>5905</v>
      </c>
      <c r="C3149" t="str">
        <f>Tabla4[[#This Row],[NIT]]</f>
        <v>06142203021012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5906</v>
      </c>
      <c r="B3150" t="s">
        <v>5907</v>
      </c>
      <c r="C3150" t="str">
        <f>Tabla4[[#This Row],[NIT]]</f>
        <v>06141805061027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5908</v>
      </c>
      <c r="B3151" t="s">
        <v>5909</v>
      </c>
      <c r="C3151" t="str">
        <f>Tabla4[[#This Row],[NIT]]</f>
        <v>06140809061041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5910</v>
      </c>
      <c r="B3152" t="s">
        <v>5911</v>
      </c>
      <c r="C3152" t="str">
        <f>Tabla4[[#This Row],[NIT]]</f>
        <v>06142802011033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5912</v>
      </c>
      <c r="B3153" t="s">
        <v>5913</v>
      </c>
      <c r="C3153" t="str">
        <f>Tabla4[[#This Row],[NIT]]</f>
        <v>06141411620011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5914</v>
      </c>
      <c r="B3154" t="s">
        <v>5915</v>
      </c>
      <c r="C3154" t="str">
        <f>Tabla4[[#This Row],[NIT]]</f>
        <v>06140703840036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5916</v>
      </c>
      <c r="B3155" t="s">
        <v>5917</v>
      </c>
      <c r="C3155" t="str">
        <f>Tabla4[[#This Row],[NIT]]</f>
        <v>06141210931010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5918</v>
      </c>
      <c r="B3156" t="s">
        <v>5919</v>
      </c>
      <c r="C3156" t="str">
        <f>Tabla4[[#This Row],[NIT]]</f>
        <v>06140210750020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5920</v>
      </c>
      <c r="B3157" t="s">
        <v>5921</v>
      </c>
      <c r="C3157" t="str">
        <f>Tabla4[[#This Row],[NIT]]</f>
        <v>06142606021012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5922</v>
      </c>
      <c r="B3158" t="s">
        <v>5923</v>
      </c>
      <c r="C3158" t="str">
        <f>Tabla4[[#This Row],[NIT]]</f>
        <v>06142707881063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5924</v>
      </c>
      <c r="B3159" t="s">
        <v>5925</v>
      </c>
      <c r="C3159" t="str">
        <f>Tabla4[[#This Row],[NIT]]</f>
        <v>09032301701030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5926</v>
      </c>
      <c r="B3160" t="s">
        <v>5927</v>
      </c>
      <c r="C3160" t="str">
        <f>Tabla4[[#This Row],[NIT]]</f>
        <v>06140304971035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5928</v>
      </c>
      <c r="B3161" t="s">
        <v>5929</v>
      </c>
      <c r="C3161" t="str">
        <f>Tabla4[[#This Row],[NIT]]</f>
        <v>02100907731016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5930</v>
      </c>
      <c r="B3162" t="s">
        <v>5931</v>
      </c>
      <c r="C3162" t="str">
        <f>Tabla4[[#This Row],[NIT]]</f>
        <v>06142705041092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5932</v>
      </c>
      <c r="B3163" t="s">
        <v>5933</v>
      </c>
      <c r="C3163" t="str">
        <f>Tabla4[[#This Row],[NIT]]</f>
        <v>06140101680018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5934</v>
      </c>
      <c r="B3164" t="s">
        <v>5935</v>
      </c>
      <c r="C3164" t="str">
        <f>Tabla4[[#This Row],[NIT]]</f>
        <v>05110101891010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5936</v>
      </c>
      <c r="B3165" t="s">
        <v>5937</v>
      </c>
      <c r="C3165" t="str">
        <f>Tabla4[[#This Row],[NIT]]</f>
        <v>94831409881014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5938</v>
      </c>
      <c r="B3166" t="s">
        <v>5939</v>
      </c>
      <c r="C3166" t="str">
        <f>Tabla4[[#This Row],[NIT]]</f>
        <v>06142002951038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5940</v>
      </c>
      <c r="B3167" t="s">
        <v>5941</v>
      </c>
      <c r="C3167" t="str">
        <f>Tabla4[[#This Row],[NIT]]</f>
        <v>07152702570013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5942</v>
      </c>
      <c r="B3168" t="s">
        <v>5943</v>
      </c>
      <c r="C3168" t="str">
        <f>Tabla4[[#This Row],[NIT]]</f>
        <v>06141309051054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5944</v>
      </c>
      <c r="B3169" t="s">
        <v>5945</v>
      </c>
      <c r="C3169" t="str">
        <f>Tabla4[[#This Row],[NIT]]</f>
        <v>06142801001077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5946</v>
      </c>
      <c r="B3170" t="s">
        <v>5947</v>
      </c>
      <c r="C3170" t="str">
        <f>Tabla4[[#This Row],[NIT]]</f>
        <v>06141301001023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5948</v>
      </c>
      <c r="B3171" t="s">
        <v>5949</v>
      </c>
      <c r="C3171" t="str">
        <f>Tabla4[[#This Row],[NIT]]</f>
        <v>11230106751029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5950</v>
      </c>
      <c r="B3172" t="s">
        <v>5951</v>
      </c>
      <c r="C3172" t="str">
        <f>Tabla4[[#This Row],[NIT]]</f>
        <v>11153007741017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5952</v>
      </c>
      <c r="B3173" t="s">
        <v>5953</v>
      </c>
      <c r="C3173" t="str">
        <f>Tabla4[[#This Row],[NIT]]</f>
        <v>06142308801048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5954</v>
      </c>
      <c r="B3174" t="s">
        <v>5955</v>
      </c>
      <c r="C3174" t="str">
        <f>Tabla4[[#This Row],[NIT]]</f>
        <v>06140809991022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5956</v>
      </c>
      <c r="B3175" t="s">
        <v>5957</v>
      </c>
      <c r="C3175" t="str">
        <f>Tabla4[[#This Row],[NIT]]</f>
        <v>06140912881022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5958</v>
      </c>
      <c r="B3176" t="s">
        <v>5959</v>
      </c>
      <c r="C3176" t="str">
        <f>Tabla4[[#This Row],[NIT]]</f>
        <v>14162108380013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5960</v>
      </c>
      <c r="B3177" t="s">
        <v>5961</v>
      </c>
      <c r="C3177" t="str">
        <f>Tabla4[[#This Row],[NIT]]</f>
        <v>06141012081019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5962</v>
      </c>
      <c r="B3178" t="s">
        <v>5963</v>
      </c>
      <c r="C3178" t="str">
        <f>Tabla4[[#This Row],[NIT]]</f>
        <v>06142802911018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5964</v>
      </c>
      <c r="B3179" t="s">
        <v>5965</v>
      </c>
      <c r="C3179" t="str">
        <f>Tabla4[[#This Row],[NIT]]</f>
        <v>06141608071088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5966</v>
      </c>
      <c r="B3180" t="s">
        <v>5967</v>
      </c>
      <c r="C3180" t="str">
        <f>Tabla4[[#This Row],[NIT]]</f>
        <v>14120801510017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5968</v>
      </c>
      <c r="B3181" t="s">
        <v>5969</v>
      </c>
      <c r="C3181" t="str">
        <f>Tabla4[[#This Row],[NIT]]</f>
        <v>04310310550014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5970</v>
      </c>
      <c r="B3182" t="s">
        <v>5971</v>
      </c>
      <c r="C3182" t="str">
        <f>Tabla4[[#This Row],[NIT]]</f>
        <v>01012812641036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5972</v>
      </c>
      <c r="B3183" t="s">
        <v>5973</v>
      </c>
      <c r="C3183" t="str">
        <f>Tabla4[[#This Row],[NIT]]</f>
        <v>14161705681011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5974</v>
      </c>
      <c r="B3184" t="s">
        <v>5975</v>
      </c>
      <c r="C3184" t="str">
        <f>Tabla4[[#This Row],[NIT]]</f>
        <v>05123010540012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5976</v>
      </c>
      <c r="B3185" t="s">
        <v>5977</v>
      </c>
      <c r="C3185" t="str">
        <f>Tabla4[[#This Row],[NIT]]</f>
        <v>02021207610013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5978</v>
      </c>
      <c r="B3186" t="s">
        <v>5979</v>
      </c>
      <c r="C3186" t="str">
        <f>Tabla4[[#This Row],[NIT]]</f>
        <v>01011807500022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5980</v>
      </c>
      <c r="B3187" t="s">
        <v>5981</v>
      </c>
      <c r="C3187" t="str">
        <f>Tabla4[[#This Row],[NIT]]</f>
        <v>14160407510012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5982</v>
      </c>
      <c r="B3188" t="s">
        <v>5983</v>
      </c>
      <c r="C3188" t="str">
        <f>Tabla4[[#This Row],[NIT]]</f>
        <v>02102009600015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2417</v>
      </c>
      <c r="B3189" t="s">
        <v>5984</v>
      </c>
      <c r="C3189" t="str">
        <f>Tabla4[[#This Row],[NIT]]</f>
        <v>13222804821017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5985</v>
      </c>
      <c r="B3190" t="s">
        <v>5986</v>
      </c>
      <c r="C3190" t="str">
        <f>Tabla4[[#This Row],[NIT]]</f>
        <v>02031911510014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5987</v>
      </c>
      <c r="B3191" t="s">
        <v>5988</v>
      </c>
      <c r="C3191" t="str">
        <f>Tabla4[[#This Row],[NIT]]</f>
        <v>04070811440019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5989</v>
      </c>
      <c r="B3192" t="s">
        <v>5990</v>
      </c>
      <c r="C3192" t="str">
        <f>Tabla4[[#This Row],[NIT]]</f>
        <v>13052811460017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5991</v>
      </c>
      <c r="B3193" t="s">
        <v>5992</v>
      </c>
      <c r="C3193" t="str">
        <f>Tabla4[[#This Row],[NIT]]</f>
        <v>12041503650013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5993</v>
      </c>
      <c r="B3194" t="s">
        <v>5994</v>
      </c>
      <c r="C3194" t="str">
        <f>Tabla4[[#This Row],[NIT]]</f>
        <v>02102502500016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5995</v>
      </c>
      <c r="B3195" t="s">
        <v>5996</v>
      </c>
      <c r="C3195" t="str">
        <f>Tabla4[[#This Row],[NIT]]</f>
        <v>01062911560014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5997</v>
      </c>
      <c r="B3196" t="s">
        <v>5998</v>
      </c>
      <c r="C3196" t="str">
        <f>Tabla4[[#This Row],[NIT]]</f>
        <v>08190101711016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5999</v>
      </c>
      <c r="B3197" t="s">
        <v>6000</v>
      </c>
      <c r="C3197" t="str">
        <f>Tabla4[[#This Row],[NIT]]</f>
        <v>01011410520010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6001</v>
      </c>
      <c r="B3198" t="s">
        <v>6002</v>
      </c>
      <c r="C3198" t="str">
        <f>Tabla4[[#This Row],[NIT]]</f>
        <v>13122708551012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6003</v>
      </c>
      <c r="B3199" t="s">
        <v>6004</v>
      </c>
      <c r="C3199" t="str">
        <f>Tabla4[[#This Row],[NIT]]</f>
        <v>04012306580014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6005</v>
      </c>
      <c r="B3200" t="s">
        <v>6006</v>
      </c>
      <c r="C3200" t="str">
        <f>Tabla4[[#This Row],[NIT]]</f>
        <v>05113008841028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6007</v>
      </c>
      <c r="B3201" t="s">
        <v>6008</v>
      </c>
      <c r="C3201" t="str">
        <f>Tabla4[[#This Row],[NIT]]</f>
        <v>13251410570010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6009</v>
      </c>
      <c r="B3202" t="s">
        <v>6010</v>
      </c>
      <c r="C3202" t="str">
        <f>Tabla4[[#This Row],[NIT]]</f>
        <v>14162501771018</v>
      </c>
      <c r="D3202">
        <f t="shared" ref="D3202:D3265" si="101">LEN(C3202)</f>
        <v>14</v>
      </c>
      <c r="E3202" t="str">
        <f t="shared" si="100"/>
        <v>NIT</v>
      </c>
    </row>
    <row r="3203" spans="1:5" x14ac:dyDescent="0.25">
      <c r="A3203" t="s">
        <v>6011</v>
      </c>
      <c r="B3203" t="s">
        <v>6012</v>
      </c>
      <c r="C3203" t="str">
        <f>Tabla4[[#This Row],[NIT]]</f>
        <v>06140803671042</v>
      </c>
      <c r="D3203">
        <f t="shared" si="101"/>
        <v>14</v>
      </c>
      <c r="E3203" t="str">
        <f t="shared" ref="E3203:E3266" si="102">IF(D3203=14,"NIT",IF(D3203=9,"DUI"," "))</f>
        <v>NIT</v>
      </c>
    </row>
    <row r="3204" spans="1:5" x14ac:dyDescent="0.25">
      <c r="A3204" t="s">
        <v>6013</v>
      </c>
      <c r="B3204" t="s">
        <v>6014</v>
      </c>
      <c r="C3204" t="str">
        <f>Tabla4[[#This Row],[NIT]]</f>
        <v>14032904510011</v>
      </c>
      <c r="D3204">
        <f t="shared" si="101"/>
        <v>14</v>
      </c>
      <c r="E3204" t="str">
        <f t="shared" si="102"/>
        <v>NIT</v>
      </c>
    </row>
    <row r="3205" spans="1:5" x14ac:dyDescent="0.25">
      <c r="A3205" t="s">
        <v>6015</v>
      </c>
      <c r="B3205" t="s">
        <v>6016</v>
      </c>
      <c r="C3205" t="str">
        <f>Tabla4[[#This Row],[NIT]]</f>
        <v>05112811590018</v>
      </c>
      <c r="D3205">
        <f t="shared" si="101"/>
        <v>14</v>
      </c>
      <c r="E3205" t="str">
        <f t="shared" si="102"/>
        <v>NIT</v>
      </c>
    </row>
    <row r="3206" spans="1:5" x14ac:dyDescent="0.25">
      <c r="A3206" t="s">
        <v>6017</v>
      </c>
      <c r="B3206" t="s">
        <v>6018</v>
      </c>
      <c r="C3206" t="str">
        <f>Tabla4[[#This Row],[NIT]]</f>
        <v>14060609841015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6019</v>
      </c>
      <c r="B3207" t="s">
        <v>6020</v>
      </c>
      <c r="C3207" t="str">
        <f>Tabla4[[#This Row],[NIT]]</f>
        <v>02071004500018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6021</v>
      </c>
      <c r="B3208" t="s">
        <v>6022</v>
      </c>
      <c r="C3208" t="str">
        <f>Tabla4[[#This Row],[NIT]]</f>
        <v>09050810761016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6023</v>
      </c>
      <c r="B3209" t="s">
        <v>6024</v>
      </c>
      <c r="C3209" t="str">
        <f>Tabla4[[#This Row],[NIT]]</f>
        <v>14141409560017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6025</v>
      </c>
      <c r="B3210" t="s">
        <v>6026</v>
      </c>
      <c r="C3210" t="str">
        <f>Tabla4[[#This Row],[NIT]]</f>
        <v>14121001701015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1373</v>
      </c>
      <c r="B3211" t="s">
        <v>6027</v>
      </c>
      <c r="C3211" t="str">
        <f>Tabla4[[#This Row],[NIT]]</f>
        <v>09091105520014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6028</v>
      </c>
      <c r="B3212" t="s">
        <v>6029</v>
      </c>
      <c r="C3212" t="str">
        <f>Tabla4[[#This Row],[NIT]]</f>
        <v>09010812670019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6030</v>
      </c>
      <c r="B3213" t="s">
        <v>6031</v>
      </c>
      <c r="C3213" t="str">
        <f>Tabla4[[#This Row],[NIT]]</f>
        <v>04310601550018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6032</v>
      </c>
      <c r="B3214" t="s">
        <v>6033</v>
      </c>
      <c r="C3214" t="str">
        <f>Tabla4[[#This Row],[NIT]]</f>
        <v>12172006601058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6034</v>
      </c>
      <c r="B3215" t="s">
        <v>6035</v>
      </c>
      <c r="C3215" t="str">
        <f>Tabla4[[#This Row],[NIT]]</f>
        <v>13220703690012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6036</v>
      </c>
      <c r="B3216" t="s">
        <v>6037</v>
      </c>
      <c r="C3216" t="str">
        <f>Tabla4[[#This Row],[NIT]]</f>
        <v>14121207590011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6038</v>
      </c>
      <c r="B3217" t="s">
        <v>6039</v>
      </c>
      <c r="C3217" t="str">
        <f>Tabla4[[#This Row],[NIT]]</f>
        <v>12170607670018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6040</v>
      </c>
      <c r="B3218" t="s">
        <v>6041</v>
      </c>
      <c r="C3218" t="str">
        <f>Tabla4[[#This Row],[NIT]]</f>
        <v>03152511550011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6042</v>
      </c>
      <c r="B3219" t="s">
        <v>6043</v>
      </c>
      <c r="C3219" t="str">
        <f>Tabla4[[#This Row],[NIT]]</f>
        <v>14161108741011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6044</v>
      </c>
      <c r="B3220" t="s">
        <v>6045</v>
      </c>
      <c r="C3220" t="str">
        <f>Tabla4[[#This Row],[NIT]]</f>
        <v>12192802410012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6046</v>
      </c>
      <c r="B3221" t="s">
        <v>6047</v>
      </c>
      <c r="C3221" t="str">
        <f>Tabla4[[#This Row],[NIT]]</f>
        <v>04070802550018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6048</v>
      </c>
      <c r="B3222" t="s">
        <v>6049</v>
      </c>
      <c r="C3222" t="str">
        <f>Tabla4[[#This Row],[NIT]]</f>
        <v>14161101510020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6050</v>
      </c>
      <c r="B3223" t="s">
        <v>6051</v>
      </c>
      <c r="C3223" t="str">
        <f>Tabla4[[#This Row],[NIT]]</f>
        <v>12022510570014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3229</v>
      </c>
      <c r="B3224" t="s">
        <v>6052</v>
      </c>
      <c r="C3224" t="str">
        <f>Tabla4[[#This Row],[NIT]]</f>
        <v>06010811680011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6053</v>
      </c>
      <c r="B3225" t="s">
        <v>6054</v>
      </c>
      <c r="C3225" t="str">
        <f>Tabla4[[#This Row],[NIT]]</f>
        <v>95010806681021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6055</v>
      </c>
      <c r="B3226" t="s">
        <v>6056</v>
      </c>
      <c r="C3226" t="str">
        <f>Tabla4[[#This Row],[NIT]]</f>
        <v>02100406590028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6057</v>
      </c>
      <c r="B3227" t="s">
        <v>6058</v>
      </c>
      <c r="C3227" t="str">
        <f>Tabla4[[#This Row],[NIT]]</f>
        <v>14011508711012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6059</v>
      </c>
      <c r="B3228" t="s">
        <v>6060</v>
      </c>
      <c r="C3228" t="str">
        <f>Tabla4[[#This Row],[NIT]]</f>
        <v>02132202580018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6061</v>
      </c>
      <c r="B3229" t="s">
        <v>6062</v>
      </c>
      <c r="C3229" t="str">
        <f>Tabla4[[#This Row],[NIT]]</f>
        <v>14021108600013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6063</v>
      </c>
      <c r="B3230" t="s">
        <v>6064</v>
      </c>
      <c r="C3230" t="str">
        <f>Tabla4[[#This Row],[NIT]]</f>
        <v>05141609530019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6065</v>
      </c>
      <c r="B3231" t="s">
        <v>6066</v>
      </c>
      <c r="C3231" t="str">
        <f>Tabla4[[#This Row],[NIT]]</f>
        <v>12040604540020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6067</v>
      </c>
      <c r="B3232" t="s">
        <v>6068</v>
      </c>
      <c r="C3232" t="str">
        <f>Tabla4[[#This Row],[NIT]]</f>
        <v>09040106490018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6069</v>
      </c>
      <c r="B3233" t="s">
        <v>6070</v>
      </c>
      <c r="C3233" t="str">
        <f>Tabla4[[#This Row],[NIT]]</f>
        <v>06140306850013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6071</v>
      </c>
      <c r="B3234" t="s">
        <v>6072</v>
      </c>
      <c r="C3234" t="str">
        <f>Tabla4[[#This Row],[NIT]]</f>
        <v>06140806041066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6073</v>
      </c>
      <c r="B3235" t="s">
        <v>6074</v>
      </c>
      <c r="C3235" t="str">
        <f>Tabla4[[#This Row],[NIT]]</f>
        <v>06141408760012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6075</v>
      </c>
      <c r="B3236" t="s">
        <v>6076</v>
      </c>
      <c r="C3236" t="str">
        <f>Tabla4[[#This Row],[NIT]]</f>
        <v>06141406041039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6077</v>
      </c>
      <c r="B3237" t="s">
        <v>6078</v>
      </c>
      <c r="C3237" t="str">
        <f>Tabla4[[#This Row],[NIT]]</f>
        <v>04121706520011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6079</v>
      </c>
      <c r="B3238" t="s">
        <v>6080</v>
      </c>
      <c r="C3238" t="str">
        <f>Tabla4[[#This Row],[NIT]]</f>
        <v>14161712640010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6081</v>
      </c>
      <c r="B3239" t="s">
        <v>6082</v>
      </c>
      <c r="C3239" t="str">
        <f>Tabla4[[#This Row],[NIT]]</f>
        <v>94830605761020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6083</v>
      </c>
      <c r="B3240" t="s">
        <v>6084</v>
      </c>
      <c r="C3240" t="str">
        <f>Tabla4[[#This Row],[NIT]]</f>
        <v>05110804811018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6085</v>
      </c>
      <c r="B3241" t="s">
        <v>6086</v>
      </c>
      <c r="C3241" t="str">
        <f>Tabla4[[#This Row],[NIT]]</f>
        <v>03152106710016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6087</v>
      </c>
      <c r="B3242" t="s">
        <v>6088</v>
      </c>
      <c r="C3242" t="str">
        <f>Tabla4[[#This Row],[NIT]]</f>
        <v>06142608570059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6089</v>
      </c>
      <c r="B3243" t="s">
        <v>6090</v>
      </c>
      <c r="C3243" t="str">
        <f>Tabla4[[#This Row],[NIT]]</f>
        <v>06140812721150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6091</v>
      </c>
      <c r="B3244" t="s">
        <v>6092</v>
      </c>
      <c r="C3244" t="str">
        <f>Tabla4[[#This Row],[NIT]]</f>
        <v>09031104640024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6093</v>
      </c>
      <c r="B3245" t="s">
        <v>6094</v>
      </c>
      <c r="C3245" t="str">
        <f>Tabla4[[#This Row],[NIT]]</f>
        <v>06142206490033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6095</v>
      </c>
      <c r="B3246" t="s">
        <v>6096</v>
      </c>
      <c r="C3246" t="str">
        <f>Tabla4[[#This Row],[NIT]]</f>
        <v>02072308490012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6097</v>
      </c>
      <c r="B3247" t="s">
        <v>6098</v>
      </c>
      <c r="C3247" t="str">
        <f>Tabla4[[#This Row],[NIT]]</f>
        <v>93633110600013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1422</v>
      </c>
      <c r="B3248" t="s">
        <v>6099</v>
      </c>
      <c r="C3248" t="str">
        <f>Tabla4[[#This Row],[NIT]]</f>
        <v>06142304991039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6100</v>
      </c>
      <c r="B3249" t="s">
        <v>6101</v>
      </c>
      <c r="C3249" t="str">
        <f>Tabla4[[#This Row],[NIT]]</f>
        <v>06140908041010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6102</v>
      </c>
      <c r="B3250" t="s">
        <v>6103</v>
      </c>
      <c r="C3250" t="str">
        <f>Tabla4[[#This Row],[NIT]]</f>
        <v>14121802681016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6104</v>
      </c>
      <c r="B3251" t="s">
        <v>6105</v>
      </c>
      <c r="C3251" t="str">
        <f>Tabla4[[#This Row],[NIT]]</f>
        <v>02072001640011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6106</v>
      </c>
      <c r="B3252" t="s">
        <v>6107</v>
      </c>
      <c r="C3252" t="str">
        <f>Tabla4[[#This Row],[NIT]]</f>
        <v>14162003470014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6108</v>
      </c>
      <c r="B3253" t="s">
        <v>6109</v>
      </c>
      <c r="C3253" t="str">
        <f>Tabla4[[#This Row],[NIT]]</f>
        <v>06141001001021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6110</v>
      </c>
      <c r="B3254" t="s">
        <v>6111</v>
      </c>
      <c r="C3254" t="str">
        <f>Tabla4[[#This Row],[NIT]]</f>
        <v>06140705901021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6112</v>
      </c>
      <c r="B3255" t="s">
        <v>6113</v>
      </c>
      <c r="C3255" t="str">
        <f>Tabla4[[#This Row],[NIT]]</f>
        <v>06143008860025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6114</v>
      </c>
      <c r="B3256" t="s">
        <v>6115</v>
      </c>
      <c r="C3256" t="str">
        <f>Tabla4[[#This Row],[NIT]]</f>
        <v>06142505820020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6116</v>
      </c>
      <c r="B3257" t="s">
        <v>6117</v>
      </c>
      <c r="C3257" t="str">
        <f>Tabla4[[#This Row],[NIT]]</f>
        <v>06141207881060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6118</v>
      </c>
      <c r="B3258" t="s">
        <v>6119</v>
      </c>
      <c r="C3258" t="str">
        <f>Tabla4[[#This Row],[NIT]]</f>
        <v>06142301860026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6120</v>
      </c>
      <c r="B3259" t="s">
        <v>6121</v>
      </c>
      <c r="C3259" t="str">
        <f>Tabla4[[#This Row],[NIT]]</f>
        <v>94500204730140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6122</v>
      </c>
      <c r="B3260" t="s">
        <v>6123</v>
      </c>
      <c r="C3260" t="str">
        <f>Tabla4[[#This Row],[NIT]]</f>
        <v>06142509891029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6124</v>
      </c>
      <c r="B3261" t="s">
        <v>6125</v>
      </c>
      <c r="C3261" t="str">
        <f>Tabla4[[#This Row],[NIT]]</f>
        <v>06142804830022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6126</v>
      </c>
      <c r="B3262" t="s">
        <v>6127</v>
      </c>
      <c r="C3262" t="str">
        <f>Tabla4[[#This Row],[NIT]]</f>
        <v>06140808051026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6128</v>
      </c>
      <c r="B3263" t="s">
        <v>6129</v>
      </c>
      <c r="C3263" t="str">
        <f>Tabla4[[#This Row],[NIT]]</f>
        <v>06140406001014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6130</v>
      </c>
      <c r="B3264" t="s">
        <v>6131</v>
      </c>
      <c r="C3264" t="str">
        <f>Tabla4[[#This Row],[NIT]]</f>
        <v>06140301081039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6132</v>
      </c>
      <c r="B3265" t="s">
        <v>6133</v>
      </c>
      <c r="C3265" t="str">
        <f>Tabla4[[#This Row],[NIT]]</f>
        <v>06141601800012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6134</v>
      </c>
      <c r="B3266" t="s">
        <v>6135</v>
      </c>
      <c r="C3266" t="str">
        <f>Tabla4[[#This Row],[NIT]]</f>
        <v>06141010051015</v>
      </c>
      <c r="D3266">
        <f t="shared" ref="D3266:D3329" si="103">LEN(C3266)</f>
        <v>14</v>
      </c>
      <c r="E3266" t="str">
        <f t="shared" si="102"/>
        <v>NIT</v>
      </c>
    </row>
    <row r="3267" spans="1:5" x14ac:dyDescent="0.25">
      <c r="A3267" t="s">
        <v>3529</v>
      </c>
      <c r="B3267" t="s">
        <v>6136</v>
      </c>
      <c r="C3267" t="str">
        <f>Tabla4[[#This Row],[NIT]]</f>
        <v>02102701001014</v>
      </c>
      <c r="D3267">
        <f t="shared" si="103"/>
        <v>14</v>
      </c>
      <c r="E3267" t="str">
        <f t="shared" ref="E3267:E3330" si="104">IF(D3267=14,"NIT",IF(D3267=9,"DUI"," "))</f>
        <v>NIT</v>
      </c>
    </row>
    <row r="3268" spans="1:5" x14ac:dyDescent="0.25">
      <c r="A3268" t="s">
        <v>6137</v>
      </c>
      <c r="B3268" t="s">
        <v>6138</v>
      </c>
      <c r="C3268" t="str">
        <f>Tabla4[[#This Row],[NIT]]</f>
        <v>06142203991097</v>
      </c>
      <c r="D3268">
        <f t="shared" si="103"/>
        <v>14</v>
      </c>
      <c r="E3268" t="str">
        <f t="shared" si="104"/>
        <v>NIT</v>
      </c>
    </row>
    <row r="3269" spans="1:5" x14ac:dyDescent="0.25">
      <c r="A3269" t="s">
        <v>6139</v>
      </c>
      <c r="B3269" t="s">
        <v>6140</v>
      </c>
      <c r="C3269" t="str">
        <f>Tabla4[[#This Row],[NIT]]</f>
        <v>06142708850017</v>
      </c>
      <c r="D3269">
        <f t="shared" si="103"/>
        <v>14</v>
      </c>
      <c r="E3269" t="str">
        <f t="shared" si="104"/>
        <v>NIT</v>
      </c>
    </row>
    <row r="3270" spans="1:5" x14ac:dyDescent="0.25">
      <c r="A3270" t="s">
        <v>2853</v>
      </c>
      <c r="B3270" t="s">
        <v>6141</v>
      </c>
      <c r="C3270" t="str">
        <f>Tabla4[[#This Row],[NIT]]</f>
        <v>06142009850030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6142</v>
      </c>
      <c r="B3271" t="s">
        <v>6143</v>
      </c>
      <c r="C3271" t="str">
        <f>Tabla4[[#This Row],[NIT]]</f>
        <v>06143108041029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6144</v>
      </c>
      <c r="B3272" t="s">
        <v>6145</v>
      </c>
      <c r="C3272" t="str">
        <f>Tabla4[[#This Row],[NIT]]</f>
        <v>06142908800034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6146</v>
      </c>
      <c r="B3273" t="s">
        <v>6147</v>
      </c>
      <c r="C3273" t="str">
        <f>Tabla4[[#This Row],[NIT]]</f>
        <v>06142305600011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6148</v>
      </c>
      <c r="B3274" t="s">
        <v>6149</v>
      </c>
      <c r="C3274" t="str">
        <f>Tabla4[[#This Row],[NIT]]</f>
        <v>06143105820014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6150</v>
      </c>
      <c r="B3275" t="s">
        <v>6151</v>
      </c>
      <c r="C3275" t="str">
        <f>Tabla4[[#This Row],[NIT]]</f>
        <v>06140311981062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6152</v>
      </c>
      <c r="B3276" t="s">
        <v>6153</v>
      </c>
      <c r="C3276" t="str">
        <f>Tabla4[[#This Row],[NIT]]</f>
        <v>06143001790029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6154</v>
      </c>
      <c r="B3277" t="s">
        <v>6155</v>
      </c>
      <c r="C3277" t="str">
        <f>Tabla4[[#This Row],[NIT]]</f>
        <v>06142608081012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6156</v>
      </c>
      <c r="B3278" t="s">
        <v>6157</v>
      </c>
      <c r="C3278" t="str">
        <f>Tabla4[[#This Row],[NIT]]</f>
        <v>06140805091043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6158</v>
      </c>
      <c r="B3279" t="s">
        <v>6159</v>
      </c>
      <c r="C3279" t="str">
        <f>Tabla4[[#This Row],[NIT]]</f>
        <v>06142012840014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6160</v>
      </c>
      <c r="B3280" t="s">
        <v>6161</v>
      </c>
      <c r="C3280" t="str">
        <f>Tabla4[[#This Row],[NIT]]</f>
        <v>06141101971028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6162</v>
      </c>
      <c r="B3281" t="s">
        <v>6163</v>
      </c>
      <c r="C3281" t="str">
        <f>Tabla4[[#This Row],[NIT]]</f>
        <v>06140701981055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6164</v>
      </c>
      <c r="B3282" t="s">
        <v>6165</v>
      </c>
      <c r="C3282" t="str">
        <f>Tabla4[[#This Row],[NIT]]</f>
        <v>06142106041017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6166</v>
      </c>
      <c r="B3283" t="s">
        <v>6167</v>
      </c>
      <c r="C3283" t="str">
        <f>Tabla4[[#This Row],[NIT]]</f>
        <v>06140106941015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6168</v>
      </c>
      <c r="B3284" t="s">
        <v>6169</v>
      </c>
      <c r="C3284" t="str">
        <f>Tabla4[[#This Row],[NIT]]</f>
        <v>06142508081066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6170</v>
      </c>
      <c r="B3285" t="s">
        <v>6171</v>
      </c>
      <c r="C3285" t="str">
        <f>Tabla4[[#This Row],[NIT]]</f>
        <v>06141302091050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6172</v>
      </c>
      <c r="B3286" t="s">
        <v>6173</v>
      </c>
      <c r="C3286" t="str">
        <f>Tabla4[[#This Row],[NIT]]</f>
        <v>05110506971010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6174</v>
      </c>
      <c r="B3287" t="s">
        <v>6175</v>
      </c>
      <c r="C3287" t="str">
        <f>Tabla4[[#This Row],[NIT]]</f>
        <v>06141708720019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6176</v>
      </c>
      <c r="B3288" t="s">
        <v>6177</v>
      </c>
      <c r="C3288" t="str">
        <f>Tabla4[[#This Row],[NIT]]</f>
        <v>06141709911010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6178</v>
      </c>
      <c r="B3289" t="s">
        <v>6179</v>
      </c>
      <c r="C3289" t="str">
        <f>Tabla4[[#This Row],[NIT]]</f>
        <v>02102002510033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6180</v>
      </c>
      <c r="B3290" t="s">
        <v>6181</v>
      </c>
      <c r="C3290" t="str">
        <f>Tabla4[[#This Row],[NIT]]</f>
        <v>11231701490014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46</v>
      </c>
      <c r="B3291" t="s">
        <v>6182</v>
      </c>
      <c r="C3291" t="str">
        <f>Tabla4[[#This Row],[NIT]]</f>
        <v>06142506941050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6183</v>
      </c>
      <c r="B3292" t="s">
        <v>6184</v>
      </c>
      <c r="C3292" t="str">
        <f>Tabla4[[#This Row],[NIT]]</f>
        <v>06141606770022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6185</v>
      </c>
      <c r="B3293" t="s">
        <v>6186</v>
      </c>
      <c r="C3293" t="str">
        <f>Tabla4[[#This Row],[NIT]]</f>
        <v>06141501590019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6187</v>
      </c>
      <c r="B3294" t="s">
        <v>6188</v>
      </c>
      <c r="C3294" t="str">
        <f>Tabla4[[#This Row],[NIT]]</f>
        <v>06140109780014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6189</v>
      </c>
      <c r="B3295" t="s">
        <v>6190</v>
      </c>
      <c r="C3295" t="str">
        <f>Tabla4[[#This Row],[NIT]]</f>
        <v>07130301701019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6191</v>
      </c>
      <c r="B3296" t="s">
        <v>6192</v>
      </c>
      <c r="C3296" t="str">
        <f>Tabla4[[#This Row],[NIT]]</f>
        <v>06141602951035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6193</v>
      </c>
      <c r="B3297" t="s">
        <v>6194</v>
      </c>
      <c r="C3297" t="str">
        <f>Tabla4[[#This Row],[NIT]]</f>
        <v>02072706011011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6195</v>
      </c>
      <c r="B3298" t="s">
        <v>6196</v>
      </c>
      <c r="C3298" t="str">
        <f>Tabla4[[#This Row],[NIT]]</f>
        <v>06142209931010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6197</v>
      </c>
      <c r="B3299" t="s">
        <v>6198</v>
      </c>
      <c r="C3299" t="str">
        <f>Tabla4[[#This Row],[NIT]]</f>
        <v>06140506971029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6199</v>
      </c>
      <c r="B3300" t="s">
        <v>6200</v>
      </c>
      <c r="C3300" t="str">
        <f>Tabla4[[#This Row],[NIT]]</f>
        <v>06142806061019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6201</v>
      </c>
      <c r="B3301" t="s">
        <v>6202</v>
      </c>
      <c r="C3301" t="str">
        <f>Tabla4[[#This Row],[NIT]]</f>
        <v>06140402041046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6203</v>
      </c>
      <c r="B3302" t="s">
        <v>6204</v>
      </c>
      <c r="C3302" t="str">
        <f>Tabla4[[#This Row],[NIT]]</f>
        <v>06140702921030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6205</v>
      </c>
      <c r="B3303" t="s">
        <v>6206</v>
      </c>
      <c r="C3303" t="str">
        <f>Tabla4[[#This Row],[NIT]]</f>
        <v>06140709670013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6207</v>
      </c>
      <c r="B3304" t="s">
        <v>6208</v>
      </c>
      <c r="C3304" t="str">
        <f>Tabla4[[#This Row],[NIT]]</f>
        <v>06141809951019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6209</v>
      </c>
      <c r="B3305" t="s">
        <v>6210</v>
      </c>
      <c r="C3305" t="str">
        <f>Tabla4[[#This Row],[NIT]]</f>
        <v>06140101650014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6211</v>
      </c>
      <c r="B3306" t="s">
        <v>6212</v>
      </c>
      <c r="C3306" t="str">
        <f>Tabla4[[#This Row],[NIT]]</f>
        <v>06141101110031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6213</v>
      </c>
      <c r="B3307" t="s">
        <v>6214</v>
      </c>
      <c r="C3307" t="str">
        <f>Tabla4[[#This Row],[NIT]]</f>
        <v>05112610830014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6215</v>
      </c>
      <c r="B3308" t="s">
        <v>6216</v>
      </c>
      <c r="C3308" t="str">
        <f>Tabla4[[#This Row],[NIT]]</f>
        <v>06142701041039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6217</v>
      </c>
      <c r="B3309" t="s">
        <v>6218</v>
      </c>
      <c r="C3309" t="str">
        <f>Tabla4[[#This Row],[NIT]]</f>
        <v>06142906941067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6219</v>
      </c>
      <c r="B3310" t="s">
        <v>6220</v>
      </c>
      <c r="C3310" t="str">
        <f>Tabla4[[#This Row],[NIT]]</f>
        <v>12152605600011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6221</v>
      </c>
      <c r="B3311" t="s">
        <v>6222</v>
      </c>
      <c r="C3311" t="str">
        <f>Tabla4[[#This Row],[NIT]]</f>
        <v>08212603540034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6223</v>
      </c>
      <c r="B3312" t="s">
        <v>6224</v>
      </c>
      <c r="C3312" t="str">
        <f>Tabla4[[#This Row],[NIT]]</f>
        <v>14080506360015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2132</v>
      </c>
      <c r="B3313" t="s">
        <v>6225</v>
      </c>
      <c r="C3313" t="str">
        <f>Tabla4[[#This Row],[NIT]]</f>
        <v>12170410721021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6226</v>
      </c>
      <c r="B3314" t="s">
        <v>6227</v>
      </c>
      <c r="C3314" t="str">
        <f>Tabla4[[#This Row],[NIT]]</f>
        <v>14162510821010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6228</v>
      </c>
      <c r="B3315" t="s">
        <v>6229</v>
      </c>
      <c r="C3315" t="str">
        <f>Tabla4[[#This Row],[NIT]]</f>
        <v>06142401941011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6230</v>
      </c>
      <c r="B3316" t="s">
        <v>6231</v>
      </c>
      <c r="C3316" t="str">
        <f>Tabla4[[#This Row],[NIT]]</f>
        <v>01080907751039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6232</v>
      </c>
      <c r="B3317" t="s">
        <v>6233</v>
      </c>
      <c r="C3317" t="str">
        <f>Tabla4[[#This Row],[NIT]]</f>
        <v>06142110081031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6234</v>
      </c>
      <c r="B3318" t="s">
        <v>6235</v>
      </c>
      <c r="C3318" t="str">
        <f>Tabla4[[#This Row],[NIT]]</f>
        <v>06141204941062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6236</v>
      </c>
      <c r="B3319" t="s">
        <v>6237</v>
      </c>
      <c r="C3319" t="str">
        <f>Tabla4[[#This Row],[NIT]]</f>
        <v>12172204981010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6238</v>
      </c>
      <c r="B3320" t="s">
        <v>6239</v>
      </c>
      <c r="C3320" t="str">
        <f>Tabla4[[#This Row],[NIT]]</f>
        <v>06140809921032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6240</v>
      </c>
      <c r="B3321" t="s">
        <v>6241</v>
      </c>
      <c r="C3321" t="str">
        <f>Tabla4[[#This Row],[NIT]]</f>
        <v>11220608650014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6242</v>
      </c>
      <c r="B3322" t="s">
        <v>6243</v>
      </c>
      <c r="C3322" t="str">
        <f>Tabla4[[#This Row],[NIT]]</f>
        <v>06142806971023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6244</v>
      </c>
      <c r="B3323" t="s">
        <v>6245</v>
      </c>
      <c r="C3323" t="str">
        <f>Tabla4[[#This Row],[NIT]]</f>
        <v>06140711051080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6246</v>
      </c>
      <c r="B3324" t="s">
        <v>6247</v>
      </c>
      <c r="C3324" t="str">
        <f>Tabla4[[#This Row],[NIT]]</f>
        <v>06140302841177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6248</v>
      </c>
      <c r="B3325" t="s">
        <v>6249</v>
      </c>
      <c r="C3325" t="str">
        <f>Tabla4[[#This Row],[NIT]]</f>
        <v>06142108061015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2911</v>
      </c>
      <c r="B3326" t="s">
        <v>6250</v>
      </c>
      <c r="C3326" t="str">
        <f>Tabla4[[#This Row],[NIT]]</f>
        <v>96151005671012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6251</v>
      </c>
      <c r="B3327" t="s">
        <v>6252</v>
      </c>
      <c r="C3327" t="str">
        <f>Tabla4[[#This Row],[NIT]]</f>
        <v>94830907480018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6253</v>
      </c>
      <c r="B3328" t="s">
        <v>6254</v>
      </c>
      <c r="C3328" t="str">
        <f>Tabla4[[#This Row],[NIT]]</f>
        <v>08052706560015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6255</v>
      </c>
      <c r="B3329" t="s">
        <v>6256</v>
      </c>
      <c r="C3329" t="str">
        <f>Tabla4[[#This Row],[NIT]]</f>
        <v>06141709921040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6257</v>
      </c>
      <c r="B3330" t="s">
        <v>6258</v>
      </c>
      <c r="C3330" t="str">
        <f>Tabla4[[#This Row],[NIT]]</f>
        <v>06143001991032</v>
      </c>
      <c r="D3330">
        <f t="shared" ref="D3330:D3393" si="105">LEN(C3330)</f>
        <v>14</v>
      </c>
      <c r="E3330" t="str">
        <f t="shared" si="104"/>
        <v>NIT</v>
      </c>
    </row>
    <row r="3331" spans="1:5" x14ac:dyDescent="0.25">
      <c r="A3331" t="s">
        <v>6259</v>
      </c>
      <c r="B3331" t="s">
        <v>6260</v>
      </c>
      <c r="C3331" t="str">
        <f>Tabla4[[#This Row],[NIT]]</f>
        <v>06140112770036</v>
      </c>
      <c r="D3331">
        <f t="shared" si="105"/>
        <v>14</v>
      </c>
      <c r="E3331" t="str">
        <f t="shared" ref="E3331:E3394" si="106">IF(D3331=14,"NIT",IF(D3331=9,"DUI"," "))</f>
        <v>NIT</v>
      </c>
    </row>
    <row r="3332" spans="1:5" x14ac:dyDescent="0.25">
      <c r="A3332" t="s">
        <v>6261</v>
      </c>
      <c r="B3332" t="s">
        <v>6262</v>
      </c>
      <c r="C3332" t="str">
        <f>Tabla4[[#This Row],[NIT]]</f>
        <v>06143001850014</v>
      </c>
      <c r="D3332">
        <f t="shared" si="105"/>
        <v>14</v>
      </c>
      <c r="E3332" t="str">
        <f t="shared" si="106"/>
        <v>NIT</v>
      </c>
    </row>
    <row r="3333" spans="1:5" x14ac:dyDescent="0.25">
      <c r="A3333" t="s">
        <v>6263</v>
      </c>
      <c r="B3333" t="s">
        <v>6264</v>
      </c>
      <c r="C3333" t="str">
        <f>Tabla4[[#This Row],[NIT]]</f>
        <v>06140807770026</v>
      </c>
      <c r="D3333">
        <f t="shared" si="105"/>
        <v>14</v>
      </c>
      <c r="E3333" t="str">
        <f t="shared" si="106"/>
        <v>NIT</v>
      </c>
    </row>
    <row r="3334" spans="1:5" x14ac:dyDescent="0.25">
      <c r="A3334" t="s">
        <v>6265</v>
      </c>
      <c r="B3334" t="s">
        <v>6266</v>
      </c>
      <c r="C3334" t="str">
        <f>Tabla4[[#This Row],[NIT]]</f>
        <v>06141602001010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6267</v>
      </c>
      <c r="B3335" t="s">
        <v>6268</v>
      </c>
      <c r="C3335" t="str">
        <f>Tabla4[[#This Row],[NIT]]</f>
        <v>06140208961029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6269</v>
      </c>
      <c r="B3336" t="s">
        <v>6270</v>
      </c>
      <c r="C3336" t="str">
        <f>Tabla4[[#This Row],[NIT]]</f>
        <v>06141012911046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6271</v>
      </c>
      <c r="B3337" t="s">
        <v>6272</v>
      </c>
      <c r="C3337" t="str">
        <f>Tabla4[[#This Row],[NIT]]</f>
        <v>06142101911030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6273</v>
      </c>
      <c r="B3338" t="s">
        <v>6274</v>
      </c>
      <c r="C3338" t="str">
        <f>Tabla4[[#This Row],[NIT]]</f>
        <v>04050702751014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6275</v>
      </c>
      <c r="B3339" t="s">
        <v>6276</v>
      </c>
      <c r="C3339" t="str">
        <f>Tabla4[[#This Row],[NIT]]</f>
        <v>02100901541010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6277</v>
      </c>
      <c r="B3340" t="s">
        <v>6278</v>
      </c>
      <c r="C3340" t="str">
        <f>Tabla4[[#This Row],[NIT]]</f>
        <v>04121209681028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6279</v>
      </c>
      <c r="B3341" t="s">
        <v>6280</v>
      </c>
      <c r="C3341" t="str">
        <f>Tabla4[[#This Row],[NIT]]</f>
        <v>10031009470015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6281</v>
      </c>
      <c r="B3342" t="s">
        <v>6282</v>
      </c>
      <c r="C3342" t="str">
        <f>Tabla4[[#This Row],[NIT]]</f>
        <v>08212508460031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6283</v>
      </c>
      <c r="B3343" t="s">
        <v>6284</v>
      </c>
      <c r="C3343" t="str">
        <f>Tabla4[[#This Row],[NIT]]</f>
        <v>08011403460017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6285</v>
      </c>
      <c r="B3344" t="s">
        <v>6286</v>
      </c>
      <c r="C3344" t="str">
        <f>Tabla4[[#This Row],[NIT]]</f>
        <v>06142110470011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6287</v>
      </c>
      <c r="B3345" t="s">
        <v>6288</v>
      </c>
      <c r="C3345" t="str">
        <f>Tabla4[[#This Row],[NIT]]</f>
        <v>11100401681023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268</v>
      </c>
      <c r="B3346" t="s">
        <v>6289</v>
      </c>
      <c r="C3346" t="str">
        <f>Tabla4[[#This Row],[NIT]]</f>
        <v>04280803600019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6290</v>
      </c>
      <c r="B3347" t="s">
        <v>6291</v>
      </c>
      <c r="C3347" t="str">
        <f>Tabla4[[#This Row],[NIT]]</f>
        <v>13251812510019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6292</v>
      </c>
      <c r="B3348" t="s">
        <v>6293</v>
      </c>
      <c r="C3348" t="str">
        <f>Tabla4[[#This Row],[NIT]]</f>
        <v>06140209710022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6294</v>
      </c>
      <c r="B3349" t="s">
        <v>6295</v>
      </c>
      <c r="C3349" t="str">
        <f>Tabla4[[#This Row],[NIT]]</f>
        <v>08051407641020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6296</v>
      </c>
      <c r="B3350" t="s">
        <v>6297</v>
      </c>
      <c r="C3350" t="str">
        <f>Tabla4[[#This Row],[NIT]]</f>
        <v>11232301650013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6298</v>
      </c>
      <c r="B3351" t="s">
        <v>6299</v>
      </c>
      <c r="C3351" t="str">
        <f>Tabla4[[#This Row],[NIT]]</f>
        <v>04011704630018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6300</v>
      </c>
      <c r="B3352" t="s">
        <v>6301</v>
      </c>
      <c r="C3352" t="str">
        <f>Tabla4[[#This Row],[NIT]]</f>
        <v>02071808620013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6302</v>
      </c>
      <c r="B3353" t="s">
        <v>6303</v>
      </c>
      <c r="C3353" t="str">
        <f>Tabla4[[#This Row],[NIT]]</f>
        <v>08050209680010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6304</v>
      </c>
      <c r="B3354" t="s">
        <v>6305</v>
      </c>
      <c r="C3354" t="str">
        <f>Tabla4[[#This Row],[NIT]]</f>
        <v>06031708540016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6306</v>
      </c>
      <c r="B3355" t="s">
        <v>6307</v>
      </c>
      <c r="C3355" t="str">
        <f>Tabla4[[#This Row],[NIT]]</f>
        <v>04040612660019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6308</v>
      </c>
      <c r="B3356" t="s">
        <v>6309</v>
      </c>
      <c r="C3356" t="str">
        <f>Tabla4[[#This Row],[NIT]]</f>
        <v>01102412670010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6310</v>
      </c>
      <c r="B3357" t="s">
        <v>6311</v>
      </c>
      <c r="C3357" t="str">
        <f>Tabla4[[#This Row],[NIT]]</f>
        <v>09030310691010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6312</v>
      </c>
      <c r="B3358" t="s">
        <v>6313</v>
      </c>
      <c r="C3358" t="str">
        <f>Tabla4[[#This Row],[NIT]]</f>
        <v>14160207701017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6314</v>
      </c>
      <c r="B3359" t="s">
        <v>6315</v>
      </c>
      <c r="C3359" t="str">
        <f>Tabla4[[#This Row],[NIT]]</f>
        <v>02102806580061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6316</v>
      </c>
      <c r="B3360" t="s">
        <v>6317</v>
      </c>
      <c r="C3360" t="str">
        <f>Tabla4[[#This Row],[NIT]]</f>
        <v>11232103981018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6318</v>
      </c>
      <c r="B3361" t="s">
        <v>6319</v>
      </c>
      <c r="C3361" t="str">
        <f>Tabla4[[#This Row],[NIT]]</f>
        <v>13230309641013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6320</v>
      </c>
      <c r="B3362" t="s">
        <v>6321</v>
      </c>
      <c r="C3362" t="str">
        <f>Tabla4[[#This Row],[NIT]]</f>
        <v>06141806971019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6322</v>
      </c>
      <c r="B3363" t="s">
        <v>6323</v>
      </c>
      <c r="C3363" t="str">
        <f>Tabla4[[#This Row],[NIT]]</f>
        <v>06142102011016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6324</v>
      </c>
      <c r="B3364" t="s">
        <v>6325</v>
      </c>
      <c r="C3364" t="str">
        <f>Tabla4[[#This Row],[NIT]]</f>
        <v>06142607951048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6326</v>
      </c>
      <c r="B3365" t="s">
        <v>6327</v>
      </c>
      <c r="C3365" t="str">
        <f>Tabla4[[#This Row],[NIT]]</f>
        <v>06140502880018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6328</v>
      </c>
      <c r="B3366" t="s">
        <v>6329</v>
      </c>
      <c r="C3366" t="str">
        <f>Tabla4[[#This Row],[NIT]]</f>
        <v>06141207760010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6330</v>
      </c>
      <c r="B3367" t="s">
        <v>6331</v>
      </c>
      <c r="C3367" t="str">
        <f>Tabla4[[#This Row],[NIT]]</f>
        <v>10103101610027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6332</v>
      </c>
      <c r="B3368" t="s">
        <v>6333</v>
      </c>
      <c r="C3368" t="str">
        <f>Tabla4[[#This Row],[NIT]]</f>
        <v>06140509941023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6334</v>
      </c>
      <c r="B3369" t="s">
        <v>6335</v>
      </c>
      <c r="C3369" t="str">
        <f>Tabla4[[#This Row],[NIT]]</f>
        <v>06142405751012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6336</v>
      </c>
      <c r="B3370" t="s">
        <v>6337</v>
      </c>
      <c r="C3370" t="str">
        <f>Tabla4[[#This Row],[NIT]]</f>
        <v>06141203091065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6338</v>
      </c>
      <c r="B3371" t="s">
        <v>6339</v>
      </c>
      <c r="C3371" t="str">
        <f>Tabla4[[#This Row],[NIT]]</f>
        <v>06140806041023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6340</v>
      </c>
      <c r="B3372" t="s">
        <v>6341</v>
      </c>
      <c r="C3372" t="str">
        <f>Tabla4[[#This Row],[NIT]]</f>
        <v>06140311991106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6342</v>
      </c>
      <c r="B3373" t="s">
        <v>6343</v>
      </c>
      <c r="C3373" t="str">
        <f>Tabla4[[#This Row],[NIT]]</f>
        <v>06142107860028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6344</v>
      </c>
      <c r="B3374" t="s">
        <v>6345</v>
      </c>
      <c r="C3374" t="str">
        <f>Tabla4[[#This Row],[NIT]]</f>
        <v>06141103041079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6346</v>
      </c>
      <c r="B3375" t="s">
        <v>6347</v>
      </c>
      <c r="C3375" t="str">
        <f>Tabla4[[#This Row],[NIT]]</f>
        <v>94832307051013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6348</v>
      </c>
      <c r="B3376" t="s">
        <v>6349</v>
      </c>
      <c r="C3376" t="str">
        <f>Tabla4[[#This Row],[NIT]]</f>
        <v>06142508870010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6350</v>
      </c>
      <c r="B3377" t="s">
        <v>6351</v>
      </c>
      <c r="C3377" t="str">
        <f>Tabla4[[#This Row],[NIT]]</f>
        <v>06141104071028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6352</v>
      </c>
      <c r="B3378" t="s">
        <v>6353</v>
      </c>
      <c r="C3378" t="str">
        <f>Tabla4[[#This Row],[NIT]]</f>
        <v>06140610031038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6354</v>
      </c>
      <c r="B3379" t="s">
        <v>6355</v>
      </c>
      <c r="C3379" t="str">
        <f>Tabla4[[#This Row],[NIT]]</f>
        <v>06140312041039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6356</v>
      </c>
      <c r="B3380" t="s">
        <v>6357</v>
      </c>
      <c r="C3380" t="str">
        <f>Tabla4[[#This Row],[NIT]]</f>
        <v>06142002021057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6358</v>
      </c>
      <c r="B3381" t="s">
        <v>6359</v>
      </c>
      <c r="C3381" t="str">
        <f>Tabla4[[#This Row],[NIT]]</f>
        <v>06143003001218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6360</v>
      </c>
      <c r="B3382" t="s">
        <v>6361</v>
      </c>
      <c r="C3382" t="str">
        <f>Tabla4[[#This Row],[NIT]]</f>
        <v>06141106021044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6362</v>
      </c>
      <c r="B3383" t="s">
        <v>6363</v>
      </c>
      <c r="C3383" t="str">
        <f>Tabla4[[#This Row],[NIT]]</f>
        <v>06140312021038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6364</v>
      </c>
      <c r="B3384" t="s">
        <v>6365</v>
      </c>
      <c r="C3384" t="str">
        <f>Tabla4[[#This Row],[NIT]]</f>
        <v>06140112991032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6366</v>
      </c>
      <c r="B3385" t="s">
        <v>6367</v>
      </c>
      <c r="C3385" t="str">
        <f>Tabla4[[#This Row],[NIT]]</f>
        <v>05021811731027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6368</v>
      </c>
      <c r="B3386" t="s">
        <v>6369</v>
      </c>
      <c r="C3386" t="str">
        <f>Tabla4[[#This Row],[NIT]]</f>
        <v>06141612961039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6370</v>
      </c>
      <c r="B3387" t="s">
        <v>6371</v>
      </c>
      <c r="C3387" t="str">
        <f>Tabla4[[#This Row],[NIT]]</f>
        <v>06141507981075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1367</v>
      </c>
      <c r="B3388" t="s">
        <v>6372</v>
      </c>
      <c r="C3388" t="str">
        <f>Tabla4[[#This Row],[NIT]]</f>
        <v>06141307921019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6373</v>
      </c>
      <c r="B3389" t="s">
        <v>6374</v>
      </c>
      <c r="C3389" t="str">
        <f>Tabla4[[#This Row],[NIT]]</f>
        <v>06192201480013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6375</v>
      </c>
      <c r="B3390" t="s">
        <v>6376</v>
      </c>
      <c r="C3390" t="str">
        <f>Tabla4[[#This Row],[NIT]]</f>
        <v>10041812640010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6377</v>
      </c>
      <c r="B3391" t="s">
        <v>6378</v>
      </c>
      <c r="C3391" t="str">
        <f>Tabla4[[#This Row],[NIT]]</f>
        <v>06141903921077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6379</v>
      </c>
      <c r="B3392" t="s">
        <v>6380</v>
      </c>
      <c r="C3392" t="str">
        <f>Tabla4[[#This Row],[NIT]]</f>
        <v>06141504740016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6381</v>
      </c>
      <c r="B3393" t="s">
        <v>6382</v>
      </c>
      <c r="C3393" t="str">
        <f>Tabla4[[#This Row],[NIT]]</f>
        <v>06141503021042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6383</v>
      </c>
      <c r="B3394" t="s">
        <v>6384</v>
      </c>
      <c r="C3394" t="str">
        <f>Tabla4[[#This Row],[NIT]]</f>
        <v>06141002891012</v>
      </c>
      <c r="D3394">
        <f t="shared" ref="D3394:D3457" si="107">LEN(C3394)</f>
        <v>14</v>
      </c>
      <c r="E3394" t="str">
        <f t="shared" si="106"/>
        <v>NIT</v>
      </c>
    </row>
    <row r="3395" spans="1:5" x14ac:dyDescent="0.25">
      <c r="A3395" t="s">
        <v>6385</v>
      </c>
      <c r="B3395" t="s">
        <v>6386</v>
      </c>
      <c r="C3395" t="str">
        <f>Tabla4[[#This Row],[NIT]]</f>
        <v>06142206981033</v>
      </c>
      <c r="D3395">
        <f t="shared" si="107"/>
        <v>14</v>
      </c>
      <c r="E3395" t="str">
        <f t="shared" ref="E3395:E3458" si="108">IF(D3395=14,"NIT",IF(D3395=9,"DUI"," "))</f>
        <v>NIT</v>
      </c>
    </row>
    <row r="3396" spans="1:5" x14ac:dyDescent="0.25">
      <c r="A3396" t="s">
        <v>6387</v>
      </c>
      <c r="B3396" t="s">
        <v>6388</v>
      </c>
      <c r="C3396" t="str">
        <f>Tabla4[[#This Row],[NIT]]</f>
        <v>10100507410018</v>
      </c>
      <c r="D3396">
        <f t="shared" si="107"/>
        <v>14</v>
      </c>
      <c r="E3396" t="str">
        <f t="shared" si="108"/>
        <v>NIT</v>
      </c>
    </row>
    <row r="3397" spans="1:5" x14ac:dyDescent="0.25">
      <c r="A3397" t="s">
        <v>6389</v>
      </c>
      <c r="B3397" t="s">
        <v>6390</v>
      </c>
      <c r="C3397" t="str">
        <f>Tabla4[[#This Row],[NIT]]</f>
        <v>07110307480013</v>
      </c>
      <c r="D3397">
        <f t="shared" si="107"/>
        <v>14</v>
      </c>
      <c r="E3397" t="str">
        <f t="shared" si="108"/>
        <v>NIT</v>
      </c>
    </row>
    <row r="3398" spans="1:5" x14ac:dyDescent="0.25">
      <c r="A3398" t="s">
        <v>6391</v>
      </c>
      <c r="B3398" t="s">
        <v>6392</v>
      </c>
      <c r="C3398" t="str">
        <f>Tabla4[[#This Row],[NIT]]</f>
        <v>13153009500013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6393</v>
      </c>
      <c r="B3399" t="s">
        <v>6394</v>
      </c>
      <c r="C3399" t="str">
        <f>Tabla4[[#This Row],[NIT]]</f>
        <v>09042609620015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6395</v>
      </c>
      <c r="B3400" t="s">
        <v>6396</v>
      </c>
      <c r="C3400" t="str">
        <f>Tabla4[[#This Row],[NIT]]</f>
        <v>06141909660063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6397</v>
      </c>
      <c r="B3401" t="s">
        <v>6398</v>
      </c>
      <c r="C3401" t="str">
        <f>Tabla4[[#This Row],[NIT]]</f>
        <v>06140101310069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6399</v>
      </c>
      <c r="B3402" t="s">
        <v>6400</v>
      </c>
      <c r="C3402" t="str">
        <f>Tabla4[[#This Row],[NIT]]</f>
        <v>06140101140073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6401</v>
      </c>
      <c r="B3403" t="s">
        <v>6402</v>
      </c>
      <c r="C3403" t="str">
        <f>Tabla4[[#This Row],[NIT]]</f>
        <v>06140101210038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6403</v>
      </c>
      <c r="B3404" t="s">
        <v>6404</v>
      </c>
      <c r="C3404" t="str">
        <f>Tabla4[[#This Row],[NIT]]</f>
        <v>06140101021015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6405</v>
      </c>
      <c r="B3405" t="s">
        <v>6406</v>
      </c>
      <c r="C3405" t="str">
        <f>Tabla4[[#This Row],[NIT]]</f>
        <v>06140101110032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6407</v>
      </c>
      <c r="B3406" t="s">
        <v>6408</v>
      </c>
      <c r="C3406" t="str">
        <f>Tabla4[[#This Row],[NIT]]</f>
        <v>06140101071012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6409</v>
      </c>
      <c r="B3407" t="s">
        <v>6410</v>
      </c>
      <c r="C3407" t="str">
        <f>Tabla4[[#This Row],[NIT]]</f>
        <v>06140101160060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6411</v>
      </c>
      <c r="B3408" t="s">
        <v>6412</v>
      </c>
      <c r="C3408" t="str">
        <f>Tabla4[[#This Row],[NIT]]</f>
        <v>06141605971045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6413</v>
      </c>
      <c r="B3409" t="s">
        <v>6414</v>
      </c>
      <c r="C3409" t="str">
        <f>Tabla4[[#This Row],[NIT]]</f>
        <v>06140101110081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6415</v>
      </c>
      <c r="B3410" t="s">
        <v>6416</v>
      </c>
      <c r="C3410" t="str">
        <f>Tabla4[[#This Row],[NIT]]</f>
        <v>06140101130031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6417</v>
      </c>
      <c r="B3411" t="s">
        <v>6418</v>
      </c>
      <c r="C3411" t="str">
        <f>Tabla4[[#This Row],[NIT]]</f>
        <v>06140101220032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6419</v>
      </c>
      <c r="B3412" t="s">
        <v>6420</v>
      </c>
      <c r="C3412" t="str">
        <f>Tabla4[[#This Row],[NIT]]</f>
        <v>06140101250036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6421</v>
      </c>
      <c r="B3413" t="s">
        <v>6422</v>
      </c>
      <c r="C3413" t="str">
        <f>Tabla4[[#This Row],[NIT]]</f>
        <v>14112207540018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6423</v>
      </c>
      <c r="B3414" t="s">
        <v>6424</v>
      </c>
      <c r="C3414" t="str">
        <f>Tabla4[[#This Row],[NIT]]</f>
        <v>94832304490024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6425</v>
      </c>
      <c r="B3415" t="s">
        <v>6426</v>
      </c>
      <c r="C3415" t="str">
        <f>Tabla4[[#This Row],[NIT]]</f>
        <v>02101902041018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6427</v>
      </c>
      <c r="B3416" t="s">
        <v>6428</v>
      </c>
      <c r="C3416" t="str">
        <f>Tabla4[[#This Row],[NIT]]</f>
        <v>06140607820010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6429</v>
      </c>
      <c r="B3417" t="s">
        <v>6430</v>
      </c>
      <c r="C3417" t="str">
        <f>Tabla4[[#This Row],[NIT]]</f>
        <v>05151504081016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6431</v>
      </c>
      <c r="B3418" t="s">
        <v>6432</v>
      </c>
      <c r="C3418" t="str">
        <f>Tabla4[[#This Row],[NIT]]</f>
        <v>02030604420011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6433</v>
      </c>
      <c r="B3419" t="s">
        <v>6434</v>
      </c>
      <c r="C3419" t="str">
        <f>Tabla4[[#This Row],[NIT]]</f>
        <v>06140303881024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6435</v>
      </c>
      <c r="B3420" t="s">
        <v>6436</v>
      </c>
      <c r="C3420" t="str">
        <f>Tabla4[[#This Row],[NIT]]</f>
        <v>12171302901010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6437</v>
      </c>
      <c r="B3421" t="s">
        <v>6438</v>
      </c>
      <c r="C3421" t="str">
        <f>Tabla4[[#This Row],[NIT]]</f>
        <v>06140107041042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6439</v>
      </c>
      <c r="B3422" t="s">
        <v>6440</v>
      </c>
      <c r="C3422" t="str">
        <f>Tabla4[[#This Row],[NIT]]</f>
        <v>06142711041010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6441</v>
      </c>
      <c r="B3423" t="s">
        <v>6442</v>
      </c>
      <c r="C3423" t="str">
        <f>Tabla4[[#This Row],[NIT]]</f>
        <v>06142202071024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6443</v>
      </c>
      <c r="B3424" t="s">
        <v>6444</v>
      </c>
      <c r="C3424" t="str">
        <f>Tabla4[[#This Row],[NIT]]</f>
        <v>06141610071028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6445</v>
      </c>
      <c r="B3425" t="s">
        <v>6446</v>
      </c>
      <c r="C3425" t="str">
        <f>Tabla4[[#This Row],[NIT]]</f>
        <v>11231711711043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6447</v>
      </c>
      <c r="B3426" t="s">
        <v>6448</v>
      </c>
      <c r="C3426" t="str">
        <f>Tabla4[[#This Row],[NIT]]</f>
        <v>06142401751107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6449</v>
      </c>
      <c r="B3427" t="s">
        <v>6450</v>
      </c>
      <c r="C3427" t="str">
        <f>Tabla4[[#This Row],[NIT]]</f>
        <v>06141309830012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6451</v>
      </c>
      <c r="B3428" t="s">
        <v>6452</v>
      </c>
      <c r="C3428" t="str">
        <f>Tabla4[[#This Row],[NIT]]</f>
        <v>06141103041028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6453</v>
      </c>
      <c r="B3429" t="s">
        <v>6454</v>
      </c>
      <c r="C3429" t="str">
        <f>Tabla4[[#This Row],[NIT]]</f>
        <v>06140910971091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6455</v>
      </c>
      <c r="B3430" t="s">
        <v>6456</v>
      </c>
      <c r="C3430" t="str">
        <f>Tabla4[[#This Row],[NIT]]</f>
        <v>06141903770028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6457</v>
      </c>
      <c r="B3431" t="s">
        <v>6458</v>
      </c>
      <c r="C3431" t="str">
        <f>Tabla4[[#This Row],[NIT]]</f>
        <v>06141610921048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6459</v>
      </c>
      <c r="B3432" t="s">
        <v>6460</v>
      </c>
      <c r="C3432" t="str">
        <f>Tabla4[[#This Row],[NIT]]</f>
        <v>06141212981022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6461</v>
      </c>
      <c r="B3433" t="s">
        <v>6462</v>
      </c>
      <c r="C3433" t="str">
        <f>Tabla4[[#This Row],[NIT]]</f>
        <v>06142107001035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6463</v>
      </c>
      <c r="B3434" t="s">
        <v>6464</v>
      </c>
      <c r="C3434" t="str">
        <f>Tabla4[[#This Row],[NIT]]</f>
        <v>06141302091042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6465</v>
      </c>
      <c r="B3435" t="s">
        <v>6466</v>
      </c>
      <c r="C3435" t="str">
        <f>Tabla4[[#This Row],[NIT]]</f>
        <v>06141309041016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6467</v>
      </c>
      <c r="B3436" t="s">
        <v>6468</v>
      </c>
      <c r="C3436" t="str">
        <f>Tabla4[[#This Row],[NIT]]</f>
        <v>06141708091027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6469</v>
      </c>
      <c r="B3437" t="s">
        <v>6470</v>
      </c>
      <c r="C3437" t="str">
        <f>Tabla4[[#This Row],[NIT]]</f>
        <v>06141811881028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6471</v>
      </c>
      <c r="B3438" t="s">
        <v>6472</v>
      </c>
      <c r="C3438" t="str">
        <f>Tabla4[[#This Row],[NIT]]</f>
        <v>12173003001021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6473</v>
      </c>
      <c r="B3439" t="s">
        <v>6474</v>
      </c>
      <c r="C3439" t="str">
        <f>Tabla4[[#This Row],[NIT]]</f>
        <v>06142711961063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6475</v>
      </c>
      <c r="B3440" t="s">
        <v>6476</v>
      </c>
      <c r="C3440" t="str">
        <f>Tabla4[[#This Row],[NIT]]</f>
        <v>06140204810014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6477</v>
      </c>
      <c r="B3441" t="s">
        <v>6478</v>
      </c>
      <c r="C3441" t="str">
        <f>Tabla4[[#This Row],[NIT]]</f>
        <v>06140304971019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6479</v>
      </c>
      <c r="B3442" t="s">
        <v>6480</v>
      </c>
      <c r="C3442" t="str">
        <f>Tabla4[[#This Row],[NIT]]</f>
        <v>06140908011048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6481</v>
      </c>
      <c r="B3443" t="s">
        <v>6482</v>
      </c>
      <c r="C3443" t="str">
        <f>Tabla4[[#This Row],[NIT]]</f>
        <v>06141707870010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6483</v>
      </c>
      <c r="B3444" t="s">
        <v>6484</v>
      </c>
      <c r="C3444" t="str">
        <f>Tabla4[[#This Row],[NIT]]</f>
        <v>06140401880037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6485</v>
      </c>
      <c r="B3445" t="s">
        <v>6486</v>
      </c>
      <c r="C3445" t="str">
        <f>Tabla4[[#This Row],[NIT]]</f>
        <v>06140604011033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6487</v>
      </c>
      <c r="B3446" t="s">
        <v>6488</v>
      </c>
      <c r="C3446" t="str">
        <f>Tabla4[[#This Row],[NIT]]</f>
        <v>06141012031089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6489</v>
      </c>
      <c r="B3447" t="s">
        <v>6490</v>
      </c>
      <c r="C3447" t="str">
        <f>Tabla4[[#This Row],[NIT]]</f>
        <v>06140510721185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6491</v>
      </c>
      <c r="B3448" t="s">
        <v>6492</v>
      </c>
      <c r="C3448" t="str">
        <f>Tabla4[[#This Row],[NIT]]</f>
        <v>06030809641013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6493</v>
      </c>
      <c r="B3449" t="s">
        <v>6494</v>
      </c>
      <c r="C3449" t="str">
        <f>Tabla4[[#This Row],[NIT]]</f>
        <v>06142807951050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6495</v>
      </c>
      <c r="B3450" t="s">
        <v>6496</v>
      </c>
      <c r="C3450" t="str">
        <f>Tabla4[[#This Row],[NIT]]</f>
        <v>06141106991027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6497</v>
      </c>
      <c r="B3451" t="s">
        <v>6498</v>
      </c>
      <c r="C3451" t="str">
        <f>Tabla4[[#This Row],[NIT]]</f>
        <v>06141004001014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6499</v>
      </c>
      <c r="B3452" t="s">
        <v>6500</v>
      </c>
      <c r="C3452" t="str">
        <f>Tabla4[[#This Row],[NIT]]</f>
        <v>06140101850027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6501</v>
      </c>
      <c r="B3453" t="s">
        <v>6502</v>
      </c>
      <c r="C3453" t="str">
        <f>Tabla4[[#This Row],[NIT]]</f>
        <v>12173110810010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6503</v>
      </c>
      <c r="B3454" t="s">
        <v>6504</v>
      </c>
      <c r="C3454" t="str">
        <f>Tabla4[[#This Row],[NIT]]</f>
        <v>06141702971041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6505</v>
      </c>
      <c r="B3455" t="s">
        <v>6506</v>
      </c>
      <c r="C3455" t="str">
        <f>Tabla4[[#This Row],[NIT]]</f>
        <v>06142806750017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6507</v>
      </c>
      <c r="B3456" t="s">
        <v>6508</v>
      </c>
      <c r="C3456" t="str">
        <f>Tabla4[[#This Row],[NIT]]</f>
        <v>06141007001015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6509</v>
      </c>
      <c r="B3457" t="s">
        <v>6510</v>
      </c>
      <c r="C3457" t="str">
        <f>Tabla4[[#This Row],[NIT]]</f>
        <v>06140806131014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6511</v>
      </c>
      <c r="B3458" t="s">
        <v>6512</v>
      </c>
      <c r="C3458" t="str">
        <f>Tabla4[[#This Row],[NIT]]</f>
        <v>06142510670040</v>
      </c>
      <c r="D3458">
        <f t="shared" ref="D3458:D3521" si="109">LEN(C3458)</f>
        <v>14</v>
      </c>
      <c r="E3458" t="str">
        <f t="shared" si="108"/>
        <v>NIT</v>
      </c>
    </row>
    <row r="3459" spans="1:5" x14ac:dyDescent="0.25">
      <c r="A3459" t="s">
        <v>6513</v>
      </c>
      <c r="B3459" t="s">
        <v>6514</v>
      </c>
      <c r="C3459" t="str">
        <f>Tabla4[[#This Row],[NIT]]</f>
        <v>02102207650035</v>
      </c>
      <c r="D3459">
        <f t="shared" si="109"/>
        <v>14</v>
      </c>
      <c r="E3459" t="str">
        <f t="shared" ref="E3459:E3522" si="110">IF(D3459=14,"NIT",IF(D3459=9,"DUI"," "))</f>
        <v>NIT</v>
      </c>
    </row>
    <row r="3460" spans="1:5" x14ac:dyDescent="0.25">
      <c r="A3460" t="s">
        <v>6515</v>
      </c>
      <c r="B3460" t="s">
        <v>6516</v>
      </c>
      <c r="C3460" t="str">
        <f>Tabla4[[#This Row],[NIT]]</f>
        <v>02102404560018</v>
      </c>
      <c r="D3460">
        <f t="shared" si="109"/>
        <v>14</v>
      </c>
      <c r="E3460" t="str">
        <f t="shared" si="110"/>
        <v>NIT</v>
      </c>
    </row>
    <row r="3461" spans="1:5" x14ac:dyDescent="0.25">
      <c r="A3461" t="s">
        <v>6517</v>
      </c>
      <c r="B3461" t="s">
        <v>6518</v>
      </c>
      <c r="C3461" t="str">
        <f>Tabla4[[#This Row],[NIT]]</f>
        <v>06141206740014</v>
      </c>
      <c r="D3461">
        <f t="shared" si="109"/>
        <v>14</v>
      </c>
      <c r="E3461" t="str">
        <f t="shared" si="110"/>
        <v>NIT</v>
      </c>
    </row>
    <row r="3462" spans="1:5" x14ac:dyDescent="0.25">
      <c r="A3462" t="s">
        <v>6519</v>
      </c>
      <c r="B3462" t="s">
        <v>6520</v>
      </c>
      <c r="C3462" t="str">
        <f>Tabla4[[#This Row],[NIT]]</f>
        <v>06140109051029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6521</v>
      </c>
      <c r="B3463" t="s">
        <v>6522</v>
      </c>
      <c r="C3463" t="str">
        <f>Tabla4[[#This Row],[NIT]]</f>
        <v>94831107981010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6523</v>
      </c>
      <c r="B3464" t="s">
        <v>6524</v>
      </c>
      <c r="C3464" t="str">
        <f>Tabla4[[#This Row],[NIT]]</f>
        <v>02071110430016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485</v>
      </c>
      <c r="B3465" t="s">
        <v>721</v>
      </c>
      <c r="C3465" t="str">
        <f>Tabla4[[#This Row],[NIT]]</f>
        <v>94502202961014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6525</v>
      </c>
      <c r="B3466" t="s">
        <v>6526</v>
      </c>
      <c r="C3466" t="str">
        <f>Tabla4[[#This Row],[NIT]]</f>
        <v>06141310690019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6527</v>
      </c>
      <c r="B3467" t="s">
        <v>6528</v>
      </c>
      <c r="C3467" t="str">
        <f>Tabla4[[#This Row],[NIT]]</f>
        <v>09040412560016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6529</v>
      </c>
      <c r="B3468" t="s">
        <v>6530</v>
      </c>
      <c r="C3468" t="str">
        <f>Tabla4[[#This Row],[NIT]]</f>
        <v>11041004570010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6531</v>
      </c>
      <c r="B3469" t="s">
        <v>6532</v>
      </c>
      <c r="C3469" t="str">
        <f>Tabla4[[#This Row],[NIT]]</f>
        <v>06142807061080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6533</v>
      </c>
      <c r="B3470" t="s">
        <v>6534</v>
      </c>
      <c r="C3470" t="str">
        <f>Tabla4[[#This Row],[NIT]]</f>
        <v>08211308811050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6535</v>
      </c>
      <c r="B3471" t="s">
        <v>6536</v>
      </c>
      <c r="C3471" t="str">
        <f>Tabla4[[#This Row],[NIT]]</f>
        <v>01011806630025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6537</v>
      </c>
      <c r="B3472" t="s">
        <v>6538</v>
      </c>
      <c r="C3472" t="str">
        <f>Tabla4[[#This Row],[NIT]]</f>
        <v>94833101011011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6539</v>
      </c>
      <c r="B3473" t="s">
        <v>6540</v>
      </c>
      <c r="C3473" t="str">
        <f>Tabla4[[#This Row],[NIT]]</f>
        <v>06142007061014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6541</v>
      </c>
      <c r="B3474" t="s">
        <v>6542</v>
      </c>
      <c r="C3474" t="str">
        <f>Tabla4[[#This Row],[NIT]]</f>
        <v>06140104630014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6543</v>
      </c>
      <c r="B3475" t="s">
        <v>6544</v>
      </c>
      <c r="C3475" t="str">
        <f>Tabla4[[#This Row],[NIT]]</f>
        <v>06141408780035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2973</v>
      </c>
      <c r="B3476" t="s">
        <v>6545</v>
      </c>
      <c r="C3476" t="str">
        <f>Tabla4[[#This Row],[NIT]]</f>
        <v>06141909001018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6546</v>
      </c>
      <c r="B3477" t="s">
        <v>6547</v>
      </c>
      <c r="C3477" t="str">
        <f>Tabla4[[#This Row],[NIT]]</f>
        <v>05112105971010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6548</v>
      </c>
      <c r="B3478" t="s">
        <v>6549</v>
      </c>
      <c r="C3478" t="str">
        <f>Tabla4[[#This Row],[NIT]]</f>
        <v>06142910881052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6550</v>
      </c>
      <c r="B3479" t="s">
        <v>6551</v>
      </c>
      <c r="C3479" t="str">
        <f>Tabla4[[#This Row],[NIT]]</f>
        <v>06141710031058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6552</v>
      </c>
      <c r="B3480" t="s">
        <v>6553</v>
      </c>
      <c r="C3480" t="str">
        <f>Tabla4[[#This Row],[NIT]]</f>
        <v>06142310921069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6554</v>
      </c>
      <c r="B3481" t="s">
        <v>6555</v>
      </c>
      <c r="C3481" t="str">
        <f>Tabla4[[#This Row],[NIT]]</f>
        <v>06141002091040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6556</v>
      </c>
      <c r="B3482" t="s">
        <v>6557</v>
      </c>
      <c r="C3482" t="str">
        <f>Tabla4[[#This Row],[NIT]]</f>
        <v>06142202051031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6558</v>
      </c>
      <c r="B3483" t="s">
        <v>6559</v>
      </c>
      <c r="C3483" t="str">
        <f>Tabla4[[#This Row],[NIT]]</f>
        <v>06142703011056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6560</v>
      </c>
      <c r="B3484" t="s">
        <v>6561</v>
      </c>
      <c r="C3484" t="str">
        <f>Tabla4[[#This Row],[NIT]]</f>
        <v>06141411941013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6562</v>
      </c>
      <c r="B3485" t="s">
        <v>6563</v>
      </c>
      <c r="C3485" t="str">
        <f>Tabla4[[#This Row],[NIT]]</f>
        <v>06140402941012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6564</v>
      </c>
      <c r="B3486" t="s">
        <v>6565</v>
      </c>
      <c r="C3486" t="str">
        <f>Tabla4[[#This Row],[NIT]]</f>
        <v>06141403071018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6566</v>
      </c>
      <c r="B3487" t="s">
        <v>6567</v>
      </c>
      <c r="C3487" t="str">
        <f>Tabla4[[#This Row],[NIT]]</f>
        <v>06141810820056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6568</v>
      </c>
      <c r="B3488" t="s">
        <v>6569</v>
      </c>
      <c r="C3488" t="str">
        <f>Tabla4[[#This Row],[NIT]]</f>
        <v>06141912051042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6570</v>
      </c>
      <c r="B3489" t="s">
        <v>6571</v>
      </c>
      <c r="C3489" t="str">
        <f>Tabla4[[#This Row],[NIT]]</f>
        <v>05113108790018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6572</v>
      </c>
      <c r="B3490" t="s">
        <v>6573</v>
      </c>
      <c r="C3490" t="str">
        <f>Tabla4[[#This Row],[NIT]]</f>
        <v>06141210011042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6574</v>
      </c>
      <c r="B3491" t="s">
        <v>6575</v>
      </c>
      <c r="C3491" t="str">
        <f>Tabla4[[#This Row],[NIT]]</f>
        <v>06141608881012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6576</v>
      </c>
      <c r="B3492" t="s">
        <v>6577</v>
      </c>
      <c r="C3492" t="str">
        <f>Tabla4[[#This Row],[NIT]]</f>
        <v>06142711780055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6578</v>
      </c>
      <c r="B3493" t="s">
        <v>6579</v>
      </c>
      <c r="C3493" t="str">
        <f>Tabla4[[#This Row],[NIT]]</f>
        <v>06141105680012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6580</v>
      </c>
      <c r="B3494" t="s">
        <v>6581</v>
      </c>
      <c r="C3494" t="str">
        <f>Tabla4[[#This Row],[NIT]]</f>
        <v>06140806011019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6582</v>
      </c>
      <c r="B3495" t="s">
        <v>6583</v>
      </c>
      <c r="C3495" t="str">
        <f>Tabla4[[#This Row],[NIT]]</f>
        <v>06142910700023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6584</v>
      </c>
      <c r="B3496" t="s">
        <v>6585</v>
      </c>
      <c r="C3496" t="str">
        <f>Tabla4[[#This Row],[NIT]]</f>
        <v>06140412981039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6586</v>
      </c>
      <c r="B3497" t="s">
        <v>6587</v>
      </c>
      <c r="C3497" t="str">
        <f>Tabla4[[#This Row],[NIT]]</f>
        <v>06142109951057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6588</v>
      </c>
      <c r="B3498" t="s">
        <v>6589</v>
      </c>
      <c r="C3498" t="str">
        <f>Tabla4[[#This Row],[NIT]]</f>
        <v>06142111630010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6590</v>
      </c>
      <c r="B3499" t="s">
        <v>6591</v>
      </c>
      <c r="C3499" t="str">
        <f>Tabla4[[#This Row],[NIT]]</f>
        <v>04011701620014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2415</v>
      </c>
      <c r="B3500" t="s">
        <v>6592</v>
      </c>
      <c r="C3500" t="str">
        <f>Tabla4[[#This Row],[NIT]]</f>
        <v>02132105590013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6593</v>
      </c>
      <c r="B3501" t="s">
        <v>6594</v>
      </c>
      <c r="C3501" t="str">
        <f>Tabla4[[#This Row],[NIT]]</f>
        <v>14160101661040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6595</v>
      </c>
      <c r="B3502" t="s">
        <v>6596</v>
      </c>
      <c r="C3502" t="str">
        <f>Tabla4[[#This Row],[NIT]]</f>
        <v>06143011751129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6597</v>
      </c>
      <c r="B3503" t="s">
        <v>6598</v>
      </c>
      <c r="C3503" t="str">
        <f>Tabla4[[#This Row],[NIT]]</f>
        <v>02071012560010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6599</v>
      </c>
      <c r="B3504" t="s">
        <v>6600</v>
      </c>
      <c r="C3504" t="str">
        <f>Tabla4[[#This Row],[NIT]]</f>
        <v>95011910591014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6601</v>
      </c>
      <c r="B3505" t="s">
        <v>6602</v>
      </c>
      <c r="C3505" t="str">
        <f>Tabla4[[#This Row],[NIT]]</f>
        <v>06142502830013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6603</v>
      </c>
      <c r="B3506" t="s">
        <v>6604</v>
      </c>
      <c r="C3506" t="str">
        <f>Tabla4[[#This Row],[NIT]]</f>
        <v>06140901961083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1946</v>
      </c>
      <c r="B3507" t="s">
        <v>6605</v>
      </c>
      <c r="C3507" t="str">
        <f>Tabla4[[#This Row],[NIT]]</f>
        <v>09031504500035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6606</v>
      </c>
      <c r="B3508" t="s">
        <v>6607</v>
      </c>
      <c r="C3508" t="str">
        <f>Tabla4[[#This Row],[NIT]]</f>
        <v>06140607810028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6608</v>
      </c>
      <c r="B3509" t="s">
        <v>6609</v>
      </c>
      <c r="C3509" t="str">
        <f>Tabla4[[#This Row],[NIT]]</f>
        <v>06141708051017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6610</v>
      </c>
      <c r="B3510" t="s">
        <v>6611</v>
      </c>
      <c r="C3510" t="str">
        <f>Tabla4[[#This Row],[NIT]]</f>
        <v>06141707001067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6612</v>
      </c>
      <c r="B3511" t="s">
        <v>6613</v>
      </c>
      <c r="C3511" t="str">
        <f>Tabla4[[#This Row],[NIT]]</f>
        <v>14062611630010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6614</v>
      </c>
      <c r="B3512" t="s">
        <v>6615</v>
      </c>
      <c r="C3512" t="str">
        <f>Tabla4[[#This Row],[NIT]]</f>
        <v>11211603670010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6616</v>
      </c>
      <c r="B3513" t="s">
        <v>6617</v>
      </c>
      <c r="C3513" t="str">
        <f>Tabla4[[#This Row],[NIT]]</f>
        <v>02102512510018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6618</v>
      </c>
      <c r="B3514" t="s">
        <v>6619</v>
      </c>
      <c r="C3514" t="str">
        <f>Tabla4[[#This Row],[NIT]]</f>
        <v>05110301961012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6620</v>
      </c>
      <c r="B3515" t="s">
        <v>6621</v>
      </c>
      <c r="C3515" t="str">
        <f>Tabla4[[#This Row],[NIT]]</f>
        <v>06140104971014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6622</v>
      </c>
      <c r="B3516" t="s">
        <v>6623</v>
      </c>
      <c r="C3516" t="str">
        <f>Tabla4[[#This Row],[NIT]]</f>
        <v>06140107001016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6624</v>
      </c>
      <c r="B3517" t="s">
        <v>6625</v>
      </c>
      <c r="C3517" t="str">
        <f>Tabla4[[#This Row],[NIT]]</f>
        <v>06140507041068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6626</v>
      </c>
      <c r="B3518" t="s">
        <v>6627</v>
      </c>
      <c r="C3518" t="str">
        <f>Tabla4[[#This Row],[NIT]]</f>
        <v>08210301961018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6628</v>
      </c>
      <c r="B3519" t="s">
        <v>6629</v>
      </c>
      <c r="C3519" t="str">
        <f>Tabla4[[#This Row],[NIT]]</f>
        <v>14082601961015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6630</v>
      </c>
      <c r="B3520" t="s">
        <v>6631</v>
      </c>
      <c r="C3520" t="str">
        <f>Tabla4[[#This Row],[NIT]]</f>
        <v>13190301961025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6632</v>
      </c>
      <c r="B3521" t="s">
        <v>6633</v>
      </c>
      <c r="C3521" t="str">
        <f>Tabla4[[#This Row],[NIT]]</f>
        <v>06140110911015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6634</v>
      </c>
      <c r="B3522" t="s">
        <v>6635</v>
      </c>
      <c r="C3522" t="str">
        <f>Tabla4[[#This Row],[NIT]]</f>
        <v>06140301961012</v>
      </c>
      <c r="D3522">
        <f t="shared" ref="D3522:D3585" si="111">LEN(C3522)</f>
        <v>14</v>
      </c>
      <c r="E3522" t="str">
        <f t="shared" si="110"/>
        <v>NIT</v>
      </c>
    </row>
    <row r="3523" spans="1:5" x14ac:dyDescent="0.25">
      <c r="A3523" t="s">
        <v>6636</v>
      </c>
      <c r="B3523" t="s">
        <v>6637</v>
      </c>
      <c r="C3523" t="str">
        <f>Tabla4[[#This Row],[NIT]]</f>
        <v>03150301961017</v>
      </c>
      <c r="D3523">
        <f t="shared" si="111"/>
        <v>14</v>
      </c>
      <c r="E3523" t="str">
        <f t="shared" ref="E3523:E3586" si="112">IF(D3523=14,"NIT",IF(D3523=9,"DUI"," "))</f>
        <v>NIT</v>
      </c>
    </row>
    <row r="3524" spans="1:5" x14ac:dyDescent="0.25">
      <c r="A3524" t="s">
        <v>6638</v>
      </c>
      <c r="B3524" t="s">
        <v>6639</v>
      </c>
      <c r="C3524" t="str">
        <f>Tabla4[[#This Row],[NIT]]</f>
        <v>06140301961020</v>
      </c>
      <c r="D3524">
        <f t="shared" si="111"/>
        <v>14</v>
      </c>
      <c r="E3524" t="str">
        <f t="shared" si="112"/>
        <v>NIT</v>
      </c>
    </row>
    <row r="3525" spans="1:5" x14ac:dyDescent="0.25">
      <c r="A3525" t="s">
        <v>6640</v>
      </c>
      <c r="B3525" t="s">
        <v>6641</v>
      </c>
      <c r="C3525" t="str">
        <f>Tabla4[[#This Row],[NIT]]</f>
        <v>06140712951034</v>
      </c>
      <c r="D3525">
        <f t="shared" si="111"/>
        <v>14</v>
      </c>
      <c r="E3525" t="str">
        <f t="shared" si="112"/>
        <v>NIT</v>
      </c>
    </row>
    <row r="3526" spans="1:5" x14ac:dyDescent="0.25">
      <c r="A3526" t="s">
        <v>6642</v>
      </c>
      <c r="B3526" t="s">
        <v>6643</v>
      </c>
      <c r="C3526" t="str">
        <f>Tabla4[[#This Row],[NIT]]</f>
        <v>02100301961016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6644</v>
      </c>
      <c r="B3527" t="s">
        <v>6645</v>
      </c>
      <c r="C3527" t="str">
        <f>Tabla4[[#This Row],[NIT]]</f>
        <v>04070104971019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6646</v>
      </c>
      <c r="B3528" t="s">
        <v>6647</v>
      </c>
      <c r="C3528" t="str">
        <f>Tabla4[[#This Row],[NIT]]</f>
        <v>01010301961013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6648</v>
      </c>
      <c r="B3529" t="s">
        <v>6649</v>
      </c>
      <c r="C3529" t="str">
        <f>Tabla4[[#This Row],[NIT]]</f>
        <v>07021303961014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6650</v>
      </c>
      <c r="B3530" t="s">
        <v>6651</v>
      </c>
      <c r="C3530" t="str">
        <f>Tabla4[[#This Row],[NIT]]</f>
        <v>06140309921052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6652</v>
      </c>
      <c r="B3531" t="s">
        <v>6653</v>
      </c>
      <c r="C3531" t="str">
        <f>Tabla4[[#This Row],[NIT]]</f>
        <v>06140609891082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6654</v>
      </c>
      <c r="B3532" t="s">
        <v>6655</v>
      </c>
      <c r="C3532" t="str">
        <f>Tabla4[[#This Row],[NIT]]</f>
        <v>06141308860010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6656</v>
      </c>
      <c r="B3533" t="s">
        <v>6657</v>
      </c>
      <c r="C3533" t="str">
        <f>Tabla4[[#This Row],[NIT]]</f>
        <v>06142411091032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6658</v>
      </c>
      <c r="B3534" t="s">
        <v>6659</v>
      </c>
      <c r="C3534" t="str">
        <f>Tabla4[[#This Row],[NIT]]</f>
        <v>06140303931021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6660</v>
      </c>
      <c r="B3535" t="s">
        <v>6661</v>
      </c>
      <c r="C3535" t="str">
        <f>Tabla4[[#This Row],[NIT]]</f>
        <v>06143110700015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6662</v>
      </c>
      <c r="B3536" t="s">
        <v>6663</v>
      </c>
      <c r="C3536" t="str">
        <f>Tabla4[[#This Row],[NIT]]</f>
        <v>06141101011016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6664</v>
      </c>
      <c r="B3537" t="s">
        <v>6665</v>
      </c>
      <c r="C3537" t="str">
        <f>Tabla4[[#This Row],[NIT]]</f>
        <v>94831402051016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3016</v>
      </c>
      <c r="B3538" t="s">
        <v>6666</v>
      </c>
      <c r="C3538" t="str">
        <f>Tabla4[[#This Row],[NIT]]</f>
        <v>06140210071081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6667</v>
      </c>
      <c r="B3539" t="s">
        <v>6668</v>
      </c>
      <c r="C3539" t="str">
        <f>Tabla4[[#This Row],[NIT]]</f>
        <v>05011011941010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1461</v>
      </c>
      <c r="B3540" t="s">
        <v>6669</v>
      </c>
      <c r="C3540" t="str">
        <f>Tabla4[[#This Row],[NIT]]</f>
        <v>06142110700016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6670</v>
      </c>
      <c r="B3541" t="s">
        <v>6671</v>
      </c>
      <c r="C3541" t="str">
        <f>Tabla4[[#This Row],[NIT]]</f>
        <v>03152801031019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6672</v>
      </c>
      <c r="B3542" t="s">
        <v>6673</v>
      </c>
      <c r="C3542" t="str">
        <f>Tabla4[[#This Row],[NIT]]</f>
        <v>06140602981043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6674</v>
      </c>
      <c r="B3543" t="s">
        <v>6675</v>
      </c>
      <c r="C3543" t="str">
        <f>Tabla4[[#This Row],[NIT]]</f>
        <v>06140510891048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6676</v>
      </c>
      <c r="B3544" t="s">
        <v>6677</v>
      </c>
      <c r="C3544" t="str">
        <f>Tabla4[[#This Row],[NIT]]</f>
        <v>94502208751020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6678</v>
      </c>
      <c r="B3545" t="s">
        <v>6679</v>
      </c>
      <c r="C3545" t="str">
        <f>Tabla4[[#This Row],[NIT]]</f>
        <v>06142003981054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6680</v>
      </c>
      <c r="B3546" t="s">
        <v>6681</v>
      </c>
      <c r="C3546" t="str">
        <f>Tabla4[[#This Row],[NIT]]</f>
        <v>06142601941024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6682</v>
      </c>
      <c r="B3547" t="s">
        <v>6683</v>
      </c>
      <c r="C3547" t="str">
        <f>Tabla4[[#This Row],[NIT]]</f>
        <v>06141903911039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6684</v>
      </c>
      <c r="B3548" t="s">
        <v>6685</v>
      </c>
      <c r="C3548" t="str">
        <f>Tabla4[[#This Row],[NIT]]</f>
        <v>06142112901036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6686</v>
      </c>
      <c r="B3549" t="s">
        <v>6687</v>
      </c>
      <c r="C3549" t="str">
        <f>Tabla4[[#This Row],[NIT]]</f>
        <v>06141011991020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6688</v>
      </c>
      <c r="B3550" t="s">
        <v>6689</v>
      </c>
      <c r="C3550" t="str">
        <f>Tabla4[[#This Row],[NIT]]</f>
        <v>06141110041017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6690</v>
      </c>
      <c r="B3551" t="s">
        <v>6691</v>
      </c>
      <c r="C3551" t="str">
        <f>Tabla4[[#This Row],[NIT]]</f>
        <v>06141611921050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35</v>
      </c>
      <c r="B3552" t="s">
        <v>6692</v>
      </c>
      <c r="C3552" t="str">
        <f>Tabla4[[#This Row],[NIT]]</f>
        <v>06143101750030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6693</v>
      </c>
      <c r="B3553" t="s">
        <v>6694</v>
      </c>
      <c r="C3553" t="str">
        <f>Tabla4[[#This Row],[NIT]]</f>
        <v>10040712731028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6695</v>
      </c>
      <c r="B3554" t="s">
        <v>6696</v>
      </c>
      <c r="C3554" t="str">
        <f>Tabla4[[#This Row],[NIT]]</f>
        <v>12040108620010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6697</v>
      </c>
      <c r="B3555" t="s">
        <v>6698</v>
      </c>
      <c r="C3555" t="str">
        <f>Tabla4[[#This Row],[NIT]]</f>
        <v>12200306640014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6699</v>
      </c>
      <c r="B3556" t="s">
        <v>6700</v>
      </c>
      <c r="C3556" t="str">
        <f>Tabla4[[#This Row],[NIT]]</f>
        <v>06141206881016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6701</v>
      </c>
      <c r="B3557" t="s">
        <v>6702</v>
      </c>
      <c r="C3557" t="str">
        <f>Tabla4[[#This Row],[NIT]]</f>
        <v>06142208011015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6703</v>
      </c>
      <c r="B3558" t="s">
        <v>6704</v>
      </c>
      <c r="C3558" t="str">
        <f>Tabla4[[#This Row],[NIT]]</f>
        <v>06140705091038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6705</v>
      </c>
      <c r="B3559" t="s">
        <v>6706</v>
      </c>
      <c r="C3559" t="str">
        <f>Tabla4[[#This Row],[NIT]]</f>
        <v>06142610091017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6707</v>
      </c>
      <c r="B3560" t="s">
        <v>6708</v>
      </c>
      <c r="C3560" t="str">
        <f>Tabla4[[#This Row],[NIT]]</f>
        <v>06140602971056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6709</v>
      </c>
      <c r="B3561" t="s">
        <v>6710</v>
      </c>
      <c r="C3561" t="str">
        <f>Tabla4[[#This Row],[NIT]]</f>
        <v>06140901041014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6711</v>
      </c>
      <c r="B3562" t="s">
        <v>6712</v>
      </c>
      <c r="C3562" t="str">
        <f>Tabla4[[#This Row],[NIT]]</f>
        <v>94112701661029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6713</v>
      </c>
      <c r="B3563" t="s">
        <v>6714</v>
      </c>
      <c r="C3563" t="str">
        <f>Tabla4[[#This Row],[NIT]]</f>
        <v>06141211810011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6715</v>
      </c>
      <c r="B3564" t="s">
        <v>6716</v>
      </c>
      <c r="C3564" t="str">
        <f>Tabla4[[#This Row],[NIT]]</f>
        <v>06141402800012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3047</v>
      </c>
      <c r="B3565" t="s">
        <v>6717</v>
      </c>
      <c r="C3565" t="str">
        <f>Tabla4[[#This Row],[NIT]]</f>
        <v>06142603011113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6718</v>
      </c>
      <c r="B3566" t="s">
        <v>6719</v>
      </c>
      <c r="C3566" t="str">
        <f>Tabla4[[#This Row],[NIT]]</f>
        <v>06140807560019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6720</v>
      </c>
      <c r="B3567" t="s">
        <v>6721</v>
      </c>
      <c r="C3567" t="str">
        <f>Tabla4[[#This Row],[NIT]]</f>
        <v>06142004991029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6722</v>
      </c>
      <c r="B3568" t="s">
        <v>6723</v>
      </c>
      <c r="C3568" t="str">
        <f>Tabla4[[#This Row],[NIT]]</f>
        <v>06141709021014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6724</v>
      </c>
      <c r="B3569" t="s">
        <v>6725</v>
      </c>
      <c r="C3569" t="str">
        <f>Tabla4[[#This Row],[NIT]]</f>
        <v>06140202931020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6726</v>
      </c>
      <c r="B3570" t="s">
        <v>6727</v>
      </c>
      <c r="C3570" t="str">
        <f>Tabla4[[#This Row],[NIT]]</f>
        <v>02101606770013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6728</v>
      </c>
      <c r="B3571" t="s">
        <v>6729</v>
      </c>
      <c r="C3571" t="str">
        <f>Tabla4[[#This Row],[NIT]]</f>
        <v>94502506691013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6730</v>
      </c>
      <c r="B3572" t="s">
        <v>6731</v>
      </c>
      <c r="C3572" t="str">
        <f>Tabla4[[#This Row],[NIT]]</f>
        <v>06143009760038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6732</v>
      </c>
      <c r="B3573" t="s">
        <v>6733</v>
      </c>
      <c r="C3573" t="str">
        <f>Tabla4[[#This Row],[NIT]]</f>
        <v>06142301981024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6734</v>
      </c>
      <c r="B3574" t="s">
        <v>6735</v>
      </c>
      <c r="C3574" t="str">
        <f>Tabla4[[#This Row],[NIT]]</f>
        <v>06141908991022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6736</v>
      </c>
      <c r="B3575" t="s">
        <v>6737</v>
      </c>
      <c r="C3575" t="str">
        <f>Tabla4[[#This Row],[NIT]]</f>
        <v>06141905610016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6738</v>
      </c>
      <c r="B3576" t="s">
        <v>6739</v>
      </c>
      <c r="C3576" t="str">
        <f>Tabla4[[#This Row],[NIT]]</f>
        <v>95012108021012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3326</v>
      </c>
      <c r="B3577" t="s">
        <v>6740</v>
      </c>
      <c r="C3577" t="str">
        <f>Tabla4[[#This Row],[NIT]]</f>
        <v>06141110911011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6741</v>
      </c>
      <c r="B3578" t="s">
        <v>6742</v>
      </c>
      <c r="C3578" t="str">
        <f>Tabla4[[#This Row],[NIT]]</f>
        <v>12171312041019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6743</v>
      </c>
      <c r="B3579" t="s">
        <v>6744</v>
      </c>
      <c r="C3579" t="str">
        <f>Tabla4[[#This Row],[NIT]]</f>
        <v>06141310951018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6745</v>
      </c>
      <c r="B3580" t="s">
        <v>6746</v>
      </c>
      <c r="C3580" t="str">
        <f>Tabla4[[#This Row],[NIT]]</f>
        <v>06140702031042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6747</v>
      </c>
      <c r="B3581" t="s">
        <v>6748</v>
      </c>
      <c r="C3581" t="str">
        <f>Tabla4[[#This Row],[NIT]]</f>
        <v>06141808061028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6749</v>
      </c>
      <c r="B3582" t="s">
        <v>6750</v>
      </c>
      <c r="C3582" t="str">
        <f>Tabla4[[#This Row],[NIT]]</f>
        <v>06140801091081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6751</v>
      </c>
      <c r="B3583" t="s">
        <v>6752</v>
      </c>
      <c r="C3583" t="str">
        <f>Tabla4[[#This Row],[NIT]]</f>
        <v>06142506921040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116</v>
      </c>
      <c r="B3584" t="s">
        <v>6753</v>
      </c>
      <c r="C3584" t="str">
        <f>Tabla4[[#This Row],[NIT]]</f>
        <v>06142709750018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6754</v>
      </c>
      <c r="B3585" t="s">
        <v>6755</v>
      </c>
      <c r="C3585" t="str">
        <f>Tabla4[[#This Row],[NIT]]</f>
        <v>06142508891068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6756</v>
      </c>
      <c r="B3586" t="s">
        <v>6757</v>
      </c>
      <c r="C3586" t="str">
        <f>Tabla4[[#This Row],[NIT]]</f>
        <v>06141901700011</v>
      </c>
      <c r="D3586">
        <f t="shared" ref="D3586:D3649" si="113">LEN(C3586)</f>
        <v>14</v>
      </c>
      <c r="E3586" t="str">
        <f t="shared" si="112"/>
        <v>NIT</v>
      </c>
    </row>
    <row r="3587" spans="1:5" x14ac:dyDescent="0.25">
      <c r="A3587" t="s">
        <v>6758</v>
      </c>
      <c r="B3587" t="s">
        <v>6759</v>
      </c>
      <c r="C3587" t="str">
        <f>Tabla4[[#This Row],[NIT]]</f>
        <v>06140406091021</v>
      </c>
      <c r="D3587">
        <f t="shared" si="113"/>
        <v>14</v>
      </c>
      <c r="E3587" t="str">
        <f t="shared" ref="E3587:E3650" si="114">IF(D3587=14,"NIT",IF(D3587=9,"DUI"," "))</f>
        <v>NIT</v>
      </c>
    </row>
    <row r="3588" spans="1:5" x14ac:dyDescent="0.25">
      <c r="A3588" t="s">
        <v>6760</v>
      </c>
      <c r="B3588" t="s">
        <v>6761</v>
      </c>
      <c r="C3588" t="str">
        <f>Tabla4[[#This Row],[NIT]]</f>
        <v>06140604891050</v>
      </c>
      <c r="D3588">
        <f t="shared" si="113"/>
        <v>14</v>
      </c>
      <c r="E3588" t="str">
        <f t="shared" si="114"/>
        <v>NIT</v>
      </c>
    </row>
    <row r="3589" spans="1:5" x14ac:dyDescent="0.25">
      <c r="A3589" t="s">
        <v>6762</v>
      </c>
      <c r="B3589" t="s">
        <v>6763</v>
      </c>
      <c r="C3589" t="str">
        <f>Tabla4[[#This Row],[NIT]]</f>
        <v>06140908610016</v>
      </c>
      <c r="D3589">
        <f t="shared" si="113"/>
        <v>14</v>
      </c>
      <c r="E3589" t="str">
        <f t="shared" si="114"/>
        <v>NIT</v>
      </c>
    </row>
    <row r="3590" spans="1:5" x14ac:dyDescent="0.25">
      <c r="A3590" t="s">
        <v>6764</v>
      </c>
      <c r="B3590" t="s">
        <v>6765</v>
      </c>
      <c r="C3590" t="str">
        <f>Tabla4[[#This Row],[NIT]]</f>
        <v>06142103071039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6766</v>
      </c>
      <c r="B3591" t="s">
        <v>6767</v>
      </c>
      <c r="C3591" t="str">
        <f>Tabla4[[#This Row],[NIT]]</f>
        <v>10040103680011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6768</v>
      </c>
      <c r="B3592" t="s">
        <v>6769</v>
      </c>
      <c r="C3592" t="str">
        <f>Tabla4[[#This Row],[NIT]]</f>
        <v>06141409921048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6770</v>
      </c>
      <c r="B3593" t="s">
        <v>6771</v>
      </c>
      <c r="C3593" t="str">
        <f>Tabla4[[#This Row],[NIT]]</f>
        <v>12171711001012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6772</v>
      </c>
      <c r="B3594" t="s">
        <v>6773</v>
      </c>
      <c r="C3594" t="str">
        <f>Tabla4[[#This Row],[NIT]]</f>
        <v>06142510991029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6774</v>
      </c>
      <c r="B3595" t="s">
        <v>6775</v>
      </c>
      <c r="C3595" t="str">
        <f>Tabla4[[#This Row],[NIT]]</f>
        <v>06141109951018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6776</v>
      </c>
      <c r="B3596" t="s">
        <v>6777</v>
      </c>
      <c r="C3596" t="str">
        <f>Tabla4[[#This Row],[NIT]]</f>
        <v>06141607911015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6778</v>
      </c>
      <c r="B3597" t="s">
        <v>6779</v>
      </c>
      <c r="C3597" t="str">
        <f>Tabla4[[#This Row],[NIT]]</f>
        <v>06140311941060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6780</v>
      </c>
      <c r="B3598" t="s">
        <v>6781</v>
      </c>
      <c r="C3598" t="str">
        <f>Tabla4[[#This Row],[NIT]]</f>
        <v>06141101880020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6782</v>
      </c>
      <c r="B3599" t="s">
        <v>6783</v>
      </c>
      <c r="C3599" t="str">
        <f>Tabla4[[#This Row],[NIT]]</f>
        <v>06142110041102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6784</v>
      </c>
      <c r="B3600" t="s">
        <v>6785</v>
      </c>
      <c r="C3600" t="str">
        <f>Tabla4[[#This Row],[NIT]]</f>
        <v>06141202091010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6786</v>
      </c>
      <c r="B3601" t="s">
        <v>6787</v>
      </c>
      <c r="C3601" t="str">
        <f>Tabla4[[#This Row],[NIT]]</f>
        <v>06141701011010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6788</v>
      </c>
      <c r="B3602" t="s">
        <v>6789</v>
      </c>
      <c r="C3602" t="str">
        <f>Tabla4[[#This Row],[NIT]]</f>
        <v>06140101110100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6790</v>
      </c>
      <c r="B3603" t="s">
        <v>6791</v>
      </c>
      <c r="C3603" t="str">
        <f>Tabla4[[#This Row],[NIT]]</f>
        <v>06140712830019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6792</v>
      </c>
      <c r="B3604" t="s">
        <v>6793</v>
      </c>
      <c r="C3604" t="str">
        <f>Tabla4[[#This Row],[NIT]]</f>
        <v>06143105031022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6794</v>
      </c>
      <c r="B3605" t="s">
        <v>6795</v>
      </c>
      <c r="C3605" t="str">
        <f>Tabla4[[#This Row],[NIT]]</f>
        <v>06141205820014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6796</v>
      </c>
      <c r="B3606" t="s">
        <v>6797</v>
      </c>
      <c r="C3606" t="str">
        <f>Tabla4[[#This Row],[NIT]]</f>
        <v>12173101011019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6798</v>
      </c>
      <c r="B3607" t="s">
        <v>6799</v>
      </c>
      <c r="C3607" t="str">
        <f>Tabla4[[#This Row],[NIT]]</f>
        <v>06142904941043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6800</v>
      </c>
      <c r="B3608" t="s">
        <v>6801</v>
      </c>
      <c r="C3608" t="str">
        <f>Tabla4[[#This Row],[NIT]]</f>
        <v>06140304891031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6802</v>
      </c>
      <c r="B3609" t="s">
        <v>6803</v>
      </c>
      <c r="C3609" t="str">
        <f>Tabla4[[#This Row],[NIT]]</f>
        <v>06140607870025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6804</v>
      </c>
      <c r="B3610" t="s">
        <v>6805</v>
      </c>
      <c r="C3610" t="str">
        <f>Tabla4[[#This Row],[NIT]]</f>
        <v>06140101240055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6806</v>
      </c>
      <c r="B3611" t="s">
        <v>6807</v>
      </c>
      <c r="C3611" t="str">
        <f>Tabla4[[#This Row],[NIT]]</f>
        <v>06140603921028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6808</v>
      </c>
      <c r="B3612" t="s">
        <v>6809</v>
      </c>
      <c r="C3612" t="str">
        <f>Tabla4[[#This Row],[NIT]]</f>
        <v>06142709891023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6810</v>
      </c>
      <c r="B3613" t="s">
        <v>6811</v>
      </c>
      <c r="C3613" t="str">
        <f>Tabla4[[#This Row],[NIT]]</f>
        <v>06143010911122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6812</v>
      </c>
      <c r="B3614" t="s">
        <v>6813</v>
      </c>
      <c r="C3614" t="str">
        <f>Tabla4[[#This Row],[NIT]]</f>
        <v>06141009850017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6814</v>
      </c>
      <c r="B3615" t="s">
        <v>6815</v>
      </c>
      <c r="C3615" t="str">
        <f>Tabla4[[#This Row],[NIT]]</f>
        <v>06141502921031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6816</v>
      </c>
      <c r="B3616" t="s">
        <v>6817</v>
      </c>
      <c r="C3616" t="str">
        <f>Tabla4[[#This Row],[NIT]]</f>
        <v>06142712840011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6818</v>
      </c>
      <c r="B3617" t="s">
        <v>6819</v>
      </c>
      <c r="C3617" t="str">
        <f>Tabla4[[#This Row],[NIT]]</f>
        <v>06142208850041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6820</v>
      </c>
      <c r="B3618" t="s">
        <v>6821</v>
      </c>
      <c r="C3618" t="str">
        <f>Tabla4[[#This Row],[NIT]]</f>
        <v>06141803961039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6822</v>
      </c>
      <c r="B3619" t="s">
        <v>6823</v>
      </c>
      <c r="C3619" t="str">
        <f>Tabla4[[#This Row],[NIT]]</f>
        <v>06140309760011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6824</v>
      </c>
      <c r="B3620" t="s">
        <v>6825</v>
      </c>
      <c r="C3620" t="str">
        <f>Tabla4[[#This Row],[NIT]]</f>
        <v>06141411911076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6826</v>
      </c>
      <c r="B3621" t="s">
        <v>6827</v>
      </c>
      <c r="C3621" t="str">
        <f>Tabla4[[#This Row],[NIT]]</f>
        <v>06142306001052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6828</v>
      </c>
      <c r="B3622" t="s">
        <v>6829</v>
      </c>
      <c r="C3622" t="str">
        <f>Tabla4[[#This Row],[NIT]]</f>
        <v>06141805820013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6830</v>
      </c>
      <c r="B3623" t="s">
        <v>6831</v>
      </c>
      <c r="C3623" t="str">
        <f>Tabla4[[#This Row],[NIT]]</f>
        <v>06142406001033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726</v>
      </c>
      <c r="B3624" t="s">
        <v>6832</v>
      </c>
      <c r="C3624" t="str">
        <f>Tabla4[[#This Row],[NIT]]</f>
        <v>06141502911052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6833</v>
      </c>
      <c r="B3625" t="s">
        <v>6834</v>
      </c>
      <c r="C3625" t="str">
        <f>Tabla4[[#This Row],[NIT]]</f>
        <v>06142711870044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6835</v>
      </c>
      <c r="B3626" t="s">
        <v>6836</v>
      </c>
      <c r="C3626" t="str">
        <f>Tabla4[[#This Row],[NIT]]</f>
        <v>06140512951030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6837</v>
      </c>
      <c r="B3627" t="s">
        <v>6838</v>
      </c>
      <c r="C3627" t="str">
        <f>Tabla4[[#This Row],[NIT]]</f>
        <v>06142410961017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6839</v>
      </c>
      <c r="B3628" t="s">
        <v>6840</v>
      </c>
      <c r="C3628" t="str">
        <f>Tabla4[[#This Row],[NIT]]</f>
        <v>06143108911015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6841</v>
      </c>
      <c r="B3629" t="s">
        <v>6842</v>
      </c>
      <c r="C3629" t="str">
        <f>Tabla4[[#This Row],[NIT]]</f>
        <v>06142506981086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6843</v>
      </c>
      <c r="B3630" t="s">
        <v>6844</v>
      </c>
      <c r="C3630" t="str">
        <f>Tabla4[[#This Row],[NIT]]</f>
        <v>06142707820017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6845</v>
      </c>
      <c r="B3631" t="s">
        <v>6846</v>
      </c>
      <c r="C3631" t="str">
        <f>Tabla4[[#This Row],[NIT]]</f>
        <v>06140703961035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6847</v>
      </c>
      <c r="B3632" t="s">
        <v>6848</v>
      </c>
      <c r="C3632" t="str">
        <f>Tabla4[[#This Row],[NIT]]</f>
        <v>06140203901028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6849</v>
      </c>
      <c r="B3633" t="s">
        <v>6850</v>
      </c>
      <c r="C3633" t="str">
        <f>Tabla4[[#This Row],[NIT]]</f>
        <v>06140801991031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6851</v>
      </c>
      <c r="B3634" t="s">
        <v>6852</v>
      </c>
      <c r="C3634" t="str">
        <f>Tabla4[[#This Row],[NIT]]</f>
        <v>06142302941018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6853</v>
      </c>
      <c r="B3635" t="s">
        <v>6854</v>
      </c>
      <c r="C3635" t="str">
        <f>Tabla4[[#This Row],[NIT]]</f>
        <v>06143001961044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6855</v>
      </c>
      <c r="B3636" t="s">
        <v>6856</v>
      </c>
      <c r="C3636" t="str">
        <f>Tabla4[[#This Row],[NIT]]</f>
        <v>06143108061020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6857</v>
      </c>
      <c r="B3637" t="s">
        <v>6858</v>
      </c>
      <c r="C3637" t="str">
        <f>Tabla4[[#This Row],[NIT]]</f>
        <v>06141703981040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6859</v>
      </c>
      <c r="B3638" t="s">
        <v>6860</v>
      </c>
      <c r="C3638" t="str">
        <f>Tabla4[[#This Row],[NIT]]</f>
        <v>06142510720020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1357</v>
      </c>
      <c r="B3639" t="s">
        <v>6861</v>
      </c>
      <c r="C3639" t="str">
        <f>Tabla4[[#This Row],[NIT]]</f>
        <v>06141607031015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6862</v>
      </c>
      <c r="B3640" t="s">
        <v>6863</v>
      </c>
      <c r="C3640" t="str">
        <f>Tabla4[[#This Row],[NIT]]</f>
        <v>06142706031058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6864</v>
      </c>
      <c r="B3641" t="s">
        <v>6865</v>
      </c>
      <c r="C3641" t="str">
        <f>Tabla4[[#This Row],[NIT]]</f>
        <v>06140706891011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6866</v>
      </c>
      <c r="B3642" t="s">
        <v>6867</v>
      </c>
      <c r="C3642" t="str">
        <f>Tabla4[[#This Row],[NIT]]</f>
        <v>06140510560017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6868</v>
      </c>
      <c r="B3643" t="s">
        <v>6869</v>
      </c>
      <c r="C3643" t="str">
        <f>Tabla4[[#This Row],[NIT]]</f>
        <v>06142507951024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6870</v>
      </c>
      <c r="B3644" t="s">
        <v>6871</v>
      </c>
      <c r="C3644" t="str">
        <f>Tabla4[[#This Row],[NIT]]</f>
        <v>06141812031028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6872</v>
      </c>
      <c r="B3645" t="s">
        <v>6873</v>
      </c>
      <c r="C3645" t="str">
        <f>Tabla4[[#This Row],[NIT]]</f>
        <v>06142005981019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6874</v>
      </c>
      <c r="B3646" t="s">
        <v>6875</v>
      </c>
      <c r="C3646" t="str">
        <f>Tabla4[[#This Row],[NIT]]</f>
        <v>06142002981026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6876</v>
      </c>
      <c r="B3647" t="s">
        <v>6877</v>
      </c>
      <c r="C3647" t="str">
        <f>Tabla4[[#This Row],[NIT]]</f>
        <v>06140604041013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6878</v>
      </c>
      <c r="B3648" t="s">
        <v>6879</v>
      </c>
      <c r="C3648" t="str">
        <f>Tabla4[[#This Row],[NIT]]</f>
        <v>06142804891014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6880</v>
      </c>
      <c r="B3649" t="s">
        <v>6881</v>
      </c>
      <c r="C3649" t="str">
        <f>Tabla4[[#This Row],[NIT]]</f>
        <v>06142708071049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3121</v>
      </c>
      <c r="B3650" t="s">
        <v>6882</v>
      </c>
      <c r="C3650" t="str">
        <f>Tabla4[[#This Row],[NIT]]</f>
        <v>06141205081024</v>
      </c>
      <c r="D3650">
        <f t="shared" ref="D3650:D3713" si="115">LEN(C3650)</f>
        <v>14</v>
      </c>
      <c r="E3650" t="str">
        <f t="shared" si="114"/>
        <v>NIT</v>
      </c>
    </row>
    <row r="3651" spans="1:5" x14ac:dyDescent="0.25">
      <c r="A3651" t="s">
        <v>6883</v>
      </c>
      <c r="B3651" t="s">
        <v>6884</v>
      </c>
      <c r="C3651" t="str">
        <f>Tabla4[[#This Row],[NIT]]</f>
        <v>06141110961043</v>
      </c>
      <c r="D3651">
        <f t="shared" si="115"/>
        <v>14</v>
      </c>
      <c r="E3651" t="str">
        <f t="shared" ref="E3651:E3714" si="116">IF(D3651=14,"NIT",IF(D3651=9,"DUI"," "))</f>
        <v>NIT</v>
      </c>
    </row>
    <row r="3652" spans="1:5" x14ac:dyDescent="0.25">
      <c r="A3652" t="s">
        <v>6885</v>
      </c>
      <c r="B3652" t="s">
        <v>6886</v>
      </c>
      <c r="C3652" t="str">
        <f>Tabla4[[#This Row],[NIT]]</f>
        <v>06140901091038</v>
      </c>
      <c r="D3652">
        <f t="shared" si="115"/>
        <v>14</v>
      </c>
      <c r="E3652" t="str">
        <f t="shared" si="116"/>
        <v>NIT</v>
      </c>
    </row>
    <row r="3653" spans="1:5" x14ac:dyDescent="0.25">
      <c r="A3653" t="s">
        <v>6887</v>
      </c>
      <c r="B3653" t="s">
        <v>6888</v>
      </c>
      <c r="C3653" t="str">
        <f>Tabla4[[#This Row],[NIT]]</f>
        <v>06140506860026</v>
      </c>
      <c r="D3653">
        <f t="shared" si="115"/>
        <v>14</v>
      </c>
      <c r="E3653" t="str">
        <f t="shared" si="116"/>
        <v>NIT</v>
      </c>
    </row>
    <row r="3654" spans="1:5" x14ac:dyDescent="0.25">
      <c r="A3654" t="s">
        <v>3131</v>
      </c>
      <c r="B3654" t="s">
        <v>6889</v>
      </c>
      <c r="C3654" t="str">
        <f>Tabla4[[#This Row],[NIT]]</f>
        <v>94832507991010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6890</v>
      </c>
      <c r="B3655" t="s">
        <v>6891</v>
      </c>
      <c r="C3655" t="str">
        <f>Tabla4[[#This Row],[NIT]]</f>
        <v>06142308031030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6892</v>
      </c>
      <c r="B3656" t="s">
        <v>6893</v>
      </c>
      <c r="C3656" t="str">
        <f>Tabla4[[#This Row],[NIT]]</f>
        <v>06141512820017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6894</v>
      </c>
      <c r="B3657" t="s">
        <v>6895</v>
      </c>
      <c r="C3657" t="str">
        <f>Tabla4[[#This Row],[NIT]]</f>
        <v>06151909680013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6896</v>
      </c>
      <c r="B3658" t="s">
        <v>6897</v>
      </c>
      <c r="C3658" t="str">
        <f>Tabla4[[#This Row],[NIT]]</f>
        <v>06143006981043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6898</v>
      </c>
      <c r="B3659" t="s">
        <v>6899</v>
      </c>
      <c r="C3659" t="str">
        <f>Tabla4[[#This Row],[NIT]]</f>
        <v>06141104830014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6900</v>
      </c>
      <c r="B3660" t="s">
        <v>6901</v>
      </c>
      <c r="C3660" t="str">
        <f>Tabla4[[#This Row],[NIT]]</f>
        <v>06141907011040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6902</v>
      </c>
      <c r="B3661" t="s">
        <v>6903</v>
      </c>
      <c r="C3661" t="str">
        <f>Tabla4[[#This Row],[NIT]]</f>
        <v>06142903740035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6904</v>
      </c>
      <c r="B3662" t="s">
        <v>6905</v>
      </c>
      <c r="C3662" t="str">
        <f>Tabla4[[#This Row],[NIT]]</f>
        <v>06142803891010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6906</v>
      </c>
      <c r="B3663" t="s">
        <v>6907</v>
      </c>
      <c r="C3663" t="str">
        <f>Tabla4[[#This Row],[NIT]]</f>
        <v>06142306870010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6908</v>
      </c>
      <c r="B3664" t="s">
        <v>6909</v>
      </c>
      <c r="C3664" t="str">
        <f>Tabla4[[#This Row],[NIT]]</f>
        <v>06140812750010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6910</v>
      </c>
      <c r="B3665" t="s">
        <v>6911</v>
      </c>
      <c r="C3665" t="str">
        <f>Tabla4[[#This Row],[NIT]]</f>
        <v>06142111941077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2777</v>
      </c>
      <c r="B3666" t="s">
        <v>6912</v>
      </c>
      <c r="C3666" t="str">
        <f>Tabla4[[#This Row],[NIT]]</f>
        <v>09031005580013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6913</v>
      </c>
      <c r="B3667" t="s">
        <v>6914</v>
      </c>
      <c r="C3667" t="str">
        <f>Tabla4[[#This Row],[NIT]]</f>
        <v>05113008751029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6915</v>
      </c>
      <c r="B3668" t="s">
        <v>6916</v>
      </c>
      <c r="C3668" t="str">
        <f>Tabla4[[#This Row],[NIT]]</f>
        <v>06141612031040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6917</v>
      </c>
      <c r="B3669" t="s">
        <v>6918</v>
      </c>
      <c r="C3669" t="str">
        <f>Tabla4[[#This Row],[NIT]]</f>
        <v>06143110550108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6919</v>
      </c>
      <c r="B3670" t="s">
        <v>6920</v>
      </c>
      <c r="C3670" t="str">
        <f>Tabla4[[#This Row],[NIT]]</f>
        <v>14131204470018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6921</v>
      </c>
      <c r="B3671" t="s">
        <v>6922</v>
      </c>
      <c r="C3671" t="str">
        <f>Tabla4[[#This Row],[NIT]]</f>
        <v>06141406021038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6923</v>
      </c>
      <c r="B3672" t="s">
        <v>6924</v>
      </c>
      <c r="C3672" t="str">
        <f>Tabla4[[#This Row],[NIT]]</f>
        <v>06142406031056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6925</v>
      </c>
      <c r="B3673" t="s">
        <v>6926</v>
      </c>
      <c r="C3673" t="str">
        <f>Tabla4[[#This Row],[NIT]]</f>
        <v>06143003071011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6927</v>
      </c>
      <c r="B3674" t="s">
        <v>6928</v>
      </c>
      <c r="C3674" t="str">
        <f>Tabla4[[#This Row],[NIT]]</f>
        <v>06142709061055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6929</v>
      </c>
      <c r="B3675" t="s">
        <v>6930</v>
      </c>
      <c r="C3675" t="str">
        <f>Tabla4[[#This Row],[NIT]]</f>
        <v>06140610011010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6931</v>
      </c>
      <c r="B3676" t="s">
        <v>6932</v>
      </c>
      <c r="C3676" t="str">
        <f>Tabla4[[#This Row],[NIT]]</f>
        <v>12171706001012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6933</v>
      </c>
      <c r="B3677" t="s">
        <v>6934</v>
      </c>
      <c r="C3677" t="str">
        <f>Tabla4[[#This Row],[NIT]]</f>
        <v>06140112830021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6935</v>
      </c>
      <c r="B3678" t="s">
        <v>6936</v>
      </c>
      <c r="C3678" t="str">
        <f>Tabla4[[#This Row],[NIT]]</f>
        <v>06142710951080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6937</v>
      </c>
      <c r="B3679" t="s">
        <v>6938</v>
      </c>
      <c r="C3679" t="str">
        <f>Tabla4[[#This Row],[NIT]]</f>
        <v>05111310721020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6939</v>
      </c>
      <c r="B3680" t="s">
        <v>6940</v>
      </c>
      <c r="C3680" t="str">
        <f>Tabla4[[#This Row],[NIT]]</f>
        <v>04161406671010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6941</v>
      </c>
      <c r="B3681" t="s">
        <v>6942</v>
      </c>
      <c r="C3681" t="str">
        <f>Tabla4[[#This Row],[NIT]]</f>
        <v>06141911800014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6943</v>
      </c>
      <c r="B3682" t="s">
        <v>6944</v>
      </c>
      <c r="C3682" t="str">
        <f>Tabla4[[#This Row],[NIT]]</f>
        <v>06141104851023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6945</v>
      </c>
      <c r="B3683" t="s">
        <v>6946</v>
      </c>
      <c r="C3683" t="str">
        <f>Tabla4[[#This Row],[NIT]]</f>
        <v>13043001811010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6947</v>
      </c>
      <c r="B3684" t="s">
        <v>6948</v>
      </c>
      <c r="C3684" t="str">
        <f>Tabla4[[#This Row],[NIT]]</f>
        <v>06142505931018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6949</v>
      </c>
      <c r="B3685" t="s">
        <v>6950</v>
      </c>
      <c r="C3685" t="str">
        <f>Tabla4[[#This Row],[NIT]]</f>
        <v>06140810941012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6951</v>
      </c>
      <c r="B3686" t="s">
        <v>6952</v>
      </c>
      <c r="C3686" t="str">
        <f>Tabla4[[#This Row],[NIT]]</f>
        <v>06140304951050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6953</v>
      </c>
      <c r="B3687" t="s">
        <v>6954</v>
      </c>
      <c r="C3687" t="str">
        <f>Tabla4[[#This Row],[NIT]]</f>
        <v>94832611971013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6955</v>
      </c>
      <c r="B3688" t="s">
        <v>6956</v>
      </c>
      <c r="C3688" t="str">
        <f>Tabla4[[#This Row],[NIT]]</f>
        <v>06142506981027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6957</v>
      </c>
      <c r="B3689" t="s">
        <v>6958</v>
      </c>
      <c r="C3689" t="str">
        <f>Tabla4[[#This Row],[NIT]]</f>
        <v>94500809951015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6959</v>
      </c>
      <c r="B3690" t="s">
        <v>6960</v>
      </c>
      <c r="C3690" t="str">
        <f>Tabla4[[#This Row],[NIT]]</f>
        <v>06142001941055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6961</v>
      </c>
      <c r="B3691" t="s">
        <v>6962</v>
      </c>
      <c r="C3691" t="str">
        <f>Tabla4[[#This Row],[NIT]]</f>
        <v>05112411991017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6963</v>
      </c>
      <c r="B3692" t="s">
        <v>6964</v>
      </c>
      <c r="C3692" t="str">
        <f>Tabla4[[#This Row],[NIT]]</f>
        <v>06141506891030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6965</v>
      </c>
      <c r="B3693" t="s">
        <v>6966</v>
      </c>
      <c r="C3693" t="str">
        <f>Tabla4[[#This Row],[NIT]]</f>
        <v>12172509901024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6967</v>
      </c>
      <c r="B3694" t="s">
        <v>6968</v>
      </c>
      <c r="C3694" t="str">
        <f>Tabla4[[#This Row],[NIT]]</f>
        <v>06141708061012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6969</v>
      </c>
      <c r="B3695" t="s">
        <v>6970</v>
      </c>
      <c r="C3695" t="str">
        <f>Tabla4[[#This Row],[NIT]]</f>
        <v>06142107041010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6971</v>
      </c>
      <c r="B3696" t="s">
        <v>6972</v>
      </c>
      <c r="C3696" t="str">
        <f>Tabla4[[#This Row],[NIT]]</f>
        <v>06142910971043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6973</v>
      </c>
      <c r="B3697" t="s">
        <v>6974</v>
      </c>
      <c r="C3697" t="str">
        <f>Tabla4[[#This Row],[NIT]]</f>
        <v>06142107941054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6975</v>
      </c>
      <c r="B3698" t="s">
        <v>6976</v>
      </c>
      <c r="C3698" t="str">
        <f>Tabla4[[#This Row],[NIT]]</f>
        <v>06141412921199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6977</v>
      </c>
      <c r="B3699" t="s">
        <v>6978</v>
      </c>
      <c r="C3699" t="str">
        <f>Tabla4[[#This Row],[NIT]]</f>
        <v>06143010911092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6979</v>
      </c>
      <c r="B3700" t="s">
        <v>6980</v>
      </c>
      <c r="C3700" t="str">
        <f>Tabla4[[#This Row],[NIT]]</f>
        <v>06142312911010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6981</v>
      </c>
      <c r="B3701" t="s">
        <v>6982</v>
      </c>
      <c r="C3701" t="str">
        <f>Tabla4[[#This Row],[NIT]]</f>
        <v>06141309011010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6983</v>
      </c>
      <c r="B3702" t="s">
        <v>6984</v>
      </c>
      <c r="C3702" t="str">
        <f>Tabla4[[#This Row],[NIT]]</f>
        <v>06140605830048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6985</v>
      </c>
      <c r="B3703" t="s">
        <v>6986</v>
      </c>
      <c r="C3703" t="str">
        <f>Tabla4[[#This Row],[NIT]]</f>
        <v>06140304730016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6987</v>
      </c>
      <c r="B3704" t="s">
        <v>6988</v>
      </c>
      <c r="C3704" t="str">
        <f>Tabla4[[#This Row],[NIT]]</f>
        <v>04062102400010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6989</v>
      </c>
      <c r="B3705" t="s">
        <v>6990</v>
      </c>
      <c r="C3705" t="str">
        <f>Tabla4[[#This Row],[NIT]]</f>
        <v>06142309881010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6991</v>
      </c>
      <c r="B3706" t="s">
        <v>6992</v>
      </c>
      <c r="C3706" t="str">
        <f>Tabla4[[#This Row],[NIT]]</f>
        <v>06141003780017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6993</v>
      </c>
      <c r="B3707" t="s">
        <v>6994</v>
      </c>
      <c r="C3707" t="str">
        <f>Tabla4[[#This Row],[NIT]]</f>
        <v>06141203730046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6995</v>
      </c>
      <c r="B3708" t="s">
        <v>6996</v>
      </c>
      <c r="C3708" t="str">
        <f>Tabla4[[#This Row],[NIT]]</f>
        <v>06140103931035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6997</v>
      </c>
      <c r="B3709" t="s">
        <v>6998</v>
      </c>
      <c r="C3709" t="str">
        <f>Tabla4[[#This Row],[NIT]]</f>
        <v>06143009961051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6999</v>
      </c>
      <c r="B3710" t="s">
        <v>7000</v>
      </c>
      <c r="C3710" t="str">
        <f>Tabla4[[#This Row],[NIT]]</f>
        <v>94140402531015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7001</v>
      </c>
      <c r="B3711" t="s">
        <v>7002</v>
      </c>
      <c r="C3711" t="str">
        <f>Tabla4[[#This Row],[NIT]]</f>
        <v>94832109591010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7003</v>
      </c>
      <c r="B3712" t="s">
        <v>7004</v>
      </c>
      <c r="C3712" t="str">
        <f>Tabla4[[#This Row],[NIT]]</f>
        <v>06141301921033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7005</v>
      </c>
      <c r="B3713" t="s">
        <v>7006</v>
      </c>
      <c r="C3713" t="str">
        <f>Tabla4[[#This Row],[NIT]]</f>
        <v>06141706001012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7007</v>
      </c>
      <c r="B3714" t="s">
        <v>7008</v>
      </c>
      <c r="C3714" t="str">
        <f>Tabla4[[#This Row],[NIT]]</f>
        <v>06140411021023</v>
      </c>
      <c r="D3714">
        <f t="shared" ref="D3714:D3777" si="117">LEN(C3714)</f>
        <v>14</v>
      </c>
      <c r="E3714" t="str">
        <f t="shared" si="116"/>
        <v>NIT</v>
      </c>
    </row>
    <row r="3715" spans="1:5" x14ac:dyDescent="0.25">
      <c r="A3715" t="s">
        <v>7009</v>
      </c>
      <c r="B3715" t="s">
        <v>7010</v>
      </c>
      <c r="C3715" t="str">
        <f>Tabla4[[#This Row],[NIT]]</f>
        <v>02101411580016</v>
      </c>
      <c r="D3715">
        <f t="shared" si="117"/>
        <v>14</v>
      </c>
      <c r="E3715" t="str">
        <f t="shared" ref="E3715:E3778" si="118">IF(D3715=14,"NIT",IF(D3715=9,"DUI"," "))</f>
        <v>NIT</v>
      </c>
    </row>
    <row r="3716" spans="1:5" x14ac:dyDescent="0.25">
      <c r="A3716" t="s">
        <v>7011</v>
      </c>
      <c r="B3716" t="s">
        <v>7012</v>
      </c>
      <c r="C3716" t="str">
        <f>Tabla4[[#This Row],[NIT]]</f>
        <v>05090911731018</v>
      </c>
      <c r="D3716">
        <f t="shared" si="117"/>
        <v>14</v>
      </c>
      <c r="E3716" t="str">
        <f t="shared" si="118"/>
        <v>NIT</v>
      </c>
    </row>
    <row r="3717" spans="1:5" x14ac:dyDescent="0.25">
      <c r="A3717" t="s">
        <v>7013</v>
      </c>
      <c r="B3717" t="s">
        <v>7014</v>
      </c>
      <c r="C3717" t="str">
        <f>Tabla4[[#This Row],[NIT]]</f>
        <v>14121609520015</v>
      </c>
      <c r="D3717">
        <f t="shared" si="117"/>
        <v>14</v>
      </c>
      <c r="E3717" t="str">
        <f t="shared" si="118"/>
        <v>NIT</v>
      </c>
    </row>
    <row r="3718" spans="1:5" x14ac:dyDescent="0.25">
      <c r="A3718" t="s">
        <v>7015</v>
      </c>
      <c r="B3718" t="s">
        <v>7016</v>
      </c>
      <c r="C3718" t="str">
        <f>Tabla4[[#This Row],[NIT]]</f>
        <v>06142710780035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7017</v>
      </c>
      <c r="B3719" t="s">
        <v>7018</v>
      </c>
      <c r="C3719" t="str">
        <f>Tabla4[[#This Row],[NIT]]</f>
        <v>06142010881022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7019</v>
      </c>
      <c r="B3720" t="s">
        <v>7020</v>
      </c>
      <c r="C3720" t="str">
        <f>Tabla4[[#This Row],[NIT]]</f>
        <v>06141901770025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7021</v>
      </c>
      <c r="B3721" t="s">
        <v>7022</v>
      </c>
      <c r="C3721" t="str">
        <f>Tabla4[[#This Row],[NIT]]</f>
        <v>06140212590184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7023</v>
      </c>
      <c r="B3722" t="s">
        <v>7024</v>
      </c>
      <c r="C3722" t="str">
        <f>Tabla4[[#This Row],[NIT]]</f>
        <v>12050805380019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7025</v>
      </c>
      <c r="B3723" t="s">
        <v>7026</v>
      </c>
      <c r="C3723" t="str">
        <f>Tabla4[[#This Row],[NIT]]</f>
        <v>06140406751080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7027</v>
      </c>
      <c r="B3724" t="s">
        <v>7028</v>
      </c>
      <c r="C3724" t="str">
        <f>Tabla4[[#This Row],[NIT]]</f>
        <v>06140311500082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7029</v>
      </c>
      <c r="B3725" t="s">
        <v>7030</v>
      </c>
      <c r="C3725" t="str">
        <f>Tabla4[[#This Row],[NIT]]</f>
        <v>11080509590013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7031</v>
      </c>
      <c r="B3726" t="s">
        <v>7032</v>
      </c>
      <c r="C3726" t="str">
        <f>Tabla4[[#This Row],[NIT]]</f>
        <v>13190802641020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7033</v>
      </c>
      <c r="B3727" t="s">
        <v>7034</v>
      </c>
      <c r="C3727" t="str">
        <f>Tabla4[[#This Row],[NIT]]</f>
        <v>12172508711027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7035</v>
      </c>
      <c r="B3728" t="s">
        <v>7036</v>
      </c>
      <c r="C3728" t="str">
        <f>Tabla4[[#This Row],[NIT]]</f>
        <v>08210204620012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7037</v>
      </c>
      <c r="B3729" t="s">
        <v>7038</v>
      </c>
      <c r="C3729" t="str">
        <f>Tabla4[[#This Row],[NIT]]</f>
        <v>06142201921059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7039</v>
      </c>
      <c r="B3730" t="s">
        <v>7040</v>
      </c>
      <c r="C3730" t="str">
        <f>Tabla4[[#This Row],[NIT]]</f>
        <v>06140210961036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7041</v>
      </c>
      <c r="B3731" t="s">
        <v>7042</v>
      </c>
      <c r="C3731" t="str">
        <f>Tabla4[[#This Row],[NIT]]</f>
        <v>97410604891011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7043</v>
      </c>
      <c r="B3732" t="s">
        <v>7044</v>
      </c>
      <c r="C3732" t="str">
        <f>Tabla4[[#This Row],[NIT]]</f>
        <v>06141807081017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7045</v>
      </c>
      <c r="B3733" t="s">
        <v>7046</v>
      </c>
      <c r="C3733" t="str">
        <f>Tabla4[[#This Row],[NIT]]</f>
        <v>06142708640023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7047</v>
      </c>
      <c r="B3734" t="s">
        <v>7048</v>
      </c>
      <c r="C3734" t="str">
        <f>Tabla4[[#This Row],[NIT]]</f>
        <v>06141604751130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7049</v>
      </c>
      <c r="B3735" t="s">
        <v>7050</v>
      </c>
      <c r="C3735" t="str">
        <f>Tabla4[[#This Row],[NIT]]</f>
        <v>10040110540016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7051</v>
      </c>
      <c r="B3736" t="s">
        <v>7052</v>
      </c>
      <c r="C3736" t="str">
        <f>Tabla4[[#This Row],[NIT]]</f>
        <v>02101808340017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7053</v>
      </c>
      <c r="B3737" t="s">
        <v>7054</v>
      </c>
      <c r="C3737" t="str">
        <f>Tabla4[[#This Row],[NIT]]</f>
        <v>11231409470011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7055</v>
      </c>
      <c r="B3738" t="s">
        <v>7056</v>
      </c>
      <c r="C3738" t="str">
        <f>Tabla4[[#This Row],[NIT]]</f>
        <v>04302903560018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79</v>
      </c>
      <c r="B3739" t="s">
        <v>7057</v>
      </c>
      <c r="C3739" t="str">
        <f>Tabla4[[#This Row],[NIT]]</f>
        <v>11231402520010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7058</v>
      </c>
      <c r="B3740" t="s">
        <v>7059</v>
      </c>
      <c r="C3740" t="str">
        <f>Tabla4[[#This Row],[NIT]]</f>
        <v>06142606780038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7060</v>
      </c>
      <c r="B3741" t="s">
        <v>7061</v>
      </c>
      <c r="C3741" t="str">
        <f>Tabla4[[#This Row],[NIT]]</f>
        <v>06140609891112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7062</v>
      </c>
      <c r="B3742" t="s">
        <v>7063</v>
      </c>
      <c r="C3742" t="str">
        <f>Tabla4[[#This Row],[NIT]]</f>
        <v>06142907051030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103</v>
      </c>
      <c r="B3743" t="s">
        <v>7064</v>
      </c>
      <c r="C3743" t="str">
        <f>Tabla4[[#This Row],[NIT]]</f>
        <v>06140612931028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7065</v>
      </c>
      <c r="B3744" t="s">
        <v>7066</v>
      </c>
      <c r="C3744" t="str">
        <f>Tabla4[[#This Row],[NIT]]</f>
        <v>06142206931028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7067</v>
      </c>
      <c r="B3745" t="s">
        <v>7068</v>
      </c>
      <c r="C3745" t="str">
        <f>Tabla4[[#This Row],[NIT]]</f>
        <v>06141406021011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7069</v>
      </c>
      <c r="B3746" t="s">
        <v>7070</v>
      </c>
      <c r="C3746" t="str">
        <f>Tabla4[[#This Row],[NIT]]</f>
        <v>14161603420011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7071</v>
      </c>
      <c r="B3747" t="s">
        <v>7072</v>
      </c>
      <c r="C3747" t="str">
        <f>Tabla4[[#This Row],[NIT]]</f>
        <v>98872007981015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7073</v>
      </c>
      <c r="B3748" t="s">
        <v>7074</v>
      </c>
      <c r="C3748" t="str">
        <f>Tabla4[[#This Row],[NIT]]</f>
        <v>06142907941087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7075</v>
      </c>
      <c r="B3749" t="s">
        <v>7076</v>
      </c>
      <c r="C3749" t="str">
        <f>Tabla4[[#This Row],[NIT]]</f>
        <v>06143107021016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7077</v>
      </c>
      <c r="B3750" t="s">
        <v>7078</v>
      </c>
      <c r="C3750" t="str">
        <f>Tabla4[[#This Row],[NIT]]</f>
        <v>02100801991019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7079</v>
      </c>
      <c r="B3751" t="s">
        <v>7080</v>
      </c>
      <c r="C3751" t="str">
        <f>Tabla4[[#This Row],[NIT]]</f>
        <v>14013012570019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7081</v>
      </c>
      <c r="B3752" t="s">
        <v>7082</v>
      </c>
      <c r="C3752" t="str">
        <f>Tabla4[[#This Row],[NIT]]</f>
        <v>12170511681020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7083</v>
      </c>
      <c r="B3753" t="s">
        <v>7084</v>
      </c>
      <c r="C3753" t="str">
        <f>Tabla4[[#This Row],[NIT]]</f>
        <v>95012206511028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7085</v>
      </c>
      <c r="B3754" t="s">
        <v>7086</v>
      </c>
      <c r="C3754" t="str">
        <f>Tabla4[[#This Row],[NIT]]</f>
        <v>10072505701010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7087</v>
      </c>
      <c r="B3755" t="s">
        <v>7088</v>
      </c>
      <c r="C3755" t="str">
        <f>Tabla4[[#This Row],[NIT]]</f>
        <v>13101005400014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7089</v>
      </c>
      <c r="B3756" t="s">
        <v>7090</v>
      </c>
      <c r="C3756" t="str">
        <f>Tabla4[[#This Row],[NIT]]</f>
        <v>14062904550010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2529</v>
      </c>
      <c r="B3757" t="s">
        <v>7091</v>
      </c>
      <c r="C3757" t="str">
        <f>Tabla4[[#This Row],[NIT]]</f>
        <v>09040206530014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7092</v>
      </c>
      <c r="B3758" t="s">
        <v>7093</v>
      </c>
      <c r="C3758" t="str">
        <f>Tabla4[[#This Row],[NIT]]</f>
        <v>06141006710014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7094</v>
      </c>
      <c r="B3759" t="s">
        <v>7095</v>
      </c>
      <c r="C3759" t="str">
        <f>Tabla4[[#This Row],[NIT]]</f>
        <v>95311202971013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7096</v>
      </c>
      <c r="B3760" t="s">
        <v>7097</v>
      </c>
      <c r="C3760" t="str">
        <f>Tabla4[[#This Row],[NIT]]</f>
        <v>96420106841017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7098</v>
      </c>
      <c r="B3761" t="s">
        <v>7099</v>
      </c>
      <c r="C3761" t="str">
        <f>Tabla4[[#This Row],[NIT]]</f>
        <v>06141709021030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7100</v>
      </c>
      <c r="B3762" t="s">
        <v>7101</v>
      </c>
      <c r="C3762" t="str">
        <f>Tabla4[[#This Row],[NIT]]</f>
        <v>06141011991046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7102</v>
      </c>
      <c r="B3763" t="s">
        <v>7103</v>
      </c>
      <c r="C3763" t="str">
        <f>Tabla4[[#This Row],[NIT]]</f>
        <v>06142406091067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7104</v>
      </c>
      <c r="B3764" t="s">
        <v>7105</v>
      </c>
      <c r="C3764" t="str">
        <f>Tabla4[[#This Row],[NIT]]</f>
        <v>06140106991055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7106</v>
      </c>
      <c r="B3765" t="s">
        <v>7107</v>
      </c>
      <c r="C3765" t="str">
        <f>Tabla4[[#This Row],[NIT]]</f>
        <v>06142012921013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7108</v>
      </c>
      <c r="B3766" t="s">
        <v>7109</v>
      </c>
      <c r="C3766" t="str">
        <f>Tabla4[[#This Row],[NIT]]</f>
        <v>06142204041017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7110</v>
      </c>
      <c r="B3767" t="s">
        <v>7111</v>
      </c>
      <c r="C3767" t="str">
        <f>Tabla4[[#This Row],[NIT]]</f>
        <v>06140101911037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7112</v>
      </c>
      <c r="B3768" t="s">
        <v>7113</v>
      </c>
      <c r="C3768" t="str">
        <f>Tabla4[[#This Row],[NIT]]</f>
        <v>06142206061040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7114</v>
      </c>
      <c r="B3769" t="s">
        <v>7115</v>
      </c>
      <c r="C3769" t="str">
        <f>Tabla4[[#This Row],[NIT]]</f>
        <v>06141012730027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7116</v>
      </c>
      <c r="B3770" t="s">
        <v>7117</v>
      </c>
      <c r="C3770" t="str">
        <f>Tabla4[[#This Row],[NIT]]</f>
        <v>06141403011066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7118</v>
      </c>
      <c r="B3771" t="s">
        <v>7119</v>
      </c>
      <c r="C3771" t="str">
        <f>Tabla4[[#This Row],[NIT]]</f>
        <v>06141910840053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7120</v>
      </c>
      <c r="B3772" t="s">
        <v>7121</v>
      </c>
      <c r="C3772" t="str">
        <f>Tabla4[[#This Row],[NIT]]</f>
        <v>06142207931013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7122</v>
      </c>
      <c r="B3773" t="s">
        <v>7123</v>
      </c>
      <c r="C3773" t="str">
        <f>Tabla4[[#This Row],[NIT]]</f>
        <v>05110909741015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793</v>
      </c>
      <c r="B3774" t="s">
        <v>7124</v>
      </c>
      <c r="C3774" t="str">
        <f>Tabla4[[#This Row],[NIT]]</f>
        <v>06142207850045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7125</v>
      </c>
      <c r="B3775" t="s">
        <v>7126</v>
      </c>
      <c r="C3775" t="str">
        <f>Tabla4[[#This Row],[NIT]]</f>
        <v>06141212891023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7127</v>
      </c>
      <c r="B3776" t="s">
        <v>7128</v>
      </c>
      <c r="C3776" t="str">
        <f>Tabla4[[#This Row],[NIT]]</f>
        <v>06141901880013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7129</v>
      </c>
      <c r="B3777" t="s">
        <v>7130</v>
      </c>
      <c r="C3777" t="str">
        <f>Tabla4[[#This Row],[NIT]]</f>
        <v>06142408991022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7131</v>
      </c>
      <c r="B3778" t="s">
        <v>7132</v>
      </c>
      <c r="C3778" t="str">
        <f>Tabla4[[#This Row],[NIT]]</f>
        <v>06142211951029</v>
      </c>
      <c r="D3778">
        <f t="shared" ref="D3778:D3841" si="119">LEN(C3778)</f>
        <v>14</v>
      </c>
      <c r="E3778" t="str">
        <f t="shared" si="118"/>
        <v>NIT</v>
      </c>
    </row>
    <row r="3779" spans="1:5" x14ac:dyDescent="0.25">
      <c r="A3779" t="s">
        <v>7133</v>
      </c>
      <c r="B3779" t="s">
        <v>7134</v>
      </c>
      <c r="C3779" t="str">
        <f>Tabla4[[#This Row],[NIT]]</f>
        <v>06140104680029</v>
      </c>
      <c r="D3779">
        <f t="shared" si="119"/>
        <v>14</v>
      </c>
      <c r="E3779" t="str">
        <f t="shared" ref="E3779:E3842" si="120">IF(D3779=14,"NIT",IF(D3779=9,"DUI"," "))</f>
        <v>NIT</v>
      </c>
    </row>
    <row r="3780" spans="1:5" x14ac:dyDescent="0.25">
      <c r="A3780" t="s">
        <v>7135</v>
      </c>
      <c r="B3780" t="s">
        <v>7136</v>
      </c>
      <c r="C3780" t="str">
        <f>Tabla4[[#This Row],[NIT]]</f>
        <v>12172209081017</v>
      </c>
      <c r="D3780">
        <f t="shared" si="119"/>
        <v>14</v>
      </c>
      <c r="E3780" t="str">
        <f t="shared" si="120"/>
        <v>NIT</v>
      </c>
    </row>
    <row r="3781" spans="1:5" x14ac:dyDescent="0.25">
      <c r="A3781" t="s">
        <v>7137</v>
      </c>
      <c r="B3781" t="s">
        <v>7138</v>
      </c>
      <c r="C3781" t="str">
        <f>Tabla4[[#This Row],[NIT]]</f>
        <v>06142405991021</v>
      </c>
      <c r="D3781">
        <f t="shared" si="119"/>
        <v>14</v>
      </c>
      <c r="E3781" t="str">
        <f t="shared" si="120"/>
        <v>NIT</v>
      </c>
    </row>
    <row r="3782" spans="1:5" x14ac:dyDescent="0.25">
      <c r="A3782" t="s">
        <v>7139</v>
      </c>
      <c r="B3782" t="s">
        <v>7140</v>
      </c>
      <c r="C3782" t="str">
        <f>Tabla4[[#This Row],[NIT]]</f>
        <v>06141909620016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7141</v>
      </c>
      <c r="B3783" t="s">
        <v>7142</v>
      </c>
      <c r="C3783" t="str">
        <f>Tabla4[[#This Row],[NIT]]</f>
        <v>06141508971014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7143</v>
      </c>
      <c r="B3784" t="s">
        <v>7144</v>
      </c>
      <c r="C3784" t="str">
        <f>Tabla4[[#This Row],[NIT]]</f>
        <v>06141203961035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7145</v>
      </c>
      <c r="B3785" t="s">
        <v>7146</v>
      </c>
      <c r="C3785" t="str">
        <f>Tabla4[[#This Row],[NIT]]</f>
        <v>06142012041064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7147</v>
      </c>
      <c r="B3786" t="s">
        <v>7148</v>
      </c>
      <c r="C3786" t="str">
        <f>Tabla4[[#This Row],[NIT]]</f>
        <v>06142508991038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7149</v>
      </c>
      <c r="B3787" t="s">
        <v>7150</v>
      </c>
      <c r="C3787" t="str">
        <f>Tabla4[[#This Row],[NIT]]</f>
        <v>06141502071089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7151</v>
      </c>
      <c r="B3788" t="s">
        <v>7152</v>
      </c>
      <c r="C3788" t="str">
        <f>Tabla4[[#This Row],[NIT]]</f>
        <v>06141603891028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7153</v>
      </c>
      <c r="B3789" t="s">
        <v>7154</v>
      </c>
      <c r="C3789" t="str">
        <f>Tabla4[[#This Row],[NIT]]</f>
        <v>06140710091011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7155</v>
      </c>
      <c r="B3790" t="s">
        <v>7156</v>
      </c>
      <c r="C3790" t="str">
        <f>Tabla4[[#This Row],[NIT]]</f>
        <v>06141405971032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7157</v>
      </c>
      <c r="B3791" t="s">
        <v>7158</v>
      </c>
      <c r="C3791" t="str">
        <f>Tabla4[[#This Row],[NIT]]</f>
        <v>05220109041015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7159</v>
      </c>
      <c r="B3792" t="s">
        <v>7160</v>
      </c>
      <c r="C3792" t="str">
        <f>Tabla4[[#This Row],[NIT]]</f>
        <v>06141809921012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7161</v>
      </c>
      <c r="B3793" t="s">
        <v>7162</v>
      </c>
      <c r="C3793" t="str">
        <f>Tabla4[[#This Row],[NIT]]</f>
        <v>06141209011012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7163</v>
      </c>
      <c r="B3794" t="s">
        <v>7164</v>
      </c>
      <c r="C3794" t="str">
        <f>Tabla4[[#This Row],[NIT]]</f>
        <v>06141303021013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7165</v>
      </c>
      <c r="B3795" t="s">
        <v>7166</v>
      </c>
      <c r="C3795" t="str">
        <f>Tabla4[[#This Row],[NIT]]</f>
        <v>06141802041017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7167</v>
      </c>
      <c r="B3796" t="s">
        <v>7168</v>
      </c>
      <c r="C3796" t="str">
        <f>Tabla4[[#This Row],[NIT]]</f>
        <v>06142610720028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7169</v>
      </c>
      <c r="B3797" t="s">
        <v>7170</v>
      </c>
      <c r="C3797" t="str">
        <f>Tabla4[[#This Row],[NIT]]</f>
        <v>06141612031031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7171</v>
      </c>
      <c r="B3798" t="s">
        <v>7172</v>
      </c>
      <c r="C3798" t="str">
        <f>Tabla4[[#This Row],[NIT]]</f>
        <v>06142705991031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7173</v>
      </c>
      <c r="B3799" t="s">
        <v>7174</v>
      </c>
      <c r="C3799" t="str">
        <f>Tabla4[[#This Row],[NIT]]</f>
        <v>03011104101014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7175</v>
      </c>
      <c r="B3800" t="s">
        <v>7176</v>
      </c>
      <c r="C3800" t="str">
        <f>Tabla4[[#This Row],[NIT]]</f>
        <v>06142402981050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7177</v>
      </c>
      <c r="B3801" t="s">
        <v>7178</v>
      </c>
      <c r="C3801" t="str">
        <f>Tabla4[[#This Row],[NIT]]</f>
        <v>06142903071070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7179</v>
      </c>
      <c r="B3802" t="s">
        <v>7180</v>
      </c>
      <c r="C3802" t="str">
        <f>Tabla4[[#This Row],[NIT]]</f>
        <v>06141811760018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7181</v>
      </c>
      <c r="B3803" t="s">
        <v>7182</v>
      </c>
      <c r="C3803" t="str">
        <f>Tabla4[[#This Row],[NIT]]</f>
        <v>06141901790012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7183</v>
      </c>
      <c r="B3804" t="s">
        <v>7184</v>
      </c>
      <c r="C3804" t="str">
        <f>Tabla4[[#This Row],[NIT]]</f>
        <v>06140905981011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7185</v>
      </c>
      <c r="B3805" t="s">
        <v>7186</v>
      </c>
      <c r="C3805" t="str">
        <f>Tabla4[[#This Row],[NIT]]</f>
        <v>06142201961034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7187</v>
      </c>
      <c r="B3806" t="s">
        <v>7188</v>
      </c>
      <c r="C3806" t="str">
        <f>Tabla4[[#This Row],[NIT]]</f>
        <v>06141911921027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7189</v>
      </c>
      <c r="B3807" t="s">
        <v>7190</v>
      </c>
      <c r="C3807" t="str">
        <f>Tabla4[[#This Row],[NIT]]</f>
        <v>06141302790010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7191</v>
      </c>
      <c r="B3808" t="s">
        <v>7192</v>
      </c>
      <c r="C3808" t="str">
        <f>Tabla4[[#This Row],[NIT]]</f>
        <v>94830703071016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7193</v>
      </c>
      <c r="B3809" t="s">
        <v>7194</v>
      </c>
      <c r="C3809" t="str">
        <f>Tabla4[[#This Row],[NIT]]</f>
        <v>06141103051023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7195</v>
      </c>
      <c r="B3810" t="s">
        <v>7196</v>
      </c>
      <c r="C3810" t="str">
        <f>Tabla4[[#This Row],[NIT]]</f>
        <v>06142404981022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7197</v>
      </c>
      <c r="B3811" t="s">
        <v>7198</v>
      </c>
      <c r="C3811" t="str">
        <f>Tabla4[[#This Row],[NIT]]</f>
        <v>06142104941045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7199</v>
      </c>
      <c r="B3812" t="s">
        <v>7200</v>
      </c>
      <c r="C3812" t="str">
        <f>Tabla4[[#This Row],[NIT]]</f>
        <v>06140206001052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7201</v>
      </c>
      <c r="B3813" t="s">
        <v>7202</v>
      </c>
      <c r="C3813" t="str">
        <f>Tabla4[[#This Row],[NIT]]</f>
        <v>06140107981061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7203</v>
      </c>
      <c r="B3814" t="s">
        <v>7204</v>
      </c>
      <c r="C3814" t="str">
        <f>Tabla4[[#This Row],[NIT]]</f>
        <v>06142202081020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7205</v>
      </c>
      <c r="B3815" t="s">
        <v>7206</v>
      </c>
      <c r="C3815" t="str">
        <f>Tabla4[[#This Row],[NIT]]</f>
        <v>06142807061055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7207</v>
      </c>
      <c r="B3816" t="s">
        <v>7208</v>
      </c>
      <c r="C3816" t="str">
        <f>Tabla4[[#This Row],[NIT]]</f>
        <v>06142106991074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7209</v>
      </c>
      <c r="B3817" t="s">
        <v>7210</v>
      </c>
      <c r="C3817" t="str">
        <f>Tabla4[[#This Row],[NIT]]</f>
        <v>06142101941010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7211</v>
      </c>
      <c r="B3818" t="s">
        <v>7212</v>
      </c>
      <c r="C3818" t="str">
        <f>Tabla4[[#This Row],[NIT]]</f>
        <v>06141611011045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7213</v>
      </c>
      <c r="B3819" t="s">
        <v>7214</v>
      </c>
      <c r="C3819" t="str">
        <f>Tabla4[[#This Row],[NIT]]</f>
        <v>03012411711012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7215</v>
      </c>
      <c r="B3820" t="s">
        <v>7216</v>
      </c>
      <c r="C3820" t="str">
        <f>Tabla4[[#This Row],[NIT]]</f>
        <v>06191304701023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7217</v>
      </c>
      <c r="B3821" t="s">
        <v>7218</v>
      </c>
      <c r="C3821" t="str">
        <f>Tabla4[[#This Row],[NIT]]</f>
        <v>06142906610023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7219</v>
      </c>
      <c r="B3822" t="s">
        <v>7220</v>
      </c>
      <c r="C3822" t="str">
        <f>Tabla4[[#This Row],[NIT]]</f>
        <v>11062305011018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7221</v>
      </c>
      <c r="B3823" t="s">
        <v>7222</v>
      </c>
      <c r="C3823" t="str">
        <f>Tabla4[[#This Row],[NIT]]</f>
        <v>06142205850029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7223</v>
      </c>
      <c r="B3824" t="s">
        <v>7224</v>
      </c>
      <c r="C3824" t="str">
        <f>Tabla4[[#This Row],[NIT]]</f>
        <v>06142506041059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7225</v>
      </c>
      <c r="B3825" t="s">
        <v>7226</v>
      </c>
      <c r="C3825" t="str">
        <f>Tabla4[[#This Row],[NIT]]</f>
        <v>06141208091012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7227</v>
      </c>
      <c r="B3826" t="s">
        <v>7228</v>
      </c>
      <c r="C3826" t="str">
        <f>Tabla4[[#This Row],[NIT]]</f>
        <v>06141003951019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7229</v>
      </c>
      <c r="B3827" t="s">
        <v>7230</v>
      </c>
      <c r="C3827" t="str">
        <f>Tabla4[[#This Row],[NIT]]</f>
        <v>06141712931048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7231</v>
      </c>
      <c r="B3828" t="s">
        <v>7232</v>
      </c>
      <c r="C3828" t="str">
        <f>Tabla4[[#This Row],[NIT]]</f>
        <v>06142905951018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7233</v>
      </c>
      <c r="B3829" t="s">
        <v>7234</v>
      </c>
      <c r="C3829" t="str">
        <f>Tabla4[[#This Row],[NIT]]</f>
        <v>06142603981023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7235</v>
      </c>
      <c r="B3830" t="s">
        <v>7236</v>
      </c>
      <c r="C3830" t="str">
        <f>Tabla4[[#This Row],[NIT]]</f>
        <v>06141001071011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7237</v>
      </c>
      <c r="B3831" t="s">
        <v>7238</v>
      </c>
      <c r="C3831" t="str">
        <f>Tabla4[[#This Row],[NIT]]</f>
        <v>06141106931032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7239</v>
      </c>
      <c r="B3832" t="s">
        <v>7240</v>
      </c>
      <c r="C3832" t="str">
        <f>Tabla4[[#This Row],[NIT]]</f>
        <v>06142806041034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7241</v>
      </c>
      <c r="B3833" t="s">
        <v>7242</v>
      </c>
      <c r="C3833" t="str">
        <f>Tabla4[[#This Row],[NIT]]</f>
        <v>94980511991016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7243</v>
      </c>
      <c r="B3834" t="s">
        <v>7244</v>
      </c>
      <c r="C3834" t="str">
        <f>Tabla4[[#This Row],[NIT]]</f>
        <v>09070804600012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7245</v>
      </c>
      <c r="B3835" t="s">
        <v>7246</v>
      </c>
      <c r="C3835" t="str">
        <f>Tabla4[[#This Row],[NIT]]</f>
        <v>06141702091025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7247</v>
      </c>
      <c r="B3836" t="s">
        <v>7248</v>
      </c>
      <c r="C3836" t="str">
        <f>Tabla4[[#This Row],[NIT]]</f>
        <v>06142105031034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7249</v>
      </c>
      <c r="B3837" t="s">
        <v>7250</v>
      </c>
      <c r="C3837" t="str">
        <f>Tabla4[[#This Row],[NIT]]</f>
        <v>06141711991012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7251</v>
      </c>
      <c r="B3838" t="s">
        <v>7252</v>
      </c>
      <c r="C3838" t="str">
        <f>Tabla4[[#This Row],[NIT]]</f>
        <v>05110512941018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7253</v>
      </c>
      <c r="B3839" t="s">
        <v>7254</v>
      </c>
      <c r="C3839" t="str">
        <f>Tabla4[[#This Row],[NIT]]</f>
        <v>03150805021023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7255</v>
      </c>
      <c r="B3840" t="s">
        <v>7256</v>
      </c>
      <c r="C3840" t="str">
        <f>Tabla4[[#This Row],[NIT]]</f>
        <v>03151302981018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7257</v>
      </c>
      <c r="B3841" t="s">
        <v>7258</v>
      </c>
      <c r="C3841" t="str">
        <f>Tabla4[[#This Row],[NIT]]</f>
        <v>06141411830029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3332</v>
      </c>
      <c r="B3842" t="s">
        <v>7259</v>
      </c>
      <c r="C3842" t="str">
        <f>Tabla4[[#This Row],[NIT]]</f>
        <v>13191912001015</v>
      </c>
      <c r="D3842">
        <f t="shared" ref="D3842:D3905" si="121">LEN(C3842)</f>
        <v>14</v>
      </c>
      <c r="E3842" t="str">
        <f t="shared" si="120"/>
        <v>NIT</v>
      </c>
    </row>
    <row r="3843" spans="1:5" x14ac:dyDescent="0.25">
      <c r="A3843" t="s">
        <v>7260</v>
      </c>
      <c r="B3843" t="s">
        <v>7261</v>
      </c>
      <c r="C3843" t="str">
        <f>Tabla4[[#This Row],[NIT]]</f>
        <v>06141112021030</v>
      </c>
      <c r="D3843">
        <f t="shared" si="121"/>
        <v>14</v>
      </c>
      <c r="E3843" t="str">
        <f t="shared" ref="E3843:E3906" si="122">IF(D3843=14,"NIT",IF(D3843=9,"DUI"," "))</f>
        <v>NIT</v>
      </c>
    </row>
    <row r="3844" spans="1:5" x14ac:dyDescent="0.25">
      <c r="A3844" t="s">
        <v>7262</v>
      </c>
      <c r="B3844" t="s">
        <v>7263</v>
      </c>
      <c r="C3844" t="str">
        <f>Tabla4[[#This Row],[NIT]]</f>
        <v>06142210640017</v>
      </c>
      <c r="D3844">
        <f t="shared" si="121"/>
        <v>14</v>
      </c>
      <c r="E3844" t="str">
        <f t="shared" si="122"/>
        <v>NIT</v>
      </c>
    </row>
    <row r="3845" spans="1:5" x14ac:dyDescent="0.25">
      <c r="A3845" t="s">
        <v>7264</v>
      </c>
      <c r="B3845" t="s">
        <v>7265</v>
      </c>
      <c r="C3845" t="str">
        <f>Tabla4[[#This Row],[NIT]]</f>
        <v>02102804991012</v>
      </c>
      <c r="D3845">
        <f t="shared" si="121"/>
        <v>14</v>
      </c>
      <c r="E3845" t="str">
        <f t="shared" si="122"/>
        <v>NIT</v>
      </c>
    </row>
    <row r="3846" spans="1:5" x14ac:dyDescent="0.25">
      <c r="A3846" t="s">
        <v>7266</v>
      </c>
      <c r="B3846" t="s">
        <v>7267</v>
      </c>
      <c r="C3846" t="str">
        <f>Tabla4[[#This Row],[NIT]]</f>
        <v>03152803961013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7268</v>
      </c>
      <c r="B3847" t="s">
        <v>7269</v>
      </c>
      <c r="C3847" t="str">
        <f>Tabla4[[#This Row],[NIT]]</f>
        <v>11233105991017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7270</v>
      </c>
      <c r="B3848" t="s">
        <v>7271</v>
      </c>
      <c r="C3848" t="str">
        <f>Tabla4[[#This Row],[NIT]]</f>
        <v>06142009961080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7272</v>
      </c>
      <c r="B3849" t="s">
        <v>7273</v>
      </c>
      <c r="C3849" t="str">
        <f>Tabla4[[#This Row],[NIT]]</f>
        <v>94112110821019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7274</v>
      </c>
      <c r="B3850" t="s">
        <v>7275</v>
      </c>
      <c r="C3850" t="str">
        <f>Tabla4[[#This Row],[NIT]]</f>
        <v>94651912661023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7276</v>
      </c>
      <c r="B3851" t="s">
        <v>7277</v>
      </c>
      <c r="C3851" t="str">
        <f>Tabla4[[#This Row],[NIT]]</f>
        <v>06141702061029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7278</v>
      </c>
      <c r="B3852" t="s">
        <v>7279</v>
      </c>
      <c r="C3852" t="str">
        <f>Tabla4[[#This Row],[NIT]]</f>
        <v>06141111091018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3352</v>
      </c>
      <c r="B3853" t="s">
        <v>7280</v>
      </c>
      <c r="C3853" t="str">
        <f>Tabla4[[#This Row],[NIT]]</f>
        <v>06142709061020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7281</v>
      </c>
      <c r="B3854" t="s">
        <v>7282</v>
      </c>
      <c r="C3854" t="str">
        <f>Tabla4[[#This Row],[NIT]]</f>
        <v>06141105951030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7283</v>
      </c>
      <c r="B3855" t="s">
        <v>7284</v>
      </c>
      <c r="C3855" t="str">
        <f>Tabla4[[#This Row],[NIT]]</f>
        <v>06142606961015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7285</v>
      </c>
      <c r="B3856" t="s">
        <v>7286</v>
      </c>
      <c r="C3856" t="str">
        <f>Tabla4[[#This Row],[NIT]]</f>
        <v>02101905721052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7287</v>
      </c>
      <c r="B3857" t="s">
        <v>7288</v>
      </c>
      <c r="C3857" t="str">
        <f>Tabla4[[#This Row],[NIT]]</f>
        <v>06141006731044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7289</v>
      </c>
      <c r="B3858" t="s">
        <v>7290</v>
      </c>
      <c r="C3858" t="str">
        <f>Tabla4[[#This Row],[NIT]]</f>
        <v>06140911820014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7291</v>
      </c>
      <c r="B3859" t="s">
        <v>7292</v>
      </c>
      <c r="C3859" t="str">
        <f>Tabla4[[#This Row],[NIT]]</f>
        <v>02101310991021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7293</v>
      </c>
      <c r="B3860" t="s">
        <v>7294</v>
      </c>
      <c r="C3860" t="str">
        <f>Tabla4[[#This Row],[NIT]]</f>
        <v>06141703071028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7295</v>
      </c>
      <c r="B3861" t="s">
        <v>7296</v>
      </c>
      <c r="C3861" t="str">
        <f>Tabla4[[#This Row],[NIT]]</f>
        <v>06140805001028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7297</v>
      </c>
      <c r="B3862" t="s">
        <v>7298</v>
      </c>
      <c r="C3862" t="str">
        <f>Tabla4[[#This Row],[NIT]]</f>
        <v>06141412061041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7299</v>
      </c>
      <c r="B3863" t="s">
        <v>7300</v>
      </c>
      <c r="C3863" t="str">
        <f>Tabla4[[#This Row],[NIT]]</f>
        <v>10100603941015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7301</v>
      </c>
      <c r="B3864" t="s">
        <v>7302</v>
      </c>
      <c r="C3864" t="str">
        <f>Tabla4[[#This Row],[NIT]]</f>
        <v>06141112041014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7303</v>
      </c>
      <c r="B3865" t="s">
        <v>7304</v>
      </c>
      <c r="C3865" t="str">
        <f>Tabla4[[#This Row],[NIT]]</f>
        <v>06140710850015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2068</v>
      </c>
      <c r="B3866" t="s">
        <v>7305</v>
      </c>
      <c r="C3866" t="str">
        <f>Tabla4[[#This Row],[NIT]]</f>
        <v>06141705041010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7306</v>
      </c>
      <c r="B3867" t="s">
        <v>7307</v>
      </c>
      <c r="C3867" t="str">
        <f>Tabla4[[#This Row],[NIT]]</f>
        <v>06142510051018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7308</v>
      </c>
      <c r="B3868" t="s">
        <v>7309</v>
      </c>
      <c r="C3868" t="str">
        <f>Tabla4[[#This Row],[NIT]]</f>
        <v>02100710091015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7310</v>
      </c>
      <c r="B3869" t="s">
        <v>7311</v>
      </c>
      <c r="C3869" t="str">
        <f>Tabla4[[#This Row],[NIT]]</f>
        <v>03150309971011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7312</v>
      </c>
      <c r="B3870" t="s">
        <v>7313</v>
      </c>
      <c r="C3870" t="str">
        <f>Tabla4[[#This Row],[NIT]]</f>
        <v>94981612971012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3380</v>
      </c>
      <c r="B3871" t="s">
        <v>7314</v>
      </c>
      <c r="C3871" t="str">
        <f>Tabla4[[#This Row],[NIT]]</f>
        <v>06140701690011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7315</v>
      </c>
      <c r="B3872" t="s">
        <v>7316</v>
      </c>
      <c r="C3872" t="str">
        <f>Tabla4[[#This Row],[NIT]]</f>
        <v>06140904760020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7317</v>
      </c>
      <c r="B3873" t="s">
        <v>7318</v>
      </c>
      <c r="C3873" t="str">
        <f>Tabla4[[#This Row],[NIT]]</f>
        <v>06141903071049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7319</v>
      </c>
      <c r="B3874" t="s">
        <v>7320</v>
      </c>
      <c r="C3874" t="str">
        <f>Tabla4[[#This Row],[NIT]]</f>
        <v>06142811911020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7321</v>
      </c>
      <c r="B3875" t="s">
        <v>7322</v>
      </c>
      <c r="C3875" t="str">
        <f>Tabla4[[#This Row],[NIT]]</f>
        <v>06142711740021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7323</v>
      </c>
      <c r="B3876" t="s">
        <v>7324</v>
      </c>
      <c r="C3876" t="str">
        <f>Tabla4[[#This Row],[NIT]]</f>
        <v>12170809061025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7325</v>
      </c>
      <c r="B3877" t="s">
        <v>7326</v>
      </c>
      <c r="C3877" t="str">
        <f>Tabla4[[#This Row],[NIT]]</f>
        <v>06141606750011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7327</v>
      </c>
      <c r="B3878" t="s">
        <v>7328</v>
      </c>
      <c r="C3878" t="str">
        <f>Tabla4[[#This Row],[NIT]]</f>
        <v>06141101860019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7329</v>
      </c>
      <c r="B3879" t="s">
        <v>7330</v>
      </c>
      <c r="C3879" t="str">
        <f>Tabla4[[#This Row],[NIT]]</f>
        <v>07111610071017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7331</v>
      </c>
      <c r="B3880" t="s">
        <v>7332</v>
      </c>
      <c r="C3880" t="str">
        <f>Tabla4[[#This Row],[NIT]]</f>
        <v>06140101971013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7333</v>
      </c>
      <c r="B3881" t="s">
        <v>7334</v>
      </c>
      <c r="C3881" t="str">
        <f>Tabla4[[#This Row],[NIT]]</f>
        <v>06142009961063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7335</v>
      </c>
      <c r="B3882" t="s">
        <v>7336</v>
      </c>
      <c r="C3882" t="str">
        <f>Tabla4[[#This Row],[NIT]]</f>
        <v>06142211901056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7337</v>
      </c>
      <c r="B3883" t="s">
        <v>7338</v>
      </c>
      <c r="C3883" t="str">
        <f>Tabla4[[#This Row],[NIT]]</f>
        <v>06141209961045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7339</v>
      </c>
      <c r="B3884" t="s">
        <v>7340</v>
      </c>
      <c r="C3884" t="str">
        <f>Tabla4[[#This Row],[NIT]]</f>
        <v>94831906981014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7341</v>
      </c>
      <c r="B3885" t="s">
        <v>7342</v>
      </c>
      <c r="C3885" t="str">
        <f>Tabla4[[#This Row],[NIT]]</f>
        <v>06142404981030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7343</v>
      </c>
      <c r="B3886" t="s">
        <v>7344</v>
      </c>
      <c r="C3886" t="str">
        <f>Tabla4[[#This Row],[NIT]]</f>
        <v>11232012770017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7345</v>
      </c>
      <c r="B3887" t="s">
        <v>7346</v>
      </c>
      <c r="C3887" t="str">
        <f>Tabla4[[#This Row],[NIT]]</f>
        <v>06141209061010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7347</v>
      </c>
      <c r="B3888" t="s">
        <v>7348</v>
      </c>
      <c r="C3888" t="str">
        <f>Tabla4[[#This Row],[NIT]]</f>
        <v>05090710741023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7349</v>
      </c>
      <c r="B3889" t="s">
        <v>7350</v>
      </c>
      <c r="C3889" t="str">
        <f>Tabla4[[#This Row],[NIT]]</f>
        <v>06142508951044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7351</v>
      </c>
      <c r="B3890" t="s">
        <v>7352</v>
      </c>
      <c r="C3890" t="str">
        <f>Tabla4[[#This Row],[NIT]]</f>
        <v>06141903931021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7353</v>
      </c>
      <c r="B3891" t="s">
        <v>7354</v>
      </c>
      <c r="C3891" t="str">
        <f>Tabla4[[#This Row],[NIT]]</f>
        <v>06142304911051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7355</v>
      </c>
      <c r="B3892" t="s">
        <v>7356</v>
      </c>
      <c r="C3892" t="str">
        <f>Tabla4[[#This Row],[NIT]]</f>
        <v>06140605941034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7357</v>
      </c>
      <c r="B3893" t="s">
        <v>7358</v>
      </c>
      <c r="C3893" t="str">
        <f>Tabla4[[#This Row],[NIT]]</f>
        <v>06141606770010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7359</v>
      </c>
      <c r="B3894" t="s">
        <v>7360</v>
      </c>
      <c r="C3894" t="str">
        <f>Tabla4[[#This Row],[NIT]]</f>
        <v>06142401941054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7361</v>
      </c>
      <c r="B3895" t="s">
        <v>7362</v>
      </c>
      <c r="C3895" t="str">
        <f>Tabla4[[#This Row],[NIT]]</f>
        <v>06140509780017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7363</v>
      </c>
      <c r="B3896" t="s">
        <v>7364</v>
      </c>
      <c r="C3896" t="str">
        <f>Tabla4[[#This Row],[NIT]]</f>
        <v>06143006941076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7365</v>
      </c>
      <c r="B3897" t="s">
        <v>7366</v>
      </c>
      <c r="C3897" t="str">
        <f>Tabla4[[#This Row],[NIT]]</f>
        <v>06141804941015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7367</v>
      </c>
      <c r="B3898" t="s">
        <v>7368</v>
      </c>
      <c r="C3898" t="str">
        <f>Tabla4[[#This Row],[NIT]]</f>
        <v>06141608860014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7369</v>
      </c>
      <c r="B3899" t="s">
        <v>7370</v>
      </c>
      <c r="C3899" t="str">
        <f>Tabla4[[#This Row],[NIT]]</f>
        <v>06140403931037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7371</v>
      </c>
      <c r="B3900" t="s">
        <v>7372</v>
      </c>
      <c r="C3900" t="str">
        <f>Tabla4[[#This Row],[NIT]]</f>
        <v>06142212860033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7373</v>
      </c>
      <c r="B3901" t="s">
        <v>7374</v>
      </c>
      <c r="C3901" t="str">
        <f>Tabla4[[#This Row],[NIT]]</f>
        <v>06143101700014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7375</v>
      </c>
      <c r="B3902" t="s">
        <v>7376</v>
      </c>
      <c r="C3902" t="str">
        <f>Tabla4[[#This Row],[NIT]]</f>
        <v>06142602101020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7377</v>
      </c>
      <c r="B3903" t="s">
        <v>7378</v>
      </c>
      <c r="C3903" t="str">
        <f>Tabla4[[#This Row],[NIT]]</f>
        <v>06140807001017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7379</v>
      </c>
      <c r="B3904" t="s">
        <v>7380</v>
      </c>
      <c r="C3904" t="str">
        <f>Tabla4[[#This Row],[NIT]]</f>
        <v>06140404971032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7381</v>
      </c>
      <c r="B3905" t="s">
        <v>7382</v>
      </c>
      <c r="C3905" t="str">
        <f>Tabla4[[#This Row],[NIT]]</f>
        <v>06140804031020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7383</v>
      </c>
      <c r="B3906" t="s">
        <v>7384</v>
      </c>
      <c r="C3906" t="str">
        <f>Tabla4[[#This Row],[NIT]]</f>
        <v>06141002961010</v>
      </c>
      <c r="D3906">
        <f t="shared" ref="D3906:D3969" si="123">LEN(C3906)</f>
        <v>14</v>
      </c>
      <c r="E3906" t="str">
        <f t="shared" si="122"/>
        <v>NIT</v>
      </c>
    </row>
    <row r="3907" spans="1:5" x14ac:dyDescent="0.25">
      <c r="A3907" t="s">
        <v>7385</v>
      </c>
      <c r="B3907" t="s">
        <v>7386</v>
      </c>
      <c r="C3907" t="str">
        <f>Tabla4[[#This Row],[NIT]]</f>
        <v>06141609991016</v>
      </c>
      <c r="D3907">
        <f t="shared" si="123"/>
        <v>14</v>
      </c>
      <c r="E3907" t="str">
        <f t="shared" ref="E3907:E3970" si="124">IF(D3907=14,"NIT",IF(D3907=9,"DUI"," "))</f>
        <v>NIT</v>
      </c>
    </row>
    <row r="3908" spans="1:5" x14ac:dyDescent="0.25">
      <c r="A3908" t="s">
        <v>7387</v>
      </c>
      <c r="B3908" t="s">
        <v>7388</v>
      </c>
      <c r="C3908" t="str">
        <f>Tabla4[[#This Row],[NIT]]</f>
        <v>06141706810017</v>
      </c>
      <c r="D3908">
        <f t="shared" si="123"/>
        <v>14</v>
      </c>
      <c r="E3908" t="str">
        <f t="shared" si="124"/>
        <v>NIT</v>
      </c>
    </row>
    <row r="3909" spans="1:5" x14ac:dyDescent="0.25">
      <c r="A3909" t="s">
        <v>7389</v>
      </c>
      <c r="B3909" t="s">
        <v>7390</v>
      </c>
      <c r="C3909" t="str">
        <f>Tabla4[[#This Row],[NIT]]</f>
        <v>06140103931027</v>
      </c>
      <c r="D3909">
        <f t="shared" si="123"/>
        <v>14</v>
      </c>
      <c r="E3909" t="str">
        <f t="shared" si="124"/>
        <v>NIT</v>
      </c>
    </row>
    <row r="3910" spans="1:5" x14ac:dyDescent="0.25">
      <c r="A3910" t="s">
        <v>7391</v>
      </c>
      <c r="B3910" t="s">
        <v>7392</v>
      </c>
      <c r="C3910" t="str">
        <f>Tabla4[[#This Row],[NIT]]</f>
        <v>03152810031013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43</v>
      </c>
      <c r="B3911" t="s">
        <v>7393</v>
      </c>
      <c r="C3911" t="str">
        <f>Tabla4[[#This Row],[NIT]]</f>
        <v>02103009931016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7394</v>
      </c>
      <c r="B3912" t="s">
        <v>7395</v>
      </c>
      <c r="C3912" t="str">
        <f>Tabla4[[#This Row],[NIT]]</f>
        <v>06140812901018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7396</v>
      </c>
      <c r="B3913" t="s">
        <v>7397</v>
      </c>
      <c r="C3913" t="str">
        <f>Tabla4[[#This Row],[NIT]]</f>
        <v>06140709041027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7398</v>
      </c>
      <c r="B3914" t="s">
        <v>7399</v>
      </c>
      <c r="C3914" t="str">
        <f>Tabla4[[#This Row],[NIT]]</f>
        <v>06140301951033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7400</v>
      </c>
      <c r="B3915" t="s">
        <v>7401</v>
      </c>
      <c r="C3915" t="str">
        <f>Tabla4[[#This Row],[NIT]]</f>
        <v>06142911991021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7402</v>
      </c>
      <c r="B3916" t="s">
        <v>7403</v>
      </c>
      <c r="C3916" t="str">
        <f>Tabla4[[#This Row],[NIT]]</f>
        <v>06142805091054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7404</v>
      </c>
      <c r="B3917" t="s">
        <v>7405</v>
      </c>
      <c r="C3917" t="str">
        <f>Tabla4[[#This Row],[NIT]]</f>
        <v>06140109860010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7406</v>
      </c>
      <c r="B3918" t="s">
        <v>7407</v>
      </c>
      <c r="C3918" t="str">
        <f>Tabla4[[#This Row],[NIT]]</f>
        <v>94831003041015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7408</v>
      </c>
      <c r="B3919" t="s">
        <v>7409</v>
      </c>
      <c r="C3919" t="str">
        <f>Tabla4[[#This Row],[NIT]]</f>
        <v>14080512661013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7410</v>
      </c>
      <c r="B3920" t="s">
        <v>7411</v>
      </c>
      <c r="C3920" t="str">
        <f>Tabla4[[#This Row],[NIT]]</f>
        <v>04161103700015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7412</v>
      </c>
      <c r="B3921" t="s">
        <v>7413</v>
      </c>
      <c r="C3921" t="str">
        <f>Tabla4[[#This Row],[NIT]]</f>
        <v>06142104870011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7414</v>
      </c>
      <c r="B3922" t="s">
        <v>7415</v>
      </c>
      <c r="C3922" t="str">
        <f>Tabla4[[#This Row],[NIT]]</f>
        <v>06142201051046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7416</v>
      </c>
      <c r="B3923" t="s">
        <v>7417</v>
      </c>
      <c r="C3923" t="str">
        <f>Tabla4[[#This Row],[NIT]]</f>
        <v>06142805051010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7418</v>
      </c>
      <c r="B3924" t="s">
        <v>7419</v>
      </c>
      <c r="C3924" t="str">
        <f>Tabla4[[#This Row],[NIT]]</f>
        <v>06142408921059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7420</v>
      </c>
      <c r="B3925" t="s">
        <v>7421</v>
      </c>
      <c r="C3925" t="str">
        <f>Tabla4[[#This Row],[NIT]]</f>
        <v>06141012931047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7422</v>
      </c>
      <c r="B3926" t="s">
        <v>7423</v>
      </c>
      <c r="C3926" t="str">
        <f>Tabla4[[#This Row],[NIT]]</f>
        <v>94832701921015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7424</v>
      </c>
      <c r="B3927" t="s">
        <v>7425</v>
      </c>
      <c r="C3927" t="str">
        <f>Tabla4[[#This Row],[NIT]]</f>
        <v>06071501680019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7426</v>
      </c>
      <c r="B3928" t="s">
        <v>7427</v>
      </c>
      <c r="C3928" t="str">
        <f>Tabla4[[#This Row],[NIT]]</f>
        <v>06142904720020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7428</v>
      </c>
      <c r="B3929" t="s">
        <v>7429</v>
      </c>
      <c r="C3929" t="str">
        <f>Tabla4[[#This Row],[NIT]]</f>
        <v>06141505031037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7430</v>
      </c>
      <c r="B3930" t="s">
        <v>7431</v>
      </c>
      <c r="C3930" t="str">
        <f>Tabla4[[#This Row],[NIT]]</f>
        <v>05011906071010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7432</v>
      </c>
      <c r="B3931" t="s">
        <v>7433</v>
      </c>
      <c r="C3931" t="str">
        <f>Tabla4[[#This Row],[NIT]]</f>
        <v>06140604011025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7434</v>
      </c>
      <c r="B3932" t="s">
        <v>7435</v>
      </c>
      <c r="C3932" t="str">
        <f>Tabla4[[#This Row],[NIT]]</f>
        <v>05010602091019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7436</v>
      </c>
      <c r="B3933" t="s">
        <v>7437</v>
      </c>
      <c r="C3933" t="str">
        <f>Tabla4[[#This Row],[NIT]]</f>
        <v>06140107981029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7438</v>
      </c>
      <c r="B3934" t="s">
        <v>7439</v>
      </c>
      <c r="C3934" t="str">
        <f>Tabla4[[#This Row],[NIT]]</f>
        <v>06142707061031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7440</v>
      </c>
      <c r="B3935" t="s">
        <v>7441</v>
      </c>
      <c r="C3935" t="str">
        <f>Tabla4[[#This Row],[NIT]]</f>
        <v>06140706901025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7442</v>
      </c>
      <c r="B3936" t="s">
        <v>7443</v>
      </c>
      <c r="C3936" t="str">
        <f>Tabla4[[#This Row],[NIT]]</f>
        <v>12172605760014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7444</v>
      </c>
      <c r="B3937" t="s">
        <v>7445</v>
      </c>
      <c r="C3937" t="str">
        <f>Tabla4[[#This Row],[NIT]]</f>
        <v>06142801031014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7446</v>
      </c>
      <c r="B3938" t="s">
        <v>7447</v>
      </c>
      <c r="C3938" t="str">
        <f>Tabla4[[#This Row],[NIT]]</f>
        <v>06142306770015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7448</v>
      </c>
      <c r="B3939" t="s">
        <v>7449</v>
      </c>
      <c r="C3939" t="str">
        <f>Tabla4[[#This Row],[NIT]]</f>
        <v>03071305081014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7450</v>
      </c>
      <c r="B3940" t="s">
        <v>7451</v>
      </c>
      <c r="C3940" t="str">
        <f>Tabla4[[#This Row],[NIT]]</f>
        <v>06140902051013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7452</v>
      </c>
      <c r="B3941" t="s">
        <v>7453</v>
      </c>
      <c r="C3941" t="str">
        <f>Tabla4[[#This Row],[NIT]]</f>
        <v>06140910981046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7454</v>
      </c>
      <c r="B3942" t="s">
        <v>7455</v>
      </c>
      <c r="C3942" t="str">
        <f>Tabla4[[#This Row],[NIT]]</f>
        <v>12172103951012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7456</v>
      </c>
      <c r="B3943" t="s">
        <v>7457</v>
      </c>
      <c r="C3943" t="str">
        <f>Tabla4[[#This Row],[NIT]]</f>
        <v>06140104740014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7458</v>
      </c>
      <c r="B3944" t="s">
        <v>7459</v>
      </c>
      <c r="C3944" t="str">
        <f>Tabla4[[#This Row],[NIT]]</f>
        <v>06140409071021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7460</v>
      </c>
      <c r="B3945" t="s">
        <v>7461</v>
      </c>
      <c r="C3945" t="str">
        <f>Tabla4[[#This Row],[NIT]]</f>
        <v>06140410051026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7462</v>
      </c>
      <c r="B3946" t="s">
        <v>7463</v>
      </c>
      <c r="C3946" t="str">
        <f>Tabla4[[#This Row],[NIT]]</f>
        <v>06140702850010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7464</v>
      </c>
      <c r="B3947" t="s">
        <v>7465</v>
      </c>
      <c r="C3947" t="str">
        <f>Tabla4[[#This Row],[NIT]]</f>
        <v>06140907071080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7466</v>
      </c>
      <c r="B3948" t="s">
        <v>7467</v>
      </c>
      <c r="C3948" t="str">
        <f>Tabla4[[#This Row],[NIT]]</f>
        <v>06142711730015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7468</v>
      </c>
      <c r="B3949" t="s">
        <v>7469</v>
      </c>
      <c r="C3949" t="str">
        <f>Tabla4[[#This Row],[NIT]]</f>
        <v>05112611981016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7470</v>
      </c>
      <c r="B3950" t="s">
        <v>7471</v>
      </c>
      <c r="C3950" t="str">
        <f>Tabla4[[#This Row],[NIT]]</f>
        <v>06141202031018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7472</v>
      </c>
      <c r="B3951" t="s">
        <v>7473</v>
      </c>
      <c r="C3951" t="str">
        <f>Tabla4[[#This Row],[NIT]]</f>
        <v>03152201021010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7474</v>
      </c>
      <c r="B3952" t="s">
        <v>7475</v>
      </c>
      <c r="C3952" t="str">
        <f>Tabla4[[#This Row],[NIT]]</f>
        <v>06140510790011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7476</v>
      </c>
      <c r="B3953" t="s">
        <v>7477</v>
      </c>
      <c r="C3953" t="str">
        <f>Tabla4[[#This Row],[NIT]]</f>
        <v>06141310881010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7478</v>
      </c>
      <c r="B3954" t="s">
        <v>7479</v>
      </c>
      <c r="C3954" t="str">
        <f>Tabla4[[#This Row],[NIT]]</f>
        <v>94502407951011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7480</v>
      </c>
      <c r="B3955" t="s">
        <v>7481</v>
      </c>
      <c r="C3955" t="str">
        <f>Tabla4[[#This Row],[NIT]]</f>
        <v>06142911850016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7482</v>
      </c>
      <c r="B3956" t="s">
        <v>7483</v>
      </c>
      <c r="C3956" t="str">
        <f>Tabla4[[#This Row],[NIT]]</f>
        <v>06140111041030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7484</v>
      </c>
      <c r="B3957" t="s">
        <v>7485</v>
      </c>
      <c r="C3957" t="str">
        <f>Tabla4[[#This Row],[NIT]]</f>
        <v>06141001051037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7486</v>
      </c>
      <c r="B3958" t="s">
        <v>7487</v>
      </c>
      <c r="C3958" t="str">
        <f>Tabla4[[#This Row],[NIT]]</f>
        <v>06141802101028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7488</v>
      </c>
      <c r="B3959" t="s">
        <v>7489</v>
      </c>
      <c r="C3959" t="str">
        <f>Tabla4[[#This Row],[NIT]]</f>
        <v>06140501041023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7490</v>
      </c>
      <c r="B3960" t="s">
        <v>7491</v>
      </c>
      <c r="C3960" t="str">
        <f>Tabla4[[#This Row],[NIT]]</f>
        <v>06141502071062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7492</v>
      </c>
      <c r="B3961" t="s">
        <v>7493</v>
      </c>
      <c r="C3961" t="str">
        <f>Tabla4[[#This Row],[NIT]]</f>
        <v>06141412991022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7494</v>
      </c>
      <c r="B3962" t="s">
        <v>7495</v>
      </c>
      <c r="C3962" t="str">
        <f>Tabla4[[#This Row],[NIT]]</f>
        <v>06142211850019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7496</v>
      </c>
      <c r="B3963" t="s">
        <v>7497</v>
      </c>
      <c r="C3963" t="str">
        <f>Tabla4[[#This Row],[NIT]]</f>
        <v>06140307031068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7498</v>
      </c>
      <c r="B3964" t="s">
        <v>7499</v>
      </c>
      <c r="C3964" t="str">
        <f>Tabla4[[#This Row],[NIT]]</f>
        <v>06141506021043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7500</v>
      </c>
      <c r="B3965" t="s">
        <v>7501</v>
      </c>
      <c r="C3965" t="str">
        <f>Tabla4[[#This Row],[NIT]]</f>
        <v>06140604921021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7502</v>
      </c>
      <c r="B3966" t="s">
        <v>7503</v>
      </c>
      <c r="C3966" t="str">
        <f>Tabla4[[#This Row],[NIT]]</f>
        <v>06141512931051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7504</v>
      </c>
      <c r="B3967" t="s">
        <v>7505</v>
      </c>
      <c r="C3967" t="str">
        <f>Tabla4[[#This Row],[NIT]]</f>
        <v>06141803021044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7506</v>
      </c>
      <c r="B3968" t="s">
        <v>7507</v>
      </c>
      <c r="C3968" t="str">
        <f>Tabla4[[#This Row],[NIT]]</f>
        <v>02101912971013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7508</v>
      </c>
      <c r="B3969" t="s">
        <v>7509</v>
      </c>
      <c r="C3969" t="str">
        <f>Tabla4[[#This Row],[NIT]]</f>
        <v>06143107971057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7510</v>
      </c>
      <c r="B3970" t="s">
        <v>7511</v>
      </c>
      <c r="C3970" t="str">
        <f>Tabla4[[#This Row],[NIT]]</f>
        <v>06142401941038</v>
      </c>
      <c r="D3970">
        <f t="shared" ref="D3970:D4033" si="125">LEN(C3970)</f>
        <v>14</v>
      </c>
      <c r="E3970" t="str">
        <f t="shared" si="124"/>
        <v>NIT</v>
      </c>
    </row>
    <row r="3971" spans="1:5" x14ac:dyDescent="0.25">
      <c r="A3971" t="s">
        <v>7512</v>
      </c>
      <c r="B3971" t="s">
        <v>7513</v>
      </c>
      <c r="C3971" t="str">
        <f>Tabla4[[#This Row],[NIT]]</f>
        <v>06140101110056</v>
      </c>
      <c r="D3971">
        <f t="shared" si="125"/>
        <v>14</v>
      </c>
      <c r="E3971" t="str">
        <f t="shared" ref="E3971:E4034" si="126">IF(D3971=14,"NIT",IF(D3971=9,"DUI"," "))</f>
        <v>NIT</v>
      </c>
    </row>
    <row r="3972" spans="1:5" x14ac:dyDescent="0.25">
      <c r="A3972" t="s">
        <v>7514</v>
      </c>
      <c r="B3972" t="s">
        <v>7515</v>
      </c>
      <c r="C3972" t="str">
        <f>Tabla4[[#This Row],[NIT]]</f>
        <v>09090906741018</v>
      </c>
      <c r="D3972">
        <f t="shared" si="125"/>
        <v>14</v>
      </c>
      <c r="E3972" t="str">
        <f t="shared" si="126"/>
        <v>NIT</v>
      </c>
    </row>
    <row r="3973" spans="1:5" x14ac:dyDescent="0.25">
      <c r="A3973" t="s">
        <v>7516</v>
      </c>
      <c r="B3973" t="s">
        <v>7517</v>
      </c>
      <c r="C3973" t="str">
        <f>Tabla4[[#This Row],[NIT]]</f>
        <v>06141203031054</v>
      </c>
      <c r="D3973">
        <f t="shared" si="125"/>
        <v>14</v>
      </c>
      <c r="E3973" t="str">
        <f t="shared" si="126"/>
        <v>NIT</v>
      </c>
    </row>
    <row r="3974" spans="1:5" x14ac:dyDescent="0.25">
      <c r="A3974" t="s">
        <v>7518</v>
      </c>
      <c r="B3974" t="s">
        <v>7519</v>
      </c>
      <c r="C3974" t="str">
        <f>Tabla4[[#This Row],[NIT]]</f>
        <v>06141908031037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7520</v>
      </c>
      <c r="B3975" t="s">
        <v>7521</v>
      </c>
      <c r="C3975" t="str">
        <f>Tabla4[[#This Row],[NIT]]</f>
        <v>06142502021010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7522</v>
      </c>
      <c r="B3976" t="s">
        <v>7523</v>
      </c>
      <c r="C3976" t="str">
        <f>Tabla4[[#This Row],[NIT]]</f>
        <v>06141101021046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7524</v>
      </c>
      <c r="B3977" t="s">
        <v>7525</v>
      </c>
      <c r="C3977" t="str">
        <f>Tabla4[[#This Row],[NIT]]</f>
        <v>12170509850014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7526</v>
      </c>
      <c r="B3978" t="s">
        <v>7527</v>
      </c>
      <c r="C3978" t="str">
        <f>Tabla4[[#This Row],[NIT]]</f>
        <v>06141112670016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7528</v>
      </c>
      <c r="B3979" t="s">
        <v>7529</v>
      </c>
      <c r="C3979" t="str">
        <f>Tabla4[[#This Row],[NIT]]</f>
        <v>12171704101010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7530</v>
      </c>
      <c r="B3980" t="s">
        <v>7531</v>
      </c>
      <c r="C3980" t="str">
        <f>Tabla4[[#This Row],[NIT]]</f>
        <v>06141909101012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7532</v>
      </c>
      <c r="B3981" t="s">
        <v>7533</v>
      </c>
      <c r="C3981" t="str">
        <f>Tabla4[[#This Row],[NIT]]</f>
        <v>06142202780016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3573</v>
      </c>
      <c r="B3982" t="s">
        <v>7534</v>
      </c>
      <c r="C3982" t="str">
        <f>Tabla4[[#This Row],[NIT]]</f>
        <v>06142011771018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7535</v>
      </c>
      <c r="B3983" t="s">
        <v>7536</v>
      </c>
      <c r="C3983" t="str">
        <f>Tabla4[[#This Row],[NIT]]</f>
        <v>06140912820046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7537</v>
      </c>
      <c r="B3984" t="s">
        <v>7538</v>
      </c>
      <c r="C3984" t="str">
        <f>Tabla4[[#This Row],[NIT]]</f>
        <v>06142202961046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7539</v>
      </c>
      <c r="B3985" t="s">
        <v>7540</v>
      </c>
      <c r="C3985" t="str">
        <f>Tabla4[[#This Row],[NIT]]</f>
        <v>06140112941060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7541</v>
      </c>
      <c r="B3986" t="s">
        <v>7542</v>
      </c>
      <c r="C3986" t="str">
        <f>Tabla4[[#This Row],[NIT]]</f>
        <v>06140406790014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7543</v>
      </c>
      <c r="B3987" t="s">
        <v>7544</v>
      </c>
      <c r="C3987" t="str">
        <f>Tabla4[[#This Row],[NIT]]</f>
        <v>06140410891040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7545</v>
      </c>
      <c r="B3988" t="s">
        <v>7546</v>
      </c>
      <c r="C3988" t="str">
        <f>Tabla4[[#This Row],[NIT]]</f>
        <v>06140404081061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7547</v>
      </c>
      <c r="B3989" t="s">
        <v>7548</v>
      </c>
      <c r="C3989" t="str">
        <f>Tabla4[[#This Row],[NIT]]</f>
        <v>06141108981010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7549</v>
      </c>
      <c r="B3990" t="s">
        <v>7550</v>
      </c>
      <c r="C3990" t="str">
        <f>Tabla4[[#This Row],[NIT]]</f>
        <v>06142805921049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7551</v>
      </c>
      <c r="B3991" t="s">
        <v>7552</v>
      </c>
      <c r="C3991" t="str">
        <f>Tabla4[[#This Row],[NIT]]</f>
        <v>06141106821016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3542</v>
      </c>
      <c r="B3992" t="s">
        <v>7553</v>
      </c>
      <c r="C3992" t="str">
        <f>Tabla4[[#This Row],[NIT]]</f>
        <v>06141509650017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7554</v>
      </c>
      <c r="B3993" t="s">
        <v>7555</v>
      </c>
      <c r="C3993" t="str">
        <f>Tabla4[[#This Row],[NIT]]</f>
        <v>06141101210013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7556</v>
      </c>
      <c r="B3994" t="s">
        <v>7557</v>
      </c>
      <c r="C3994" t="str">
        <f>Tabla4[[#This Row],[NIT]]</f>
        <v>03150403820025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7558</v>
      </c>
      <c r="B3995" t="s">
        <v>7559</v>
      </c>
      <c r="C3995" t="str">
        <f>Tabla4[[#This Row],[NIT]]</f>
        <v>06142607820056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7560</v>
      </c>
      <c r="B3996" t="s">
        <v>7561</v>
      </c>
      <c r="C3996" t="str">
        <f>Tabla4[[#This Row],[NIT]]</f>
        <v>06142411850015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7562</v>
      </c>
      <c r="B3997" t="s">
        <v>7563</v>
      </c>
      <c r="C3997" t="str">
        <f>Tabla4[[#This Row],[NIT]]</f>
        <v>06143103001320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7564</v>
      </c>
      <c r="B3998" t="s">
        <v>7565</v>
      </c>
      <c r="C3998" t="str">
        <f>Tabla4[[#This Row],[NIT]]</f>
        <v>06141303911027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7566</v>
      </c>
      <c r="B3999" t="s">
        <v>7567</v>
      </c>
      <c r="C3999" t="str">
        <f>Tabla4[[#This Row],[NIT]]</f>
        <v>06142608981021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7568</v>
      </c>
      <c r="B4000" t="s">
        <v>7569</v>
      </c>
      <c r="C4000" t="str">
        <f>Tabla4[[#This Row],[NIT]]</f>
        <v>05112507891013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7570</v>
      </c>
      <c r="B4001" t="s">
        <v>7571</v>
      </c>
      <c r="C4001" t="str">
        <f>Tabla4[[#This Row],[NIT]]</f>
        <v>06140202021091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7572</v>
      </c>
      <c r="B4002" t="s">
        <v>7573</v>
      </c>
      <c r="C4002" t="str">
        <f>Tabla4[[#This Row],[NIT]]</f>
        <v>02102908061017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7574</v>
      </c>
      <c r="B4003" t="s">
        <v>7575</v>
      </c>
      <c r="C4003" t="str">
        <f>Tabla4[[#This Row],[NIT]]</f>
        <v>06142206011026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7576</v>
      </c>
      <c r="B4004" t="s">
        <v>7577</v>
      </c>
      <c r="C4004" t="str">
        <f>Tabla4[[#This Row],[NIT]]</f>
        <v>06142805800025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3571</v>
      </c>
      <c r="B4005" t="s">
        <v>7578</v>
      </c>
      <c r="C4005" t="str">
        <f>Tabla4[[#This Row],[NIT]]</f>
        <v>06142007091010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7579</v>
      </c>
      <c r="B4006" t="s">
        <v>7580</v>
      </c>
      <c r="C4006" t="str">
        <f>Tabla4[[#This Row],[NIT]]</f>
        <v>06142109810016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7581</v>
      </c>
      <c r="B4007" t="s">
        <v>7582</v>
      </c>
      <c r="C4007" t="str">
        <f>Tabla4[[#This Row],[NIT]]</f>
        <v>12171412051011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7583</v>
      </c>
      <c r="B4008" t="s">
        <v>7584</v>
      </c>
      <c r="C4008" t="str">
        <f>Tabla4[[#This Row],[NIT]]</f>
        <v>06142406001017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7585</v>
      </c>
      <c r="B4009" t="s">
        <v>7586</v>
      </c>
      <c r="C4009" t="str">
        <f>Tabla4[[#This Row],[NIT]]</f>
        <v>06141911081037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7587</v>
      </c>
      <c r="B4010" t="s">
        <v>7588</v>
      </c>
      <c r="C4010" t="str">
        <f>Tabla4[[#This Row],[NIT]]</f>
        <v>06142009051059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7589</v>
      </c>
      <c r="B4011" t="s">
        <v>7590</v>
      </c>
      <c r="C4011" t="str">
        <f>Tabla4[[#This Row],[NIT]]</f>
        <v>06141012931012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7591</v>
      </c>
      <c r="B4012" t="s">
        <v>7592</v>
      </c>
      <c r="C4012" t="str">
        <f>Tabla4[[#This Row],[NIT]]</f>
        <v>10011012601018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7593</v>
      </c>
      <c r="B4013" t="s">
        <v>7594</v>
      </c>
      <c r="C4013" t="str">
        <f>Tabla4[[#This Row],[NIT]]</f>
        <v>04042604581019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7595</v>
      </c>
      <c r="B4014" t="s">
        <v>7596</v>
      </c>
      <c r="C4014" t="str">
        <f>Tabla4[[#This Row],[NIT]]</f>
        <v>08211908360016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7597</v>
      </c>
      <c r="B4015" t="s">
        <v>7598</v>
      </c>
      <c r="C4015" t="str">
        <f>Tabla4[[#This Row],[NIT]]</f>
        <v>06142908881045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7599</v>
      </c>
      <c r="B4016" t="s">
        <v>7600</v>
      </c>
      <c r="C4016" t="str">
        <f>Tabla4[[#This Row],[NIT]]</f>
        <v>09060403540016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7601</v>
      </c>
      <c r="B4017" t="s">
        <v>7602</v>
      </c>
      <c r="C4017" t="str">
        <f>Tabla4[[#This Row],[NIT]]</f>
        <v>02070101480019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7603</v>
      </c>
      <c r="B4018" t="s">
        <v>7604</v>
      </c>
      <c r="C4018" t="str">
        <f>Tabla4[[#This Row],[NIT]]</f>
        <v>06141611721093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7605</v>
      </c>
      <c r="B4019" t="s">
        <v>7606</v>
      </c>
      <c r="C4019" t="str">
        <f>Tabla4[[#This Row],[NIT]]</f>
        <v>01011603560016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7607</v>
      </c>
      <c r="B4020" t="s">
        <v>7608</v>
      </c>
      <c r="C4020" t="str">
        <f>Tabla4[[#This Row],[NIT]]</f>
        <v>06142407961049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7609</v>
      </c>
      <c r="B4021" t="s">
        <v>7610</v>
      </c>
      <c r="C4021" t="str">
        <f>Tabla4[[#This Row],[NIT]]</f>
        <v>06140801860042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7611</v>
      </c>
      <c r="B4022" t="s">
        <v>7612</v>
      </c>
      <c r="C4022" t="str">
        <f>Tabla4[[#This Row],[NIT]]</f>
        <v>12171004021015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7613</v>
      </c>
      <c r="B4023" t="s">
        <v>7614</v>
      </c>
      <c r="C4023" t="str">
        <f>Tabla4[[#This Row],[NIT]]</f>
        <v>12170211580013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7615</v>
      </c>
      <c r="B4024" t="s">
        <v>7616</v>
      </c>
      <c r="C4024" t="str">
        <f>Tabla4[[#This Row],[NIT]]</f>
        <v>14061806590013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7617</v>
      </c>
      <c r="B4025" t="s">
        <v>7618</v>
      </c>
      <c r="C4025" t="str">
        <f>Tabla4[[#This Row],[NIT]]</f>
        <v>94501608780012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7619</v>
      </c>
      <c r="B4026" t="s">
        <v>7620</v>
      </c>
      <c r="C4026" t="str">
        <f>Tabla4[[#This Row],[NIT]]</f>
        <v>06141206081010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7621</v>
      </c>
      <c r="B4027" t="s">
        <v>7622</v>
      </c>
      <c r="C4027" t="str">
        <f>Tabla4[[#This Row],[NIT]]</f>
        <v>06140603031065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7623</v>
      </c>
      <c r="B4028" t="s">
        <v>7624</v>
      </c>
      <c r="C4028" t="str">
        <f>Tabla4[[#This Row],[NIT]]</f>
        <v>06141303091046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7625</v>
      </c>
      <c r="B4029" t="s">
        <v>7626</v>
      </c>
      <c r="C4029" t="str">
        <f>Tabla4[[#This Row],[NIT]]</f>
        <v>06140812951023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7627</v>
      </c>
      <c r="B4030" t="s">
        <v>7628</v>
      </c>
      <c r="C4030" t="str">
        <f>Tabla4[[#This Row],[NIT]]</f>
        <v>06141803860032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7629</v>
      </c>
      <c r="B4031" t="s">
        <v>7630</v>
      </c>
      <c r="C4031" t="str">
        <f>Tabla4[[#This Row],[NIT]]</f>
        <v>07150109711010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7631</v>
      </c>
      <c r="B4032" t="s">
        <v>7632</v>
      </c>
      <c r="C4032" t="str">
        <f>Tabla4[[#This Row],[NIT]]</f>
        <v>06140602041016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7633</v>
      </c>
      <c r="B4033" t="s">
        <v>7634</v>
      </c>
      <c r="C4033" t="str">
        <f>Tabla4[[#This Row],[NIT]]</f>
        <v>06141912770017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7635</v>
      </c>
      <c r="B4034" t="s">
        <v>7636</v>
      </c>
      <c r="C4034" t="str">
        <f>Tabla4[[#This Row],[NIT]]</f>
        <v>06141811041062</v>
      </c>
      <c r="D4034">
        <f t="shared" ref="D4034:D4097" si="127">LEN(C4034)</f>
        <v>14</v>
      </c>
      <c r="E4034" t="str">
        <f t="shared" si="126"/>
        <v>NIT</v>
      </c>
    </row>
    <row r="4035" spans="1:5" x14ac:dyDescent="0.25">
      <c r="A4035" t="s">
        <v>7637</v>
      </c>
      <c r="B4035" t="s">
        <v>7638</v>
      </c>
      <c r="C4035" t="str">
        <f>Tabla4[[#This Row],[NIT]]</f>
        <v>94501412601022</v>
      </c>
      <c r="D4035">
        <f t="shared" si="127"/>
        <v>14</v>
      </c>
      <c r="E4035" t="str">
        <f t="shared" ref="E4035:E4098" si="128">IF(D4035=14,"NIT",IF(D4035=9,"DUI"," "))</f>
        <v>NIT</v>
      </c>
    </row>
    <row r="4036" spans="1:5" x14ac:dyDescent="0.25">
      <c r="A4036" t="s">
        <v>7639</v>
      </c>
      <c r="B4036" t="s">
        <v>7640</v>
      </c>
      <c r="C4036" t="str">
        <f>Tabla4[[#This Row],[NIT]]</f>
        <v>02032401650019</v>
      </c>
      <c r="D4036">
        <f t="shared" si="127"/>
        <v>14</v>
      </c>
      <c r="E4036" t="str">
        <f t="shared" si="128"/>
        <v>NIT</v>
      </c>
    </row>
    <row r="4037" spans="1:5" x14ac:dyDescent="0.25">
      <c r="A4037" t="s">
        <v>7641</v>
      </c>
      <c r="B4037" t="s">
        <v>7642</v>
      </c>
      <c r="C4037" t="str">
        <f>Tabla4[[#This Row],[NIT]]</f>
        <v>06142208951018</v>
      </c>
      <c r="D4037">
        <f t="shared" si="127"/>
        <v>14</v>
      </c>
      <c r="E4037" t="str">
        <f t="shared" si="128"/>
        <v>NIT</v>
      </c>
    </row>
    <row r="4038" spans="1:5" x14ac:dyDescent="0.25">
      <c r="A4038" t="s">
        <v>7643</v>
      </c>
      <c r="B4038" t="s">
        <v>7644</v>
      </c>
      <c r="C4038" t="str">
        <f>Tabla4[[#This Row],[NIT]]</f>
        <v>06140711680026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7645</v>
      </c>
      <c r="B4039" t="s">
        <v>7646</v>
      </c>
      <c r="C4039" t="str">
        <f>Tabla4[[#This Row],[NIT]]</f>
        <v>06142501891046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7647</v>
      </c>
      <c r="B4040" t="s">
        <v>7648</v>
      </c>
      <c r="C4040" t="str">
        <f>Tabla4[[#This Row],[NIT]]</f>
        <v>06140312901020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7649</v>
      </c>
      <c r="B4041" t="s">
        <v>7650</v>
      </c>
      <c r="C4041" t="str">
        <f>Tabla4[[#This Row],[NIT]]</f>
        <v>06140507001058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7651</v>
      </c>
      <c r="B4042" t="s">
        <v>7652</v>
      </c>
      <c r="C4042" t="str">
        <f>Tabla4[[#This Row],[NIT]]</f>
        <v>06142206921014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7653</v>
      </c>
      <c r="B4043" t="s">
        <v>7654</v>
      </c>
      <c r="C4043" t="str">
        <f>Tabla4[[#This Row],[NIT]]</f>
        <v>06141902051010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7655</v>
      </c>
      <c r="B4044" t="s">
        <v>7656</v>
      </c>
      <c r="C4044" t="str">
        <f>Tabla4[[#This Row],[NIT]]</f>
        <v>06141802051039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7657</v>
      </c>
      <c r="B4045" t="s">
        <v>7658</v>
      </c>
      <c r="C4045" t="str">
        <f>Tabla4[[#This Row],[NIT]]</f>
        <v>06140108191030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7659</v>
      </c>
      <c r="B4046" t="s">
        <v>7660</v>
      </c>
      <c r="C4046" t="str">
        <f>Tabla4[[#This Row],[NIT]]</f>
        <v>06140112771067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4259</v>
      </c>
      <c r="B4047" t="s">
        <v>7661</v>
      </c>
      <c r="C4047" t="str">
        <f>Tabla4[[#This Row],[NIT]]</f>
        <v>06141904850019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7662</v>
      </c>
      <c r="B4048" t="s">
        <v>7663</v>
      </c>
      <c r="C4048" t="str">
        <f>Tabla4[[#This Row],[NIT]]</f>
        <v>06140903201124</v>
      </c>
      <c r="D4048">
        <f t="shared" si="127"/>
        <v>14</v>
      </c>
      <c r="E4048" t="str">
        <f t="shared" si="128"/>
        <v>NIT</v>
      </c>
    </row>
    <row r="4049" spans="1:5" x14ac:dyDescent="0.25">
      <c r="A4049" s="21" t="s">
        <v>7664</v>
      </c>
      <c r="B4049" t="s">
        <v>7665</v>
      </c>
      <c r="C4049" t="str">
        <f>Tabla4[[#This Row],[NIT]]</f>
        <v>06143007891048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7666</v>
      </c>
      <c r="B4050" t="s">
        <v>7667</v>
      </c>
      <c r="C4050" t="str">
        <f>Tabla4[[#This Row],[NIT]]</f>
        <v>06142401051040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7668</v>
      </c>
      <c r="B4051" t="s">
        <v>7669</v>
      </c>
      <c r="C4051" t="str">
        <f>Tabla4[[#This Row],[NIT]]</f>
        <v>06141106941240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7670</v>
      </c>
      <c r="B4052" t="s">
        <v>7671</v>
      </c>
      <c r="C4052" t="str">
        <f>Tabla4[[#This Row],[NIT]]</f>
        <v>06142407131054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2027</v>
      </c>
      <c r="B4053" t="s">
        <v>7672</v>
      </c>
      <c r="C4053" t="str">
        <f>Tabla4[[#This Row],[NIT]]</f>
        <v>06142102971044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1308</v>
      </c>
      <c r="B4054" t="s">
        <v>1190</v>
      </c>
      <c r="C4054" t="str">
        <f>Tabla4[[#This Row],[NIT]]</f>
        <v>05113001661024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7707</v>
      </c>
      <c r="B4055" t="s">
        <v>7708</v>
      </c>
      <c r="C4055" t="str">
        <f>Tabla4[[#This Row],[NIT]]</f>
        <v>06140409071072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7709</v>
      </c>
      <c r="B4056" t="s">
        <v>7710</v>
      </c>
      <c r="C4056" t="str">
        <f>Tabla4[[#This Row],[NIT]]</f>
        <v>12170505681051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7711</v>
      </c>
      <c r="B4057" t="s">
        <v>7712</v>
      </c>
      <c r="C4057" t="str">
        <f>Tabla4[[#This Row],[NIT]]</f>
        <v>02040305560017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7720</v>
      </c>
      <c r="B4058" t="s">
        <v>7721</v>
      </c>
      <c r="C4058" t="str">
        <f>Tabla4[[#This Row],[NIT]]</f>
        <v>06142412881045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7722</v>
      </c>
      <c r="B4059" t="s">
        <v>7723</v>
      </c>
      <c r="C4059" t="str">
        <f>Tabla4[[#This Row],[NIT]]</f>
        <v>02102610171022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7724</v>
      </c>
      <c r="B4060" t="s">
        <v>7725</v>
      </c>
      <c r="C4060" t="str">
        <f>Tabla4[[#This Row],[NIT]]</f>
        <v>02101107171019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7726</v>
      </c>
      <c r="B4061" t="s">
        <v>7727</v>
      </c>
      <c r="C4061" t="str">
        <f>Tabla4[[#This Row],[NIT]]</f>
        <v>12151904761013</v>
      </c>
      <c r="D4061">
        <f t="shared" si="127"/>
        <v>14</v>
      </c>
      <c r="E4061" t="str">
        <f t="shared" si="128"/>
        <v>NIT</v>
      </c>
    </row>
    <row r="4062" spans="1:5" x14ac:dyDescent="0.25">
      <c r="A4062" s="1" t="s">
        <v>7728</v>
      </c>
      <c r="B4062" t="s">
        <v>7729</v>
      </c>
      <c r="C4062" t="str">
        <f>Tabla4[[#This Row],[NIT]]</f>
        <v>11161001530014</v>
      </c>
      <c r="D4062">
        <f t="shared" si="127"/>
        <v>14</v>
      </c>
      <c r="E4062" t="str">
        <f t="shared" si="128"/>
        <v>NIT</v>
      </c>
    </row>
    <row r="4063" spans="1:5" x14ac:dyDescent="0.25">
      <c r="A4063" s="1" t="s">
        <v>7730</v>
      </c>
      <c r="B4063" t="s">
        <v>7731</v>
      </c>
      <c r="C4063" t="str">
        <f>Tabla4[[#This Row],[NIT]]</f>
        <v>06141206041018</v>
      </c>
      <c r="D4063">
        <f t="shared" si="127"/>
        <v>14</v>
      </c>
      <c r="E4063" t="str">
        <f t="shared" si="128"/>
        <v>NIT</v>
      </c>
    </row>
    <row r="4064" spans="1:5" x14ac:dyDescent="0.25">
      <c r="A4064" s="1" t="s">
        <v>7732</v>
      </c>
      <c r="B4064" t="s">
        <v>7733</v>
      </c>
      <c r="C4064" t="str">
        <f>Tabla4[[#This Row],[NIT]]</f>
        <v>06141209021042</v>
      </c>
      <c r="D4064">
        <f t="shared" si="127"/>
        <v>14</v>
      </c>
      <c r="E4064" t="str">
        <f t="shared" si="128"/>
        <v>NIT</v>
      </c>
    </row>
    <row r="4065" spans="1:5" x14ac:dyDescent="0.25">
      <c r="A4065" s="1" t="s">
        <v>7790</v>
      </c>
      <c r="B4065" t="s">
        <v>7791</v>
      </c>
      <c r="C4065" t="str">
        <f>Tabla4[[#This Row],[NIT]]</f>
        <v>11100209671014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7808</v>
      </c>
      <c r="B4066" t="s">
        <v>7809</v>
      </c>
      <c r="C4066" t="str">
        <f>Tabla4[[#This Row],[NIT]]</f>
        <v>06140607660079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7810</v>
      </c>
      <c r="B4067" t="s">
        <v>7811</v>
      </c>
      <c r="C4067" t="str">
        <f>Tabla4[[#This Row],[NIT]]</f>
        <v>06141208131022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7812</v>
      </c>
      <c r="B4068" t="s">
        <v>7813</v>
      </c>
      <c r="C4068" t="str">
        <f>Tabla4[[#This Row],[NIT]]</f>
        <v>06141208141028</v>
      </c>
      <c r="D4068">
        <f t="shared" si="127"/>
        <v>14</v>
      </c>
      <c r="E4068" t="str">
        <f t="shared" si="128"/>
        <v>NIT</v>
      </c>
    </row>
    <row r="4069" spans="1:5" x14ac:dyDescent="0.25">
      <c r="A4069" s="21" t="s">
        <v>7892</v>
      </c>
      <c r="B4069" t="s">
        <v>7893</v>
      </c>
      <c r="C4069" t="str">
        <f>Tabla4[[#This Row],[NIT]]</f>
        <v>06141101181086</v>
      </c>
      <c r="D4069">
        <f t="shared" si="127"/>
        <v>14</v>
      </c>
      <c r="E4069" t="str">
        <f t="shared" si="128"/>
        <v>NIT</v>
      </c>
    </row>
    <row r="4070" spans="1:5" x14ac:dyDescent="0.25">
      <c r="A4070" s="21" t="s">
        <v>7894</v>
      </c>
      <c r="B4070" t="s">
        <v>7895</v>
      </c>
      <c r="C4070" t="str">
        <f>Tabla4[[#This Row],[NIT]]</f>
        <v>14081402711011</v>
      </c>
      <c r="D4070">
        <f t="shared" si="127"/>
        <v>14</v>
      </c>
      <c r="E4070" t="str">
        <f t="shared" si="128"/>
        <v>NIT</v>
      </c>
    </row>
    <row r="4071" spans="1:5" x14ac:dyDescent="0.25">
      <c r="A4071" s="21" t="s">
        <v>7896</v>
      </c>
      <c r="B4071" t="s">
        <v>7897</v>
      </c>
      <c r="C4071" t="str">
        <f>Tabla4[[#This Row],[NIT]]</f>
        <v>06140602141037</v>
      </c>
      <c r="D4071">
        <f t="shared" si="127"/>
        <v>14</v>
      </c>
      <c r="E4071" t="str">
        <f t="shared" si="128"/>
        <v>NIT</v>
      </c>
    </row>
    <row r="4072" spans="1:5" x14ac:dyDescent="0.25">
      <c r="A4072" s="22" t="s">
        <v>7935</v>
      </c>
      <c r="B4072" t="s">
        <v>7936</v>
      </c>
      <c r="C4072" t="str">
        <f>Tabla4[[#This Row],[NIT]]</f>
        <v>202103442125</v>
      </c>
      <c r="D4072">
        <f t="shared" si="127"/>
        <v>12</v>
      </c>
      <c r="E4072" t="str">
        <f t="shared" si="128"/>
        <v xml:space="preserve"> </v>
      </c>
    </row>
    <row r="4073" spans="1:5" x14ac:dyDescent="0.25">
      <c r="A4073" s="21" t="s">
        <v>7866</v>
      </c>
      <c r="B4073" t="s">
        <v>7867</v>
      </c>
      <c r="C4073" t="str">
        <f>Tabla4[[#This Row],[NIT]]</f>
        <v>06140810151020</v>
      </c>
      <c r="D4073">
        <f t="shared" si="127"/>
        <v>14</v>
      </c>
      <c r="E4073" t="str">
        <f t="shared" si="128"/>
        <v>NIT</v>
      </c>
    </row>
    <row r="4074" spans="1:5" x14ac:dyDescent="0.25">
      <c r="A4074" s="21" t="s">
        <v>7938</v>
      </c>
      <c r="B4074" t="s">
        <v>7939</v>
      </c>
      <c r="C4074" t="str">
        <f>Tabla4[[#This Row],[NIT]]</f>
        <v>06141012141020</v>
      </c>
      <c r="D4074">
        <f t="shared" si="127"/>
        <v>14</v>
      </c>
      <c r="E4074" t="str">
        <f t="shared" si="128"/>
        <v>NIT</v>
      </c>
    </row>
    <row r="4075" spans="1:5" x14ac:dyDescent="0.25">
      <c r="A4075" s="1" t="s">
        <v>7972</v>
      </c>
      <c r="B4075" t="s">
        <v>7973</v>
      </c>
      <c r="C4075" t="str">
        <f>Tabla4[[#This Row],[NIT]]</f>
        <v>06142504761135</v>
      </c>
      <c r="D4075">
        <f t="shared" si="127"/>
        <v>14</v>
      </c>
      <c r="E4075" t="str">
        <f t="shared" si="128"/>
        <v>NIT</v>
      </c>
    </row>
    <row r="4076" spans="1:5" x14ac:dyDescent="0.25">
      <c r="A4076" s="1" t="s">
        <v>7974</v>
      </c>
      <c r="B4076" t="s">
        <v>7975</v>
      </c>
      <c r="C4076" t="str">
        <f>Tabla4[[#This Row],[NIT]]</f>
        <v>12170509861046</v>
      </c>
      <c r="D4076">
        <f t="shared" si="127"/>
        <v>14</v>
      </c>
      <c r="E4076" t="str">
        <f t="shared" si="128"/>
        <v>NIT</v>
      </c>
    </row>
    <row r="4077" spans="1:5" x14ac:dyDescent="0.25">
      <c r="A4077" s="1" t="s">
        <v>7976</v>
      </c>
      <c r="B4077" t="s">
        <v>7977</v>
      </c>
      <c r="C4077" t="str">
        <f>Tabla4[[#This Row],[NIT]]</f>
        <v>06142805911302</v>
      </c>
      <c r="D4077">
        <f t="shared" si="127"/>
        <v>14</v>
      </c>
      <c r="E4077" t="str">
        <f t="shared" si="128"/>
        <v>NIT</v>
      </c>
    </row>
    <row r="4078" spans="1:5" x14ac:dyDescent="0.25">
      <c r="A4078" s="1" t="s">
        <v>7978</v>
      </c>
      <c r="B4078" t="s">
        <v>7979</v>
      </c>
      <c r="C4078" t="str">
        <f>Tabla4[[#This Row],[NIT]]</f>
        <v>09061808921016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7980</v>
      </c>
      <c r="B4079" t="s">
        <v>7983</v>
      </c>
      <c r="C4079" t="str">
        <f>Tabla4[[#This Row],[NIT]]</f>
        <v>06140107211045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7984</v>
      </c>
      <c r="B4080" t="s">
        <v>7985</v>
      </c>
      <c r="C4080" t="str">
        <f>Tabla4[[#This Row],[NIT]]</f>
        <v>12171912191014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7986</v>
      </c>
      <c r="B4081" t="s">
        <v>7987</v>
      </c>
      <c r="C4081" t="str">
        <f>Tabla4[[#This Row],[NIT]]</f>
        <v>14051503791010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7988</v>
      </c>
      <c r="B4082" t="s">
        <v>7989</v>
      </c>
      <c r="C4082" t="str">
        <f>Tabla4[[#This Row],[NIT]]</f>
        <v>03080101791011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7990</v>
      </c>
      <c r="B4083" t="s">
        <v>7991</v>
      </c>
      <c r="C4083" t="str">
        <f>Tabla4[[#This Row],[NIT]]</f>
        <v>06141301711128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7992</v>
      </c>
      <c r="B4084" t="s">
        <v>7993</v>
      </c>
      <c r="C4084" t="str">
        <f>Tabla4[[#This Row],[NIT]]</f>
        <v>08212409891019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7994</v>
      </c>
      <c r="B4085" t="s">
        <v>7995</v>
      </c>
      <c r="C4085" t="str">
        <f>Tabla4[[#This Row],[NIT]]</f>
        <v>06141908921172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7996</v>
      </c>
      <c r="B4086" t="s">
        <v>7997</v>
      </c>
      <c r="C4086" t="str">
        <f>Tabla4[[#This Row],[NIT]]</f>
        <v>07152711701010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7998</v>
      </c>
      <c r="B4087" t="s">
        <v>7999</v>
      </c>
      <c r="C4087" t="str">
        <f>Tabla4[[#This Row],[NIT]]</f>
        <v>06140711841227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8000</v>
      </c>
      <c r="B4088" t="s">
        <v>8001</v>
      </c>
      <c r="C4088" t="str">
        <f>Tabla4[[#This Row],[NIT]]</f>
        <v>06141207811038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8002</v>
      </c>
      <c r="B4089" t="s">
        <v>8003</v>
      </c>
      <c r="C4089" t="str">
        <f>Tabla4[[#This Row],[NIT]]</f>
        <v>11091010861010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8004</v>
      </c>
      <c r="B4090" t="s">
        <v>8005</v>
      </c>
      <c r="C4090" t="str">
        <f>Tabla4[[#This Row],[NIT]]</f>
        <v>06142909821224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8006</v>
      </c>
      <c r="B4091" t="s">
        <v>8007</v>
      </c>
      <c r="C4091" t="str">
        <f>Tabla4[[#This Row],[NIT]]</f>
        <v>08140411550014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8008</v>
      </c>
      <c r="B4092" t="s">
        <v>8009</v>
      </c>
      <c r="C4092" t="str">
        <f>Tabla4[[#This Row],[NIT]]</f>
        <v>06140912121010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8012</v>
      </c>
      <c r="B4093" t="s">
        <v>8013</v>
      </c>
      <c r="C4093" t="str">
        <f>Tabla4[[#This Row],[NIT]]</f>
        <v>06170604781021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8014</v>
      </c>
      <c r="B4094" t="s">
        <v>8015</v>
      </c>
      <c r="C4094" t="str">
        <f>Tabla4[[#This Row],[NIT]]</f>
        <v>12051801691012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8016</v>
      </c>
      <c r="B4095" t="s">
        <v>8017</v>
      </c>
      <c r="C4095" t="str">
        <f>Tabla4[[#This Row],[NIT]]</f>
        <v>03062106621019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8018</v>
      </c>
      <c r="B4096" t="s">
        <v>8019</v>
      </c>
      <c r="C4096" t="str">
        <f>Tabla4[[#This Row],[NIT]]</f>
        <v>11231207211013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8020</v>
      </c>
      <c r="B4097" t="s">
        <v>8021</v>
      </c>
      <c r="C4097" t="str">
        <f>Tabla4[[#This Row],[NIT]]</f>
        <v>11091810781030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8022</v>
      </c>
      <c r="B4098" t="s">
        <v>811</v>
      </c>
      <c r="C4098" t="str">
        <f>Tabla4[[#This Row],[NIT]]</f>
        <v>14162505721023</v>
      </c>
      <c r="D4098">
        <f t="shared" ref="D4098:D4161" si="129">LEN(C4098)</f>
        <v>14</v>
      </c>
      <c r="E4098" t="str">
        <f t="shared" si="128"/>
        <v>NIT</v>
      </c>
    </row>
    <row r="4099" spans="1:5" x14ac:dyDescent="0.25">
      <c r="A4099" s="1" t="s">
        <v>8023</v>
      </c>
      <c r="B4099" t="s">
        <v>8024</v>
      </c>
      <c r="C4099" t="str">
        <f>Tabla4[[#This Row],[NIT]]</f>
        <v>12160108841020</v>
      </c>
      <c r="D4099">
        <f t="shared" si="129"/>
        <v>14</v>
      </c>
      <c r="E4099" t="str">
        <f t="shared" ref="E4099:E4162" si="130">IF(D4099=14,"NIT",IF(D4099=9,"DUI"," "))</f>
        <v>NIT</v>
      </c>
    </row>
    <row r="4100" spans="1:5" x14ac:dyDescent="0.25">
      <c r="A4100" s="1" t="s">
        <v>8025</v>
      </c>
      <c r="B4100" t="s">
        <v>8026</v>
      </c>
      <c r="C4100" t="str">
        <f>Tabla4[[#This Row],[NIT]]</f>
        <v>06140405801211</v>
      </c>
      <c r="D4100">
        <f t="shared" si="129"/>
        <v>14</v>
      </c>
      <c r="E4100" t="str">
        <f t="shared" si="130"/>
        <v>NIT</v>
      </c>
    </row>
    <row r="4101" spans="1:5" x14ac:dyDescent="0.25">
      <c r="A4101" s="1" t="s">
        <v>8027</v>
      </c>
      <c r="B4101" t="s">
        <v>8028</v>
      </c>
      <c r="C4101" t="str">
        <f>Tabla4[[#This Row],[NIT]]</f>
        <v>02100302831051</v>
      </c>
      <c r="D4101">
        <f t="shared" si="129"/>
        <v>14</v>
      </c>
      <c r="E4101" t="str">
        <f t="shared" si="130"/>
        <v>NIT</v>
      </c>
    </row>
    <row r="4102" spans="1:5" x14ac:dyDescent="0.25">
      <c r="A4102" s="1" t="s">
        <v>8029</v>
      </c>
      <c r="B4102" t="s">
        <v>8030</v>
      </c>
      <c r="C4102" t="str">
        <f>Tabla4[[#This Row],[NIT]]</f>
        <v>06140411201030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8031</v>
      </c>
      <c r="B4103" t="s">
        <v>8032</v>
      </c>
      <c r="C4103" t="str">
        <f>Tabla4[[#This Row],[NIT]]</f>
        <v>06141906211070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8033</v>
      </c>
      <c r="B4104" t="s">
        <v>8034</v>
      </c>
      <c r="C4104" t="str">
        <f>Tabla4[[#This Row],[NIT]]</f>
        <v>06140312781229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8035</v>
      </c>
      <c r="B4105" t="s">
        <v>8036</v>
      </c>
      <c r="C4105" t="str">
        <f>Tabla4[[#This Row],[NIT]]</f>
        <v>02031005751012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8286</v>
      </c>
      <c r="B4106" t="s">
        <v>8037</v>
      </c>
      <c r="C4106" t="str">
        <f>Tabla4[[#This Row],[NIT]]</f>
        <v>026760987</v>
      </c>
      <c r="D4106">
        <f t="shared" si="129"/>
        <v>9</v>
      </c>
      <c r="E4106" t="str">
        <f t="shared" si="130"/>
        <v>DUI</v>
      </c>
    </row>
    <row r="4107" spans="1:5" x14ac:dyDescent="0.25">
      <c r="A4107" s="1" t="s">
        <v>8038</v>
      </c>
      <c r="B4107" t="s">
        <v>8039</v>
      </c>
      <c r="C4107" t="str">
        <f>Tabla4[[#This Row],[NIT]]</f>
        <v>01010310750017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8040</v>
      </c>
      <c r="B4108" t="s">
        <v>1049</v>
      </c>
      <c r="C4108" t="str">
        <f>Tabla4[[#This Row],[NIT]]</f>
        <v>06141111851160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8041</v>
      </c>
      <c r="B4109" t="s">
        <v>8042</v>
      </c>
      <c r="C4109" t="str">
        <f>Tabla4[[#This Row],[NIT]]</f>
        <v>06140707201043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8046</v>
      </c>
      <c r="B4110" t="s">
        <v>8047</v>
      </c>
      <c r="C4110" t="str">
        <f>Tabla4[[#This Row],[NIT]]</f>
        <v>06141006971037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8052</v>
      </c>
      <c r="B4111" t="s">
        <v>8053</v>
      </c>
      <c r="C4111" t="str">
        <f>Tabla4[[#This Row],[NIT]]</f>
        <v>06141901001027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8054</v>
      </c>
      <c r="B4112" t="s">
        <v>8055</v>
      </c>
      <c r="C4112" t="str">
        <f>Tabla4[[#This Row],[NIT]]</f>
        <v>14082108701012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8056</v>
      </c>
      <c r="B4113" t="s">
        <v>8057</v>
      </c>
      <c r="C4113" t="str">
        <f>Tabla4[[#This Row],[NIT]]</f>
        <v>12192402771013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8058</v>
      </c>
      <c r="B4114" t="s">
        <v>8059</v>
      </c>
      <c r="C4114" t="str">
        <f>Tabla4[[#This Row],[NIT]]</f>
        <v>06141807061059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8060</v>
      </c>
      <c r="B4115" t="s">
        <v>8061</v>
      </c>
      <c r="C4115" t="str">
        <f>Tabla4[[#This Row],[NIT]]</f>
        <v>02022304590012</v>
      </c>
      <c r="D4115">
        <f t="shared" si="129"/>
        <v>14</v>
      </c>
      <c r="E4115" t="str">
        <f t="shared" si="130"/>
        <v>NIT</v>
      </c>
    </row>
    <row r="4116" spans="1:5" x14ac:dyDescent="0.25">
      <c r="A4116" s="22" t="s">
        <v>8074</v>
      </c>
      <c r="B4116" t="s">
        <v>8075</v>
      </c>
      <c r="C4116" t="str">
        <f>Tabla4[[#This Row],[NIT]]</f>
        <v>12031104580015</v>
      </c>
      <c r="D4116">
        <f t="shared" si="129"/>
        <v>14</v>
      </c>
      <c r="E4116" t="str">
        <f t="shared" si="130"/>
        <v>NIT</v>
      </c>
    </row>
    <row r="4117" spans="1:5" x14ac:dyDescent="0.25">
      <c r="A4117" s="22" t="s">
        <v>8076</v>
      </c>
      <c r="B4117" t="s">
        <v>8077</v>
      </c>
      <c r="C4117" t="str">
        <f>Tabla4[[#This Row],[NIT]]</f>
        <v>06140903101022</v>
      </c>
      <c r="D4117">
        <f t="shared" si="129"/>
        <v>14</v>
      </c>
      <c r="E4117" t="str">
        <f t="shared" si="130"/>
        <v>NIT</v>
      </c>
    </row>
    <row r="4118" spans="1:5" x14ac:dyDescent="0.25">
      <c r="A4118" s="22" t="s">
        <v>8078</v>
      </c>
      <c r="B4118" t="s">
        <v>8079</v>
      </c>
      <c r="C4118" t="str">
        <f>Tabla4[[#This Row],[NIT]]</f>
        <v>10100511701018</v>
      </c>
      <c r="D4118">
        <f t="shared" si="129"/>
        <v>14</v>
      </c>
      <c r="E4118" t="str">
        <f t="shared" si="130"/>
        <v>NIT</v>
      </c>
    </row>
    <row r="4119" spans="1:5" x14ac:dyDescent="0.25">
      <c r="A4119" s="22" t="s">
        <v>8080</v>
      </c>
      <c r="B4119" t="s">
        <v>8081</v>
      </c>
      <c r="C4119" t="str">
        <f>Tabla4[[#This Row],[NIT]]</f>
        <v>06140901751011</v>
      </c>
      <c r="D4119">
        <f t="shared" si="129"/>
        <v>14</v>
      </c>
      <c r="E4119" t="str">
        <f t="shared" si="130"/>
        <v>NIT</v>
      </c>
    </row>
    <row r="4120" spans="1:5" x14ac:dyDescent="0.25">
      <c r="A4120" s="22" t="s">
        <v>8083</v>
      </c>
      <c r="B4120" t="s">
        <v>8084</v>
      </c>
      <c r="C4120" t="str">
        <f>Tabla4[[#This Row],[NIT]]</f>
        <v>06141902211157</v>
      </c>
      <c r="D4120">
        <f t="shared" si="129"/>
        <v>14</v>
      </c>
      <c r="E4120" t="str">
        <f t="shared" si="130"/>
        <v>NIT</v>
      </c>
    </row>
    <row r="4121" spans="1:5" x14ac:dyDescent="0.25">
      <c r="A4121" s="1" t="s">
        <v>8086</v>
      </c>
      <c r="B4121" t="s">
        <v>8087</v>
      </c>
      <c r="C4121" t="str">
        <f>Tabla4[[#This Row],[NIT]]</f>
        <v>08210709641011</v>
      </c>
      <c r="D4121">
        <f t="shared" si="129"/>
        <v>14</v>
      </c>
      <c r="E4121" t="str">
        <f t="shared" si="130"/>
        <v>NIT</v>
      </c>
    </row>
    <row r="4122" spans="1:5" x14ac:dyDescent="0.25">
      <c r="A4122" s="1" t="s">
        <v>8088</v>
      </c>
      <c r="B4122" t="s">
        <v>8089</v>
      </c>
      <c r="C4122" t="str">
        <f>Tabla4[[#This Row],[NIT]]</f>
        <v>03151512201023</v>
      </c>
      <c r="D4122">
        <f t="shared" si="129"/>
        <v>14</v>
      </c>
      <c r="E4122" t="str">
        <f t="shared" si="130"/>
        <v>NIT</v>
      </c>
    </row>
    <row r="4123" spans="1:5" x14ac:dyDescent="0.25">
      <c r="A4123" s="1" t="s">
        <v>8091</v>
      </c>
      <c r="B4123" t="s">
        <v>107</v>
      </c>
      <c r="C4123" t="str">
        <f>Tabla4[[#This Row],[NIT]]</f>
        <v>120410017891013</v>
      </c>
      <c r="D4123">
        <f t="shared" si="129"/>
        <v>15</v>
      </c>
      <c r="E4123" t="str">
        <f t="shared" si="130"/>
        <v xml:space="preserve"> </v>
      </c>
    </row>
    <row r="4124" spans="1:5" x14ac:dyDescent="0.25">
      <c r="A4124" s="1" t="s">
        <v>8092</v>
      </c>
      <c r="B4124" t="s">
        <v>8093</v>
      </c>
      <c r="C4124" t="str">
        <f>Tabla4[[#This Row],[NIT]]</f>
        <v>02101411841101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8095</v>
      </c>
      <c r="B4125" t="s">
        <v>8096</v>
      </c>
      <c r="C4125" t="str">
        <f>Tabla4[[#This Row],[NIT]]</f>
        <v>06070709811045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8097</v>
      </c>
      <c r="B4126" t="s">
        <v>8098</v>
      </c>
      <c r="C4126" t="str">
        <f>Tabla4[[#This Row],[NIT]]</f>
        <v>06140808620024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8100</v>
      </c>
      <c r="B4127" t="s">
        <v>8101</v>
      </c>
      <c r="C4127" t="str">
        <f>Tabla4[[#This Row],[NIT]]</f>
        <v>04122304801010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8103</v>
      </c>
      <c r="B4128" t="s">
        <v>8104</v>
      </c>
      <c r="C4128" t="str">
        <f>Tabla4[[#This Row],[NIT]]</f>
        <v>01011305841035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8105</v>
      </c>
      <c r="B4129" t="s">
        <v>8106</v>
      </c>
      <c r="C4129" t="str">
        <f>Tabla4[[#This Row],[NIT]]</f>
        <v>06030412861025</v>
      </c>
      <c r="D4129">
        <f t="shared" si="129"/>
        <v>14</v>
      </c>
      <c r="E4129" t="str">
        <f t="shared" si="130"/>
        <v>NIT</v>
      </c>
    </row>
    <row r="4130" spans="1:5" x14ac:dyDescent="0.25">
      <c r="A4130" s="22" t="s">
        <v>8107</v>
      </c>
      <c r="B4130" t="s">
        <v>8108</v>
      </c>
      <c r="C4130" t="str">
        <f>Tabla4[[#This Row],[NIT]]</f>
        <v>06142307191041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8110</v>
      </c>
      <c r="B4131" t="s">
        <v>8111</v>
      </c>
      <c r="C4131" t="str">
        <f>Tabla4[[#This Row],[NIT]]</f>
        <v>06142008801100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8112</v>
      </c>
      <c r="B4132" t="s">
        <v>8113</v>
      </c>
      <c r="C4132" t="str">
        <f>Tabla4[[#This Row],[NIT]]</f>
        <v>06140508871170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8114</v>
      </c>
      <c r="B4133" t="s">
        <v>8115</v>
      </c>
      <c r="C4133" t="str">
        <f>Tabla4[[#This Row],[NIT]]</f>
        <v>06143006001057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8120</v>
      </c>
      <c r="B4134" t="s">
        <v>8121</v>
      </c>
      <c r="C4134" t="str">
        <f>Tabla4[[#This Row],[NIT]]</f>
        <v>05112011861033</v>
      </c>
      <c r="D4134">
        <f t="shared" si="129"/>
        <v>14</v>
      </c>
      <c r="E4134" t="str">
        <f t="shared" si="130"/>
        <v>NIT</v>
      </c>
    </row>
    <row r="4135" spans="1:5" x14ac:dyDescent="0.25">
      <c r="A4135" s="22" t="s">
        <v>8124</v>
      </c>
      <c r="B4135" t="s">
        <v>8125</v>
      </c>
      <c r="C4135" t="str">
        <f>Tabla4[[#This Row],[NIT]]</f>
        <v>06142610101039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8126</v>
      </c>
      <c r="B4136" t="s">
        <v>8127</v>
      </c>
      <c r="C4136" t="str">
        <f>Tabla4[[#This Row],[NIT]]</f>
        <v>06193012741027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8128</v>
      </c>
      <c r="B4137" t="s">
        <v>8129</v>
      </c>
      <c r="C4137" t="str">
        <f>Tabla4[[#This Row],[NIT]]</f>
        <v>12172904031012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8130</v>
      </c>
      <c r="B4138" t="s">
        <v>8131</v>
      </c>
      <c r="C4138" t="str">
        <f>Tabla4[[#This Row],[NIT]]</f>
        <v>06143003791154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8132</v>
      </c>
      <c r="B4139" t="s">
        <v>8133</v>
      </c>
      <c r="C4139" t="str">
        <f>Tabla4[[#This Row],[NIT]]</f>
        <v>02103012751037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8134</v>
      </c>
      <c r="B4140" t="s">
        <v>8135</v>
      </c>
      <c r="C4140" t="str">
        <f>Tabla4[[#This Row],[NIT]]</f>
        <v>06142802141018</v>
      </c>
      <c r="D4140">
        <f t="shared" si="129"/>
        <v>14</v>
      </c>
      <c r="E4140" t="str">
        <f t="shared" si="130"/>
        <v>NIT</v>
      </c>
    </row>
    <row r="4141" spans="1:5" x14ac:dyDescent="0.25">
      <c r="A4141" s="22" t="s">
        <v>8138</v>
      </c>
      <c r="B4141" t="s">
        <v>8139</v>
      </c>
      <c r="C4141" t="str">
        <f>Tabla4[[#This Row],[NIT]]</f>
        <v>06141710151037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8140</v>
      </c>
      <c r="B4142" t="s">
        <v>8141</v>
      </c>
      <c r="C4142" t="str">
        <f>Tabla4[[#This Row],[NIT]]</f>
        <v>06142309161107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8142</v>
      </c>
      <c r="B4143" t="s">
        <v>8143</v>
      </c>
      <c r="C4143" t="str">
        <f>Tabla4[[#This Row],[NIT]]</f>
        <v>06142012031026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8144</v>
      </c>
      <c r="B4144" t="s">
        <v>8145</v>
      </c>
      <c r="C4144" t="str">
        <f>Tabla4[[#This Row],[NIT]]</f>
        <v>14081304540017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8146</v>
      </c>
      <c r="B4145" t="s">
        <v>8147</v>
      </c>
      <c r="C4145" t="str">
        <f>Tabla4[[#This Row],[NIT]]</f>
        <v>06082604811013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8148</v>
      </c>
      <c r="B4146" t="s">
        <v>7936</v>
      </c>
      <c r="C4146" t="str">
        <f>Tabla4[[#This Row],[NIT]]</f>
        <v>20222841297</v>
      </c>
      <c r="D4146">
        <f t="shared" si="129"/>
        <v>11</v>
      </c>
      <c r="E4146" t="str">
        <f t="shared" si="130"/>
        <v xml:space="preserve"> </v>
      </c>
    </row>
    <row r="4147" spans="1:5" x14ac:dyDescent="0.25">
      <c r="A4147" s="1" t="s">
        <v>8149</v>
      </c>
      <c r="B4147" t="s">
        <v>8150</v>
      </c>
      <c r="C4147" t="str">
        <f>Tabla4[[#This Row],[NIT]]</f>
        <v>06140507121070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8151</v>
      </c>
      <c r="B4148" t="s">
        <v>8152</v>
      </c>
      <c r="C4148" t="str">
        <f>Tabla4[[#This Row],[NIT]]</f>
        <v>06142910201027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8159</v>
      </c>
      <c r="B4149" t="s">
        <v>8160</v>
      </c>
      <c r="C4149" t="str">
        <f>Tabla4[[#This Row],[NIT]]</f>
        <v>04072101211016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8170</v>
      </c>
      <c r="B4150" t="s">
        <v>8171</v>
      </c>
      <c r="C4150" t="str">
        <f>Tabla4[[#This Row],[NIT]]</f>
        <v>06142910191099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8173</v>
      </c>
      <c r="B4151" t="s">
        <v>8174</v>
      </c>
      <c r="C4151" t="str">
        <f>Tabla4[[#This Row],[NIT]]</f>
        <v>05112601731046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8175</v>
      </c>
      <c r="B4152" t="s">
        <v>8176</v>
      </c>
      <c r="C4152" t="str">
        <f>Tabla4[[#This Row],[NIT]]</f>
        <v>01081009201011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8182</v>
      </c>
      <c r="B4153" t="s">
        <v>8183</v>
      </c>
      <c r="C4153" t="str">
        <f>Tabla4[[#This Row],[NIT]]</f>
        <v>019183514</v>
      </c>
      <c r="D4153">
        <f t="shared" si="129"/>
        <v>9</v>
      </c>
      <c r="E4153" t="str">
        <f t="shared" si="130"/>
        <v>DUI</v>
      </c>
    </row>
    <row r="4154" spans="1:5" x14ac:dyDescent="0.25">
      <c r="A4154" s="1" t="s">
        <v>8185</v>
      </c>
      <c r="B4154" t="s">
        <v>8186</v>
      </c>
      <c r="C4154" t="str">
        <f>Tabla4[[#This Row],[NIT]]</f>
        <v>001862675</v>
      </c>
      <c r="D4154">
        <f t="shared" si="129"/>
        <v>9</v>
      </c>
      <c r="E4154" t="str">
        <f t="shared" si="130"/>
        <v>DUI</v>
      </c>
    </row>
    <row r="4155" spans="1:5" x14ac:dyDescent="0.25">
      <c r="A4155" s="1" t="s">
        <v>8190</v>
      </c>
      <c r="B4155" t="s">
        <v>8191</v>
      </c>
      <c r="C4155" t="str">
        <f>Tabla4[[#This Row],[NIT]]</f>
        <v>023506457</v>
      </c>
      <c r="D4155">
        <f t="shared" si="129"/>
        <v>9</v>
      </c>
      <c r="E4155" t="str">
        <f t="shared" si="130"/>
        <v>DUI</v>
      </c>
    </row>
    <row r="4156" spans="1:5" x14ac:dyDescent="0.25">
      <c r="A4156" s="1" t="s">
        <v>8192</v>
      </c>
      <c r="B4156" t="s">
        <v>8193</v>
      </c>
      <c r="C4156" t="str">
        <f>Tabla4[[#This Row],[NIT]]</f>
        <v>11210502330012</v>
      </c>
      <c r="D4156">
        <f t="shared" si="129"/>
        <v>14</v>
      </c>
      <c r="E4156" t="str">
        <f t="shared" si="130"/>
        <v>NIT</v>
      </c>
    </row>
    <row r="4157" spans="1:5" x14ac:dyDescent="0.25">
      <c r="A4157" s="1" t="s">
        <v>8195</v>
      </c>
      <c r="B4157" t="s">
        <v>8196</v>
      </c>
      <c r="C4157" t="str">
        <f>Tabla4[[#This Row],[NIT]]</f>
        <v>014569024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8199</v>
      </c>
      <c r="B4158" t="s">
        <v>8200</v>
      </c>
      <c r="C4158" t="str">
        <f>Tabla4[[#This Row],[NIT]]</f>
        <v>009245097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8201</v>
      </c>
      <c r="B4159" t="s">
        <v>8202</v>
      </c>
      <c r="C4159" t="str">
        <f>Tabla4[[#This Row],[NIT]]</f>
        <v>10102606211010</v>
      </c>
      <c r="D4159">
        <f t="shared" si="129"/>
        <v>14</v>
      </c>
      <c r="E4159" t="str">
        <f t="shared" si="130"/>
        <v>NIT</v>
      </c>
    </row>
    <row r="4160" spans="1:5" x14ac:dyDescent="0.25">
      <c r="A4160" s="1" t="s">
        <v>8205</v>
      </c>
      <c r="B4160" t="s">
        <v>8206</v>
      </c>
      <c r="C4160" t="str">
        <f>Tabla4[[#This Row],[NIT]]</f>
        <v>026130433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8209</v>
      </c>
      <c r="B4161" t="s">
        <v>8210</v>
      </c>
      <c r="C4161" t="str">
        <f>Tabla4[[#This Row],[NIT]]</f>
        <v>023760988</v>
      </c>
      <c r="D4161">
        <f t="shared" si="129"/>
        <v>9</v>
      </c>
      <c r="E4161" t="str">
        <f t="shared" si="130"/>
        <v>DUI</v>
      </c>
    </row>
    <row r="4162" spans="1:5" x14ac:dyDescent="0.25">
      <c r="A4162" s="1" t="s">
        <v>354</v>
      </c>
      <c r="B4162" t="s">
        <v>8211</v>
      </c>
      <c r="C4162" t="str">
        <f>Tabla4[[#This Row],[NIT]]</f>
        <v>14081502751053</v>
      </c>
      <c r="D4162">
        <f t="shared" ref="D4162:D4225" si="131">LEN(C4162)</f>
        <v>14</v>
      </c>
      <c r="E4162" t="str">
        <f t="shared" si="130"/>
        <v>NIT</v>
      </c>
    </row>
    <row r="4163" spans="1:5" x14ac:dyDescent="0.25">
      <c r="A4163" s="1" t="s">
        <v>8213</v>
      </c>
      <c r="B4163" t="s">
        <v>8214</v>
      </c>
      <c r="C4163" t="str">
        <f>Tabla4[[#This Row],[NIT]]</f>
        <v>015989471</v>
      </c>
      <c r="D4163">
        <f t="shared" si="131"/>
        <v>9</v>
      </c>
      <c r="E4163" t="str">
        <f t="shared" ref="E4163:E4226" si="132">IF(D4163=14,"NIT",IF(D4163=9,"DUI"," "))</f>
        <v>DUI</v>
      </c>
    </row>
    <row r="4164" spans="1:5" x14ac:dyDescent="0.25">
      <c r="A4164" s="1" t="s">
        <v>79</v>
      </c>
      <c r="B4164" t="s">
        <v>8214</v>
      </c>
      <c r="C4164" t="str">
        <f>Tabla4[[#This Row],[NIT]]</f>
        <v>11231402520010</v>
      </c>
      <c r="D4164">
        <f t="shared" si="131"/>
        <v>14</v>
      </c>
      <c r="E4164" t="str">
        <f t="shared" si="132"/>
        <v>NIT</v>
      </c>
    </row>
    <row r="4165" spans="1:5" x14ac:dyDescent="0.25">
      <c r="A4165" s="1" t="s">
        <v>8223</v>
      </c>
      <c r="B4165" t="s">
        <v>8224</v>
      </c>
      <c r="C4165" t="str">
        <f>Tabla4[[#This Row],[NIT]]</f>
        <v>11232110911025</v>
      </c>
      <c r="D4165">
        <f t="shared" si="131"/>
        <v>14</v>
      </c>
      <c r="E4165" t="str">
        <f t="shared" si="132"/>
        <v>NIT</v>
      </c>
    </row>
    <row r="4166" spans="1:5" x14ac:dyDescent="0.25">
      <c r="A4166" s="1" t="s">
        <v>8228</v>
      </c>
      <c r="B4166" t="s">
        <v>8229</v>
      </c>
      <c r="C4166" t="str">
        <f>Tabla4[[#This Row],[NIT]]</f>
        <v>06141502831059</v>
      </c>
      <c r="D4166">
        <f t="shared" si="131"/>
        <v>14</v>
      </c>
      <c r="E4166" t="str">
        <f t="shared" si="132"/>
        <v>NIT</v>
      </c>
    </row>
    <row r="4167" spans="1:5" x14ac:dyDescent="0.25">
      <c r="A4167" s="1" t="s">
        <v>8232</v>
      </c>
      <c r="B4167" t="s">
        <v>8233</v>
      </c>
      <c r="C4167" t="str">
        <f>Tabla4[[#This Row],[NIT]]</f>
        <v>019578175</v>
      </c>
      <c r="D4167">
        <f t="shared" si="131"/>
        <v>9</v>
      </c>
      <c r="E4167" t="str">
        <f t="shared" si="132"/>
        <v>DUI</v>
      </c>
    </row>
    <row r="4168" spans="1:5" x14ac:dyDescent="0.25">
      <c r="A4168" s="1" t="s">
        <v>8234</v>
      </c>
      <c r="B4168" t="s">
        <v>8235</v>
      </c>
      <c r="C4168" t="str">
        <f>Tabla4[[#This Row],[NIT]]</f>
        <v>02101504711062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8238</v>
      </c>
      <c r="B4169" t="s">
        <v>8239</v>
      </c>
      <c r="C4169" t="str">
        <f>Tabla4[[#This Row],[NIT]]</f>
        <v>06140504191026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8244</v>
      </c>
      <c r="B4170" t="s">
        <v>8245</v>
      </c>
      <c r="C4170" t="str">
        <f>Tabla4[[#This Row],[NIT]]</f>
        <v>006350372</v>
      </c>
      <c r="D4170">
        <f t="shared" si="131"/>
        <v>9</v>
      </c>
      <c r="E4170" t="str">
        <f t="shared" si="132"/>
        <v>DUI</v>
      </c>
    </row>
    <row r="4171" spans="1:5" x14ac:dyDescent="0.25">
      <c r="A4171" s="1" t="s">
        <v>331</v>
      </c>
      <c r="B4171" t="s">
        <v>332</v>
      </c>
      <c r="C4171" t="str">
        <f>Tabla4[[#This Row],[NIT]]</f>
        <v>12172110891025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812</v>
      </c>
      <c r="B4172" t="s">
        <v>8246</v>
      </c>
      <c r="C4172" t="str">
        <f>Tabla4[[#This Row],[NIT]]</f>
        <v>11232406891011</v>
      </c>
      <c r="D4172">
        <f t="shared" si="131"/>
        <v>14</v>
      </c>
      <c r="E4172" t="str">
        <f t="shared" si="132"/>
        <v>NIT</v>
      </c>
    </row>
    <row r="4173" spans="1:5" x14ac:dyDescent="0.25">
      <c r="A4173" s="1" t="s">
        <v>8257</v>
      </c>
      <c r="B4173" t="s">
        <v>8258</v>
      </c>
      <c r="C4173" t="str">
        <f>Tabla4[[#This Row],[NIT]]</f>
        <v>06142805131064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8255</v>
      </c>
      <c r="B4174" t="s">
        <v>8256</v>
      </c>
      <c r="C4174" t="str">
        <f>Tabla4[[#This Row],[NIT]]</f>
        <v>06140709121055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8253</v>
      </c>
      <c r="B4175" t="s">
        <v>8254</v>
      </c>
      <c r="C4175" t="str">
        <f>Tabla4[[#This Row],[NIT]]</f>
        <v>12170312181019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8251</v>
      </c>
      <c r="B4176" t="s">
        <v>8252</v>
      </c>
      <c r="C4176" t="str">
        <f>Tabla4[[#This Row],[NIT]]</f>
        <v>06141501901541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7937</v>
      </c>
      <c r="B4177" t="s">
        <v>8260</v>
      </c>
      <c r="C4177" t="str">
        <f>Tabla4[[#This Row],[NIT]]</f>
        <v>94832601101010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8249</v>
      </c>
      <c r="B4178" t="s">
        <v>8250</v>
      </c>
      <c r="C4178" t="str">
        <f>Tabla4[[#This Row],[NIT]]</f>
        <v>06142311201035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8247</v>
      </c>
      <c r="B4179" t="s">
        <v>8248</v>
      </c>
      <c r="C4179" t="str">
        <f>Tabla4[[#This Row],[NIT]]</f>
        <v>11020404600018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7704</v>
      </c>
      <c r="B4180" t="s">
        <v>7705</v>
      </c>
      <c r="C4180" t="str">
        <f>Tabla4[[#This Row],[NIT]]</f>
        <v>08193110771012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8262</v>
      </c>
      <c r="B4181" t="s">
        <v>8263</v>
      </c>
      <c r="C4181" t="str">
        <f>Tabla4[[#This Row],[NIT]]</f>
        <v>019202318</v>
      </c>
      <c r="D4181">
        <f t="shared" si="131"/>
        <v>9</v>
      </c>
      <c r="E4181" t="str">
        <f t="shared" si="132"/>
        <v>DUI</v>
      </c>
    </row>
    <row r="4182" spans="1:5" x14ac:dyDescent="0.25">
      <c r="A4182" s="1" t="s">
        <v>8279</v>
      </c>
      <c r="B4182" t="s">
        <v>8280</v>
      </c>
      <c r="C4182" t="str">
        <f>Tabla4[[#This Row],[NIT]]</f>
        <v>017272529</v>
      </c>
      <c r="D4182">
        <f t="shared" si="131"/>
        <v>9</v>
      </c>
      <c r="E4182" t="str">
        <f t="shared" si="132"/>
        <v>DUI</v>
      </c>
    </row>
    <row r="4183" spans="1:5" x14ac:dyDescent="0.25">
      <c r="A4183" s="1" t="s">
        <v>8281</v>
      </c>
      <c r="B4183" t="s">
        <v>8282</v>
      </c>
      <c r="C4183" t="str">
        <f>Tabla4[[#This Row],[NIT]]</f>
        <v>06141011590179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8287</v>
      </c>
      <c r="B4184" t="s">
        <v>1079</v>
      </c>
      <c r="C4184" t="str">
        <f>Tabla4[[#This Row],[NIT]]</f>
        <v>10091112761016</v>
      </c>
      <c r="D4184">
        <f t="shared" si="131"/>
        <v>14</v>
      </c>
      <c r="E4184" t="str">
        <f t="shared" si="132"/>
        <v>NIT</v>
      </c>
    </row>
    <row r="4185" spans="1:5" x14ac:dyDescent="0.25">
      <c r="A4185" s="1" t="s">
        <v>8289</v>
      </c>
      <c r="B4185" t="s">
        <v>8290</v>
      </c>
      <c r="C4185" t="str">
        <f>Tabla4[[#This Row],[NIT]]</f>
        <v>12023001771014</v>
      </c>
      <c r="D4185">
        <f t="shared" si="131"/>
        <v>14</v>
      </c>
      <c r="E4185" t="str">
        <f t="shared" si="132"/>
        <v>NIT</v>
      </c>
    </row>
    <row r="4186" spans="1:5" x14ac:dyDescent="0.25">
      <c r="A4186" s="1" t="s">
        <v>8291</v>
      </c>
      <c r="B4186" t="s">
        <v>8292</v>
      </c>
      <c r="C4186" t="str">
        <f>Tabla4[[#This Row],[NIT]]</f>
        <v>06142806211088</v>
      </c>
      <c r="D4186">
        <f t="shared" si="131"/>
        <v>14</v>
      </c>
      <c r="E4186" t="str">
        <f t="shared" si="132"/>
        <v>NIT</v>
      </c>
    </row>
    <row r="4187" spans="1:5" x14ac:dyDescent="0.25">
      <c r="A4187" s="1" t="s">
        <v>8293</v>
      </c>
      <c r="B4187" t="s">
        <v>8294</v>
      </c>
      <c r="C4187" t="str">
        <f>Tabla4[[#This Row],[NIT]]</f>
        <v>01010705590011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8295</v>
      </c>
      <c r="B4188" t="s">
        <v>8296</v>
      </c>
      <c r="C4188" t="str">
        <f>Tabla4[[#This Row],[NIT]]</f>
        <v>02102204901044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8297</v>
      </c>
      <c r="B4189" t="s">
        <v>8298</v>
      </c>
      <c r="C4189" t="str">
        <f>Tabla4[[#This Row],[NIT]]</f>
        <v>13121510580012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8299</v>
      </c>
      <c r="B4190" t="s">
        <v>8300</v>
      </c>
      <c r="C4190" t="str">
        <f>Tabla4[[#This Row],[NIT]]</f>
        <v>044907406</v>
      </c>
      <c r="D4190">
        <f t="shared" si="131"/>
        <v>9</v>
      </c>
      <c r="E4190" t="str">
        <f t="shared" si="132"/>
        <v>DUI</v>
      </c>
    </row>
    <row r="4191" spans="1:5" x14ac:dyDescent="0.25">
      <c r="A4191" s="1" t="s">
        <v>8301</v>
      </c>
      <c r="B4191" t="s">
        <v>691</v>
      </c>
      <c r="C4191" t="str">
        <f>Tabla4[[#This Row],[NIT]]</f>
        <v>027144914</v>
      </c>
      <c r="D4191">
        <f t="shared" si="131"/>
        <v>9</v>
      </c>
      <c r="E4191" t="str">
        <f t="shared" si="132"/>
        <v>DUI</v>
      </c>
    </row>
    <row r="4192" spans="1:5" x14ac:dyDescent="0.25">
      <c r="A4192" s="1" t="s">
        <v>8303</v>
      </c>
      <c r="B4192" t="s">
        <v>8304</v>
      </c>
      <c r="C4192" t="str">
        <f>Tabla4[[#This Row],[NIT]]</f>
        <v>051844106</v>
      </c>
      <c r="D4192">
        <f t="shared" si="131"/>
        <v>9</v>
      </c>
      <c r="E4192" t="str">
        <f t="shared" si="132"/>
        <v>DUI</v>
      </c>
    </row>
    <row r="4193" spans="1:5" x14ac:dyDescent="0.25">
      <c r="A4193" s="1" t="s">
        <v>8305</v>
      </c>
      <c r="B4193" t="s">
        <v>8306</v>
      </c>
      <c r="C4193" t="str">
        <f>Tabla4[[#This Row],[NIT]]</f>
        <v>12181010211018</v>
      </c>
      <c r="D4193">
        <f t="shared" si="131"/>
        <v>14</v>
      </c>
      <c r="E4193" t="str">
        <f t="shared" si="132"/>
        <v>NIT</v>
      </c>
    </row>
    <row r="4194" spans="1:5" x14ac:dyDescent="0.25">
      <c r="A4194" s="1" t="s">
        <v>8307</v>
      </c>
      <c r="B4194" t="s">
        <v>8308</v>
      </c>
      <c r="C4194" t="str">
        <f>Tabla4[[#This Row],[NIT]]</f>
        <v>008747567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8309</v>
      </c>
      <c r="B4195" t="s">
        <v>8310</v>
      </c>
      <c r="C4195" t="str">
        <f>Tabla4[[#This Row],[NIT]]</f>
        <v>06140102221085</v>
      </c>
      <c r="D4195">
        <f t="shared" si="131"/>
        <v>14</v>
      </c>
      <c r="E4195" t="str">
        <f t="shared" si="132"/>
        <v>NIT</v>
      </c>
    </row>
    <row r="4196" spans="1:5" x14ac:dyDescent="0.25">
      <c r="A4196" s="1" t="s">
        <v>8311</v>
      </c>
      <c r="B4196" t="s">
        <v>8312</v>
      </c>
      <c r="C4196" t="str">
        <f>Tabla4[[#This Row],[NIT]]</f>
        <v>000308458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8313</v>
      </c>
      <c r="B4197" t="s">
        <v>8314</v>
      </c>
      <c r="C4197" t="str">
        <f>Tabla4[[#This Row],[NIT]]</f>
        <v>01013103901012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8315</v>
      </c>
      <c r="B4198" t="s">
        <v>8316</v>
      </c>
      <c r="C4198" t="str">
        <f>Tabla4[[#This Row],[NIT]]</f>
        <v>012764042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8317</v>
      </c>
      <c r="B4199" t="s">
        <v>8318</v>
      </c>
      <c r="C4199" t="str">
        <f>Tabla4[[#This Row],[NIT]]</f>
        <v>06143103870014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8319</v>
      </c>
      <c r="B4200" t="s">
        <v>8320</v>
      </c>
      <c r="C4200" t="str">
        <f>Tabla4[[#This Row],[NIT]]</f>
        <v>011020982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8321</v>
      </c>
      <c r="B4201" t="s">
        <v>7936</v>
      </c>
      <c r="C4201" t="str">
        <f>Tabla4[[#This Row],[NIT]]</f>
        <v>20220341265</v>
      </c>
      <c r="D4201">
        <f t="shared" si="131"/>
        <v>11</v>
      </c>
      <c r="E4201" t="str">
        <f t="shared" si="132"/>
        <v xml:space="preserve"> </v>
      </c>
    </row>
    <row r="4202" spans="1:5" x14ac:dyDescent="0.25">
      <c r="A4202" s="1" t="s">
        <v>8331</v>
      </c>
      <c r="B4202" t="s">
        <v>8332</v>
      </c>
      <c r="C4202" t="str">
        <f>Tabla4[[#This Row],[NIT]]</f>
        <v>06141609101037</v>
      </c>
      <c r="D4202">
        <f t="shared" si="131"/>
        <v>14</v>
      </c>
      <c r="E4202" t="str">
        <f t="shared" si="132"/>
        <v>NIT</v>
      </c>
    </row>
    <row r="4203" spans="1:5" x14ac:dyDescent="0.25">
      <c r="A4203" s="1" t="s">
        <v>8333</v>
      </c>
      <c r="B4203" t="s">
        <v>8334</v>
      </c>
      <c r="C4203" t="str">
        <f>Tabla4[[#This Row],[NIT]]</f>
        <v>04071811670012</v>
      </c>
      <c r="D4203">
        <f t="shared" si="131"/>
        <v>14</v>
      </c>
      <c r="E4203" t="str">
        <f t="shared" si="132"/>
        <v>NIT</v>
      </c>
    </row>
    <row r="4204" spans="1:5" x14ac:dyDescent="0.25">
      <c r="A4204" s="1" t="s">
        <v>8335</v>
      </c>
      <c r="B4204" t="s">
        <v>8336</v>
      </c>
      <c r="C4204" t="str">
        <f>Tabla4[[#This Row],[NIT]]</f>
        <v>06140107171035</v>
      </c>
      <c r="D4204">
        <f t="shared" si="131"/>
        <v>14</v>
      </c>
      <c r="E4204" t="str">
        <f t="shared" si="132"/>
        <v>NIT</v>
      </c>
    </row>
    <row r="4205" spans="1:5" x14ac:dyDescent="0.25">
      <c r="A4205" s="1" t="s">
        <v>8337</v>
      </c>
      <c r="B4205" t="s">
        <v>8338</v>
      </c>
      <c r="C4205" t="str">
        <f>Tabla4[[#This Row],[NIT]]</f>
        <v>06143012981020</v>
      </c>
      <c r="D4205">
        <f t="shared" si="131"/>
        <v>14</v>
      </c>
      <c r="E4205" t="str">
        <f t="shared" si="132"/>
        <v>NIT</v>
      </c>
    </row>
    <row r="4206" spans="1:5" x14ac:dyDescent="0.25">
      <c r="A4206" s="1" t="s">
        <v>8339</v>
      </c>
      <c r="B4206" t="s">
        <v>8340</v>
      </c>
      <c r="C4206" t="str">
        <f>Tabla4[[#This Row],[NIT]]</f>
        <v>016547125</v>
      </c>
      <c r="D4206">
        <f t="shared" si="131"/>
        <v>9</v>
      </c>
      <c r="E4206" t="str">
        <f t="shared" si="132"/>
        <v>DUI</v>
      </c>
    </row>
    <row r="4207" spans="1:5" x14ac:dyDescent="0.25">
      <c r="A4207" s="1" t="s">
        <v>8341</v>
      </c>
      <c r="B4207" t="s">
        <v>8342</v>
      </c>
      <c r="C4207" t="str">
        <f>Tabla4[[#This Row],[NIT]]</f>
        <v>06141712191010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8344</v>
      </c>
      <c r="B4208" t="s">
        <v>8345</v>
      </c>
      <c r="C4208" t="str">
        <f>Tabla4[[#This Row],[NIT]]</f>
        <v>013566544</v>
      </c>
      <c r="D4208">
        <f t="shared" si="131"/>
        <v>9</v>
      </c>
      <c r="E4208" t="str">
        <f t="shared" si="132"/>
        <v>DUI</v>
      </c>
    </row>
    <row r="4209" spans="1:5" x14ac:dyDescent="0.25">
      <c r="A4209" s="1" t="s">
        <v>8346</v>
      </c>
      <c r="B4209" t="s">
        <v>6502</v>
      </c>
      <c r="C4209" t="str">
        <f>Tabla4[[#This Row],[NIT]]</f>
        <v>021383439</v>
      </c>
      <c r="D4209">
        <f t="shared" si="131"/>
        <v>9</v>
      </c>
      <c r="E4209" t="str">
        <f t="shared" si="132"/>
        <v>DUI</v>
      </c>
    </row>
    <row r="4210" spans="1:5" x14ac:dyDescent="0.25">
      <c r="A4210" s="1" t="s">
        <v>8347</v>
      </c>
      <c r="B4210" t="s">
        <v>8348</v>
      </c>
      <c r="C4210" t="str">
        <f>Tabla4[[#This Row],[NIT]]</f>
        <v>04070204590021</v>
      </c>
      <c r="D4210">
        <f t="shared" si="131"/>
        <v>14</v>
      </c>
      <c r="E4210" t="str">
        <f t="shared" si="132"/>
        <v>NIT</v>
      </c>
    </row>
    <row r="4211" spans="1:5" x14ac:dyDescent="0.25">
      <c r="A4211" s="1" t="s">
        <v>8351</v>
      </c>
      <c r="B4211" t="s">
        <v>8352</v>
      </c>
      <c r="C4211" t="str">
        <f>Tabla4[[#This Row],[NIT]]</f>
        <v>14070041851012</v>
      </c>
      <c r="D4211">
        <f t="shared" si="131"/>
        <v>14</v>
      </c>
      <c r="E4211" t="str">
        <f t="shared" si="132"/>
        <v>NIT</v>
      </c>
    </row>
    <row r="4212" spans="1:5" x14ac:dyDescent="0.25">
      <c r="A4212" s="1" t="s">
        <v>8353</v>
      </c>
      <c r="B4212" t="s">
        <v>8354</v>
      </c>
      <c r="C4212" t="str">
        <f>Tabla4[[#This Row],[NIT]]</f>
        <v>05172008711015</v>
      </c>
      <c r="D4212">
        <f t="shared" si="131"/>
        <v>14</v>
      </c>
      <c r="E4212" t="str">
        <f t="shared" si="132"/>
        <v>NIT</v>
      </c>
    </row>
    <row r="4213" spans="1:5" x14ac:dyDescent="0.25">
      <c r="A4213" s="1" t="s">
        <v>8355</v>
      </c>
      <c r="B4213" t="s">
        <v>8356</v>
      </c>
      <c r="C4213" t="str">
        <f>Tabla4[[#This Row],[NIT]]</f>
        <v>06142909901392</v>
      </c>
      <c r="D4213">
        <f t="shared" si="131"/>
        <v>14</v>
      </c>
      <c r="E4213" t="str">
        <f t="shared" si="132"/>
        <v>NIT</v>
      </c>
    </row>
    <row r="4214" spans="1:5" x14ac:dyDescent="0.25">
      <c r="A4214" s="1" t="s">
        <v>8359</v>
      </c>
      <c r="B4214" t="s">
        <v>8360</v>
      </c>
      <c r="C4214" t="str">
        <f>Tabla4[[#This Row],[NIT]]</f>
        <v>006421610</v>
      </c>
      <c r="D4214">
        <f t="shared" si="131"/>
        <v>9</v>
      </c>
      <c r="E4214" t="str">
        <f t="shared" si="132"/>
        <v>DUI</v>
      </c>
    </row>
    <row r="4215" spans="1:5" x14ac:dyDescent="0.25">
      <c r="A4215" s="22" t="s">
        <v>8361</v>
      </c>
      <c r="B4215" t="s">
        <v>8362</v>
      </c>
      <c r="C4215" t="str">
        <f>Tabla4[[#This Row],[NIT]]</f>
        <v>007681247</v>
      </c>
      <c r="D4215">
        <f t="shared" si="131"/>
        <v>9</v>
      </c>
      <c r="E4215" t="str">
        <f t="shared" si="132"/>
        <v>DUI</v>
      </c>
    </row>
    <row r="4216" spans="1:5" x14ac:dyDescent="0.25">
      <c r="A4216" s="1" t="s">
        <v>8363</v>
      </c>
      <c r="B4216" t="s">
        <v>8364</v>
      </c>
      <c r="C4216" t="str">
        <f>Tabla4[[#This Row],[NIT]]</f>
        <v>14130512751010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8365</v>
      </c>
      <c r="B4217" t="s">
        <v>8366</v>
      </c>
      <c r="C4217" t="str">
        <f>Tabla4[[#This Row],[NIT]]</f>
        <v>05110211861051</v>
      </c>
      <c r="D4217">
        <f t="shared" si="131"/>
        <v>14</v>
      </c>
      <c r="E4217" t="str">
        <f t="shared" si="132"/>
        <v>NIT</v>
      </c>
    </row>
    <row r="4218" spans="1:5" x14ac:dyDescent="0.25">
      <c r="A4218" s="1" t="s">
        <v>8368</v>
      </c>
      <c r="B4218" t="s">
        <v>8369</v>
      </c>
      <c r="C4218" t="str">
        <f>Tabla4[[#This Row],[NIT]]</f>
        <v>042990534</v>
      </c>
      <c r="D4218">
        <f t="shared" si="131"/>
        <v>9</v>
      </c>
      <c r="E4218" t="str">
        <f t="shared" si="132"/>
        <v>DUI</v>
      </c>
    </row>
    <row r="4219" spans="1:5" x14ac:dyDescent="0.25">
      <c r="A4219" s="1" t="s">
        <v>8372</v>
      </c>
      <c r="B4219" t="s">
        <v>8373</v>
      </c>
      <c r="C4219" t="str">
        <f>Tabla4[[#This Row],[NIT]]</f>
        <v>06143105211098</v>
      </c>
      <c r="D4219">
        <f t="shared" si="131"/>
        <v>14</v>
      </c>
      <c r="E4219" t="str">
        <f t="shared" si="132"/>
        <v>NIT</v>
      </c>
    </row>
    <row r="4220" spans="1:5" x14ac:dyDescent="0.25">
      <c r="A4220" s="1" t="s">
        <v>8374</v>
      </c>
      <c r="B4220" t="s">
        <v>8375</v>
      </c>
      <c r="C4220" t="str">
        <f>Tabla4[[#This Row],[NIT]]</f>
        <v>06142109701352</v>
      </c>
      <c r="D4220">
        <f t="shared" si="131"/>
        <v>14</v>
      </c>
      <c r="E4220" t="str">
        <f t="shared" si="132"/>
        <v>NIT</v>
      </c>
    </row>
    <row r="4221" spans="1:5" x14ac:dyDescent="0.25">
      <c r="A4221" s="1" t="s">
        <v>8377</v>
      </c>
      <c r="B4221" t="s">
        <v>8378</v>
      </c>
      <c r="C4221" t="str">
        <f>Tabla4[[#This Row],[NIT]]</f>
        <v>013905015</v>
      </c>
      <c r="D4221">
        <f t="shared" si="131"/>
        <v>9</v>
      </c>
      <c r="E4221" t="str">
        <f t="shared" si="132"/>
        <v>DUI</v>
      </c>
    </row>
    <row r="4222" spans="1:5" x14ac:dyDescent="0.25">
      <c r="A4222" s="1" t="s">
        <v>8380</v>
      </c>
      <c r="B4222" t="s">
        <v>7825</v>
      </c>
      <c r="C4222" t="str">
        <f>Tabla4[[#This Row],[NIT]]</f>
        <v>006175489</v>
      </c>
      <c r="D4222">
        <f t="shared" si="131"/>
        <v>9</v>
      </c>
      <c r="E4222" t="str">
        <f t="shared" si="132"/>
        <v>DUI</v>
      </c>
    </row>
    <row r="4223" spans="1:5" x14ac:dyDescent="0.25">
      <c r="A4223" s="1" t="s">
        <v>8382</v>
      </c>
      <c r="B4223" t="s">
        <v>1155</v>
      </c>
      <c r="C4223" t="str">
        <f>Tabla4[[#This Row],[NIT]]</f>
        <v>048843109</v>
      </c>
      <c r="D4223">
        <f t="shared" si="131"/>
        <v>9</v>
      </c>
      <c r="E4223" t="str">
        <f t="shared" si="132"/>
        <v>DUI</v>
      </c>
    </row>
    <row r="4224" spans="1:5" x14ac:dyDescent="0.25">
      <c r="A4224" s="1" t="s">
        <v>8384</v>
      </c>
      <c r="B4224" t="s">
        <v>8385</v>
      </c>
      <c r="C4224" t="str">
        <f>Tabla4[[#This Row],[NIT]]</f>
        <v>029325223</v>
      </c>
      <c r="D4224">
        <f t="shared" si="131"/>
        <v>9</v>
      </c>
      <c r="E4224" t="str">
        <f t="shared" si="132"/>
        <v>DUI</v>
      </c>
    </row>
    <row r="4225" spans="1:5" x14ac:dyDescent="0.25">
      <c r="A4225" s="1" t="s">
        <v>8386</v>
      </c>
      <c r="B4225" t="s">
        <v>8387</v>
      </c>
      <c r="C4225" t="str">
        <f>Tabla4[[#This Row],[NIT]]</f>
        <v>040303040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8390</v>
      </c>
      <c r="B4226" t="s">
        <v>225</v>
      </c>
      <c r="C4226" t="str">
        <f>Tabla4[[#This Row],[NIT]]</f>
        <v>023817086</v>
      </c>
      <c r="D4226">
        <f t="shared" ref="D4226:D4289" si="133">LEN(C4226)</f>
        <v>9</v>
      </c>
      <c r="E4226" t="str">
        <f t="shared" si="132"/>
        <v>DUI</v>
      </c>
    </row>
    <row r="4227" spans="1:5" x14ac:dyDescent="0.25">
      <c r="A4227" s="1" t="s">
        <v>8391</v>
      </c>
      <c r="B4227" t="s">
        <v>8392</v>
      </c>
      <c r="C4227" t="str">
        <f>Tabla4[[#This Row],[NIT]]</f>
        <v>019280324</v>
      </c>
      <c r="D4227">
        <f t="shared" si="133"/>
        <v>9</v>
      </c>
      <c r="E4227" t="str">
        <f t="shared" ref="E4227:E4290" si="134">IF(D4227=14,"NIT",IF(D4227=9,"DUI"," "))</f>
        <v>DUI</v>
      </c>
    </row>
    <row r="4228" spans="1:5" x14ac:dyDescent="0.25">
      <c r="A4228" s="1" t="s">
        <v>8396</v>
      </c>
      <c r="B4228" t="s">
        <v>895</v>
      </c>
      <c r="C4228" t="str">
        <f>Tabla4[[#This Row],[NIT]]</f>
        <v>022972875</v>
      </c>
      <c r="D4228">
        <f t="shared" si="133"/>
        <v>9</v>
      </c>
      <c r="E4228" t="str">
        <f t="shared" si="134"/>
        <v>DUI</v>
      </c>
    </row>
    <row r="4229" spans="1:5" x14ac:dyDescent="0.25">
      <c r="A4229" s="1" t="s">
        <v>8397</v>
      </c>
      <c r="B4229" t="s">
        <v>8398</v>
      </c>
      <c r="C4229" t="str">
        <f>Tabla4[[#This Row],[NIT]]</f>
        <v>024227145</v>
      </c>
      <c r="D4229">
        <f t="shared" si="133"/>
        <v>9</v>
      </c>
      <c r="E4229" t="str">
        <f t="shared" si="134"/>
        <v>DUI</v>
      </c>
    </row>
    <row r="4230" spans="1:5" x14ac:dyDescent="0.25">
      <c r="A4230" s="1" t="s">
        <v>8399</v>
      </c>
      <c r="B4230" t="s">
        <v>8400</v>
      </c>
      <c r="C4230" t="str">
        <f>Tabla4[[#This Row],[NIT]]</f>
        <v>056741989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8405</v>
      </c>
      <c r="B4231" t="s">
        <v>8404</v>
      </c>
      <c r="C4231" t="str">
        <f>Tabla4[[#This Row],[NIT]]</f>
        <v>02101205490042</v>
      </c>
      <c r="D4231">
        <f t="shared" si="133"/>
        <v>14</v>
      </c>
      <c r="E4231" t="str">
        <f t="shared" si="134"/>
        <v>NIT</v>
      </c>
    </row>
    <row r="4232" spans="1:5" x14ac:dyDescent="0.25">
      <c r="A4232" s="1" t="s">
        <v>8407</v>
      </c>
      <c r="B4232" t="s">
        <v>8408</v>
      </c>
      <c r="C4232" t="str">
        <f>Tabla4[[#This Row],[NIT]]</f>
        <v>06140607061031</v>
      </c>
      <c r="D4232">
        <f t="shared" si="133"/>
        <v>14</v>
      </c>
      <c r="E4232" t="str">
        <f t="shared" si="134"/>
        <v>NIT</v>
      </c>
    </row>
    <row r="4233" spans="1:5" x14ac:dyDescent="0.25">
      <c r="A4233" s="1" t="s">
        <v>8409</v>
      </c>
      <c r="B4233" t="s">
        <v>8410</v>
      </c>
      <c r="C4233" t="str">
        <f>Tabla4[[#This Row],[NIT]]</f>
        <v>06141907161115</v>
      </c>
      <c r="D4233">
        <f t="shared" si="133"/>
        <v>14</v>
      </c>
      <c r="E4233" t="str">
        <f t="shared" si="134"/>
        <v>NIT</v>
      </c>
    </row>
    <row r="4234" spans="1:5" x14ac:dyDescent="0.25">
      <c r="A4234" s="1" t="s">
        <v>8412</v>
      </c>
      <c r="B4234" t="s">
        <v>8413</v>
      </c>
      <c r="C4234" t="str">
        <f>Tabla4[[#This Row],[NIT]]</f>
        <v>045354290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8414</v>
      </c>
      <c r="B4235" t="s">
        <v>8415</v>
      </c>
      <c r="C4235" t="str">
        <f>Tabla4[[#This Row],[NIT]]</f>
        <v>037841372</v>
      </c>
      <c r="D4235">
        <f t="shared" si="133"/>
        <v>9</v>
      </c>
      <c r="E4235" t="str">
        <f t="shared" si="134"/>
        <v>DUI</v>
      </c>
    </row>
    <row r="4236" spans="1:5" x14ac:dyDescent="0.25">
      <c r="A4236" s="1" t="s">
        <v>8416</v>
      </c>
      <c r="B4236" t="s">
        <v>8417</v>
      </c>
      <c r="C4236" t="str">
        <f>Tabla4[[#This Row],[NIT]]</f>
        <v>030727276</v>
      </c>
      <c r="D4236">
        <f t="shared" si="133"/>
        <v>9</v>
      </c>
      <c r="E4236" t="str">
        <f t="shared" si="134"/>
        <v>DUI</v>
      </c>
    </row>
    <row r="4237" spans="1:5" x14ac:dyDescent="0.25">
      <c r="A4237" s="1" t="s">
        <v>8418</v>
      </c>
      <c r="B4237" t="s">
        <v>8419</v>
      </c>
      <c r="C4237" t="str">
        <f>Tabla4[[#This Row],[NIT]]</f>
        <v>10061507671010</v>
      </c>
      <c r="D4237">
        <f t="shared" si="133"/>
        <v>14</v>
      </c>
      <c r="E4237" t="str">
        <f t="shared" si="134"/>
        <v>NIT</v>
      </c>
    </row>
    <row r="4238" spans="1:5" x14ac:dyDescent="0.25">
      <c r="A4238" s="1" t="s">
        <v>8420</v>
      </c>
      <c r="B4238" t="s">
        <v>8421</v>
      </c>
      <c r="C4238" t="str">
        <f>Tabla4[[#This Row],[NIT]]</f>
        <v>06142701211040</v>
      </c>
      <c r="D4238">
        <f t="shared" si="133"/>
        <v>14</v>
      </c>
      <c r="E4238" t="str">
        <f t="shared" si="134"/>
        <v>NIT</v>
      </c>
    </row>
    <row r="4239" spans="1:5" x14ac:dyDescent="0.25">
      <c r="A4239" s="1" t="s">
        <v>8423</v>
      </c>
      <c r="B4239" t="s">
        <v>8422</v>
      </c>
      <c r="C4239" t="str">
        <f>Tabla4[[#This Row],[NIT]]</f>
        <v>06140804151042</v>
      </c>
      <c r="D4239">
        <f t="shared" si="133"/>
        <v>14</v>
      </c>
      <c r="E4239" t="str">
        <f t="shared" si="134"/>
        <v>NIT</v>
      </c>
    </row>
    <row r="4240" spans="1:5" x14ac:dyDescent="0.25">
      <c r="A4240" s="1" t="s">
        <v>8424</v>
      </c>
      <c r="B4240" t="s">
        <v>1072</v>
      </c>
      <c r="C4240" t="str">
        <f>Tabla4[[#This Row],[NIT]]</f>
        <v>06140503630150</v>
      </c>
      <c r="D4240">
        <f t="shared" si="133"/>
        <v>14</v>
      </c>
      <c r="E4240" t="str">
        <f t="shared" si="134"/>
        <v>NIT</v>
      </c>
    </row>
    <row r="4241" spans="1:5" x14ac:dyDescent="0.25">
      <c r="A4241" s="1" t="s">
        <v>8425</v>
      </c>
      <c r="B4241" t="s">
        <v>8426</v>
      </c>
      <c r="C4241" t="str">
        <f>Tabla4[[#This Row],[NIT]]</f>
        <v>020692615</v>
      </c>
      <c r="D4241">
        <f t="shared" si="133"/>
        <v>9</v>
      </c>
      <c r="E4241" t="str">
        <f t="shared" si="134"/>
        <v>DUI</v>
      </c>
    </row>
    <row r="4242" spans="1:5" x14ac:dyDescent="0.25">
      <c r="A4242" s="1" t="s">
        <v>8427</v>
      </c>
      <c r="B4242" t="s">
        <v>8428</v>
      </c>
      <c r="C4242" t="str">
        <f>Tabla4[[#This Row],[NIT]]</f>
        <v>025744899</v>
      </c>
      <c r="D4242">
        <f t="shared" si="133"/>
        <v>9</v>
      </c>
      <c r="E4242" t="str">
        <f t="shared" si="134"/>
        <v>DUI</v>
      </c>
    </row>
    <row r="4243" spans="1:5" x14ac:dyDescent="0.25">
      <c r="A4243" s="117" t="s">
        <v>8429</v>
      </c>
      <c r="B4243" t="s">
        <v>8430</v>
      </c>
      <c r="C4243" t="str">
        <f>Tabla4[[#This Row],[NIT]]</f>
        <v>010594467</v>
      </c>
      <c r="D4243">
        <f t="shared" si="133"/>
        <v>9</v>
      </c>
      <c r="E4243" t="str">
        <f t="shared" si="134"/>
        <v>DUI</v>
      </c>
    </row>
    <row r="4244" spans="1:5" x14ac:dyDescent="0.25">
      <c r="A4244" s="1" t="s">
        <v>8431</v>
      </c>
      <c r="B4244" t="s">
        <v>8432</v>
      </c>
      <c r="C4244" t="str">
        <f>Tabla4[[#This Row],[NIT]]</f>
        <v>023750789</v>
      </c>
      <c r="D4244">
        <f t="shared" si="133"/>
        <v>9</v>
      </c>
      <c r="E4244" t="str">
        <f t="shared" si="134"/>
        <v>DUI</v>
      </c>
    </row>
    <row r="4245" spans="1:5" x14ac:dyDescent="0.25">
      <c r="A4245" s="1" t="s">
        <v>8434</v>
      </c>
      <c r="B4245" t="s">
        <v>8435</v>
      </c>
      <c r="C4245" t="str">
        <f>Tabla4[[#This Row],[NIT]]</f>
        <v>06141501620024</v>
      </c>
      <c r="D4245">
        <f t="shared" si="133"/>
        <v>14</v>
      </c>
      <c r="E4245" t="str">
        <f t="shared" si="134"/>
        <v>NIT</v>
      </c>
    </row>
    <row r="4246" spans="1:5" x14ac:dyDescent="0.25">
      <c r="A4246" s="1" t="s">
        <v>8436</v>
      </c>
      <c r="B4246" t="s">
        <v>8437</v>
      </c>
      <c r="C4246" t="str">
        <f>Tabla4[[#This Row],[NIT]]</f>
        <v>06141203201057</v>
      </c>
      <c r="D4246">
        <f t="shared" si="133"/>
        <v>14</v>
      </c>
      <c r="E4246" t="str">
        <f t="shared" si="134"/>
        <v>NIT</v>
      </c>
    </row>
    <row r="4247" spans="1:5" x14ac:dyDescent="0.25">
      <c r="A4247" s="1" t="s">
        <v>8439</v>
      </c>
      <c r="B4247" t="s">
        <v>8440</v>
      </c>
      <c r="C4247" t="str">
        <f>Tabla4[[#This Row],[NIT]]</f>
        <v>013104106</v>
      </c>
      <c r="D4247">
        <f t="shared" si="133"/>
        <v>9</v>
      </c>
      <c r="E4247" t="str">
        <f t="shared" si="134"/>
        <v>DUI</v>
      </c>
    </row>
    <row r="4248" spans="1:5" x14ac:dyDescent="0.25">
      <c r="A4248" s="1" t="s">
        <v>8458</v>
      </c>
      <c r="B4248" t="s">
        <v>8459</v>
      </c>
      <c r="C4248" t="str">
        <f>Tabla4[[#This Row],[NIT]]</f>
        <v>06140411091048</v>
      </c>
      <c r="D4248">
        <f t="shared" si="133"/>
        <v>14</v>
      </c>
      <c r="E4248" t="str">
        <f t="shared" si="134"/>
        <v>NIT</v>
      </c>
    </row>
    <row r="4249" spans="1:5" x14ac:dyDescent="0.25">
      <c r="A4249" s="1" t="s">
        <v>8460</v>
      </c>
      <c r="B4249" t="s">
        <v>8461</v>
      </c>
      <c r="C4249" t="str">
        <f>Tabla4[[#This Row],[NIT]]</f>
        <v>06141709191017</v>
      </c>
      <c r="D4249">
        <f t="shared" si="133"/>
        <v>14</v>
      </c>
      <c r="E4249" t="str">
        <f t="shared" si="134"/>
        <v>NIT</v>
      </c>
    </row>
    <row r="4250" spans="1:5" x14ac:dyDescent="0.25">
      <c r="A4250" s="1" t="s">
        <v>8462</v>
      </c>
      <c r="B4250" t="s">
        <v>8463</v>
      </c>
      <c r="C4250" t="str">
        <f>Tabla4[[#This Row],[NIT]]</f>
        <v>08110405590010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8464</v>
      </c>
      <c r="B4251" t="s">
        <v>8465</v>
      </c>
      <c r="C4251" t="str">
        <f>Tabla4[[#This Row],[NIT]]</f>
        <v>06141402221059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8466</v>
      </c>
      <c r="B4252" t="s">
        <v>8467</v>
      </c>
      <c r="C4252" t="str">
        <f>Tabla4[[#This Row],[NIT]]</f>
        <v>95012110211015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8469</v>
      </c>
      <c r="B4253" t="s">
        <v>8470</v>
      </c>
      <c r="C4253" t="str">
        <f>Tabla4[[#This Row],[NIT]]</f>
        <v>06140410021046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8474</v>
      </c>
      <c r="B4254" t="s">
        <v>8475</v>
      </c>
      <c r="C4254" t="str">
        <f>Tabla4[[#This Row],[NIT]]</f>
        <v>06141303181100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8476</v>
      </c>
      <c r="B4255" t="s">
        <v>8477</v>
      </c>
      <c r="C4255" t="str">
        <f>Tabla4[[#This Row],[NIT]]</f>
        <v>06080405600010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8528</v>
      </c>
      <c r="B4256" s="51" t="s">
        <v>8529</v>
      </c>
      <c r="C4256" s="136" t="str">
        <f>Tabla4[[#This Row],[NIT]]</f>
        <v>004635661</v>
      </c>
      <c r="D4256">
        <f t="shared" si="133"/>
        <v>9</v>
      </c>
      <c r="E4256" t="str">
        <f t="shared" si="134"/>
        <v>DUI</v>
      </c>
    </row>
    <row r="4257" spans="1:5" x14ac:dyDescent="0.25">
      <c r="A4257" s="1" t="s">
        <v>8530</v>
      </c>
      <c r="B4257" t="s">
        <v>8531</v>
      </c>
      <c r="C4257" t="str">
        <f>Tabla4[[#This Row],[NIT]]</f>
        <v>044757479</v>
      </c>
      <c r="D4257">
        <f t="shared" si="133"/>
        <v>9</v>
      </c>
      <c r="E4257" t="str">
        <f t="shared" si="134"/>
        <v>DUI</v>
      </c>
    </row>
    <row r="4258" spans="1:5" x14ac:dyDescent="0.25">
      <c r="A4258" s="1" t="s">
        <v>8534</v>
      </c>
      <c r="B4258" t="s">
        <v>8535</v>
      </c>
      <c r="C4258" t="str">
        <f>Tabla4[[#This Row],[NIT]]</f>
        <v>013304188</v>
      </c>
      <c r="D4258">
        <f t="shared" si="133"/>
        <v>9</v>
      </c>
      <c r="E4258" t="str">
        <f t="shared" si="134"/>
        <v>DUI</v>
      </c>
    </row>
    <row r="4259" spans="1:5" x14ac:dyDescent="0.25">
      <c r="A4259" s="1" t="s">
        <v>8536</v>
      </c>
      <c r="B4259" t="s">
        <v>8537</v>
      </c>
      <c r="C4259" t="str">
        <f>Tabla4[[#This Row],[NIT]]</f>
        <v>012249424</v>
      </c>
      <c r="D4259">
        <f t="shared" si="133"/>
        <v>9</v>
      </c>
      <c r="E4259" t="str">
        <f t="shared" si="134"/>
        <v>DUI</v>
      </c>
    </row>
    <row r="4260" spans="1:5" x14ac:dyDescent="0.25">
      <c r="A4260" s="1" t="s">
        <v>8538</v>
      </c>
      <c r="B4260" t="s">
        <v>8539</v>
      </c>
      <c r="C4260" t="str">
        <f>Tabla4[[#This Row],[NIT]]</f>
        <v>031722229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8540</v>
      </c>
      <c r="B4261" t="s">
        <v>974</v>
      </c>
      <c r="C4261" t="str">
        <f>Tabla4[[#This Row],[NIT]]</f>
        <v>06140708680011</v>
      </c>
      <c r="D4261">
        <f t="shared" si="133"/>
        <v>14</v>
      </c>
      <c r="E4261" t="str">
        <f t="shared" si="134"/>
        <v>NIT</v>
      </c>
    </row>
    <row r="4262" spans="1:5" x14ac:dyDescent="0.25">
      <c r="A4262" s="1" t="s">
        <v>8541</v>
      </c>
      <c r="B4262" t="s">
        <v>8542</v>
      </c>
      <c r="C4262" t="str">
        <f>Tabla4[[#This Row],[NIT]]</f>
        <v>052270994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8543</v>
      </c>
      <c r="B4263" t="s">
        <v>8544</v>
      </c>
      <c r="C4263" t="str">
        <f>Tabla4[[#This Row],[NIT]]</f>
        <v>039033323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8545</v>
      </c>
      <c r="B4264" t="s">
        <v>8546</v>
      </c>
      <c r="C4264" t="str">
        <f>Tabla4[[#This Row],[NIT]]</f>
        <v>06141809211040</v>
      </c>
      <c r="D4264">
        <f t="shared" si="133"/>
        <v>14</v>
      </c>
      <c r="E4264" t="str">
        <f t="shared" si="134"/>
        <v>NIT</v>
      </c>
    </row>
    <row r="4265" spans="1:5" x14ac:dyDescent="0.25">
      <c r="A4265" s="1" t="s">
        <v>8547</v>
      </c>
      <c r="B4265" t="s">
        <v>8548</v>
      </c>
      <c r="C4265" t="str">
        <f>Tabla4[[#This Row],[NIT]]</f>
        <v>024363527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8549</v>
      </c>
      <c r="B4266" t="s">
        <v>8550</v>
      </c>
      <c r="C4266" t="str">
        <f>Tabla4[[#This Row],[NIT]]</f>
        <v>045785166</v>
      </c>
      <c r="D4266">
        <f t="shared" si="133"/>
        <v>9</v>
      </c>
      <c r="E4266" t="str">
        <f t="shared" si="134"/>
        <v>DUI</v>
      </c>
    </row>
    <row r="4267" spans="1:5" x14ac:dyDescent="0.25">
      <c r="A4267" s="1" t="s">
        <v>8551</v>
      </c>
      <c r="B4267" t="s">
        <v>8552</v>
      </c>
      <c r="C4267" t="str">
        <f>Tabla4[[#This Row],[NIT]]</f>
        <v>028490245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8553</v>
      </c>
      <c r="B4268" t="s">
        <v>8554</v>
      </c>
      <c r="C4268" t="str">
        <f>Tabla4[[#This Row],[NIT]]</f>
        <v>005396341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8558</v>
      </c>
      <c r="B4269" t="s">
        <v>8559</v>
      </c>
      <c r="C4269" t="str">
        <f>Tabla4[[#This Row],[NIT]]</f>
        <v>007339078</v>
      </c>
      <c r="D4269">
        <f t="shared" si="133"/>
        <v>9</v>
      </c>
      <c r="E4269" t="str">
        <f t="shared" si="134"/>
        <v>DUI</v>
      </c>
    </row>
    <row r="4270" spans="1:5" x14ac:dyDescent="0.25">
      <c r="A4270" t="s">
        <v>8573</v>
      </c>
      <c r="B4270" t="s">
        <v>8561</v>
      </c>
      <c r="C4270" t="str">
        <f>Tabla4[[#This Row],[NIT]]</f>
        <v>02072404811019</v>
      </c>
      <c r="D4270">
        <f t="shared" si="133"/>
        <v>14</v>
      </c>
      <c r="E4270" t="str">
        <f t="shared" si="134"/>
        <v>NIT</v>
      </c>
    </row>
    <row r="4271" spans="1:5" x14ac:dyDescent="0.25">
      <c r="A4271" s="1" t="s">
        <v>8562</v>
      </c>
      <c r="B4271" t="s">
        <v>8563</v>
      </c>
      <c r="C4271" t="str">
        <f>Tabla4[[#This Row],[NIT]]</f>
        <v>06040103841015</v>
      </c>
      <c r="D4271">
        <f t="shared" si="133"/>
        <v>14</v>
      </c>
      <c r="E4271" t="str">
        <f t="shared" si="134"/>
        <v>NIT</v>
      </c>
    </row>
    <row r="4272" spans="1:5" x14ac:dyDescent="0.25">
      <c r="A4272" s="1" t="s">
        <v>8565</v>
      </c>
      <c r="B4272" t="s">
        <v>8566</v>
      </c>
      <c r="C4272" t="str">
        <f>Tabla4[[#This Row],[NIT]]</f>
        <v>06142002931037</v>
      </c>
      <c r="D4272">
        <f t="shared" si="133"/>
        <v>14</v>
      </c>
      <c r="E4272" t="str">
        <f t="shared" si="134"/>
        <v>NIT</v>
      </c>
    </row>
    <row r="4273" spans="1:5" x14ac:dyDescent="0.25">
      <c r="A4273" s="1" t="s">
        <v>8568</v>
      </c>
      <c r="B4273" t="s">
        <v>8569</v>
      </c>
      <c r="C4273" t="str">
        <f>Tabla4[[#This Row],[NIT]]</f>
        <v>06142509201057</v>
      </c>
      <c r="D4273">
        <f t="shared" si="133"/>
        <v>14</v>
      </c>
      <c r="E4273" t="str">
        <f t="shared" si="134"/>
        <v>NIT</v>
      </c>
    </row>
    <row r="4274" spans="1:5" x14ac:dyDescent="0.25">
      <c r="A4274" s="1" t="s">
        <v>8626</v>
      </c>
      <c r="B4274" t="s">
        <v>8625</v>
      </c>
      <c r="C4274" t="str">
        <f>Tabla4[[#This Row],[NIT]]</f>
        <v>048812920</v>
      </c>
      <c r="D4274">
        <f t="shared" si="133"/>
        <v>9</v>
      </c>
      <c r="E4274" t="str">
        <f t="shared" si="134"/>
        <v>DUI</v>
      </c>
    </row>
    <row r="4275" spans="1:5" x14ac:dyDescent="0.25">
      <c r="A4275" s="1" t="s">
        <v>8624</v>
      </c>
      <c r="B4275" t="s">
        <v>8623</v>
      </c>
      <c r="C4275" t="str">
        <f>Tabla4[[#This Row],[NIT]]</f>
        <v>007623485</v>
      </c>
      <c r="D4275">
        <f t="shared" si="133"/>
        <v>9</v>
      </c>
      <c r="E4275" t="str">
        <f t="shared" si="134"/>
        <v>DUI</v>
      </c>
    </row>
    <row r="4276" spans="1:5" x14ac:dyDescent="0.25">
      <c r="A4276" s="1" t="s">
        <v>7761</v>
      </c>
      <c r="B4276" t="s">
        <v>8629</v>
      </c>
      <c r="C4276" t="str">
        <f>Tabla4[[#This Row],[NIT]]</f>
        <v>04281809620015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8622</v>
      </c>
      <c r="B4277" t="s">
        <v>8621</v>
      </c>
      <c r="C4277" t="str">
        <f>Tabla4[[#This Row],[NIT]]</f>
        <v>005208792</v>
      </c>
      <c r="D4277">
        <f t="shared" si="133"/>
        <v>9</v>
      </c>
      <c r="E4277" t="str">
        <f t="shared" si="134"/>
        <v>DUI</v>
      </c>
    </row>
    <row r="4278" spans="1:5" x14ac:dyDescent="0.25">
      <c r="A4278" s="1" t="s">
        <v>8620</v>
      </c>
      <c r="B4278" t="s">
        <v>8619</v>
      </c>
      <c r="C4278" t="str">
        <f>Tabla4[[#This Row],[NIT]]</f>
        <v>019621261</v>
      </c>
      <c r="D4278">
        <f t="shared" si="133"/>
        <v>9</v>
      </c>
      <c r="E4278" t="str">
        <f t="shared" si="134"/>
        <v>DUI</v>
      </c>
    </row>
    <row r="4279" spans="1:5" x14ac:dyDescent="0.25">
      <c r="A4279" s="1" t="s">
        <v>8618</v>
      </c>
      <c r="B4279" t="s">
        <v>8617</v>
      </c>
      <c r="C4279" t="str">
        <f>Tabla4[[#This Row],[NIT]]</f>
        <v>054624864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348</v>
      </c>
      <c r="B4280" t="s">
        <v>8630</v>
      </c>
      <c r="C4280" t="str">
        <f>Tabla4[[#This Row],[NIT]]</f>
        <v>06171810610025</v>
      </c>
      <c r="D4280">
        <f t="shared" si="133"/>
        <v>14</v>
      </c>
      <c r="E4280" t="str">
        <f t="shared" si="134"/>
        <v>NIT</v>
      </c>
    </row>
    <row r="4281" spans="1:5" x14ac:dyDescent="0.25">
      <c r="A4281" s="1" t="s">
        <v>8616</v>
      </c>
      <c r="B4281" t="s">
        <v>8615</v>
      </c>
      <c r="C4281" t="str">
        <f>Tabla4[[#This Row],[NIT]]</f>
        <v>013963039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8614</v>
      </c>
      <c r="B4282" t="s">
        <v>8613</v>
      </c>
      <c r="C4282" t="str">
        <f>Tabla4[[#This Row],[NIT]]</f>
        <v>020261715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390</v>
      </c>
      <c r="B4283" t="s">
        <v>8631</v>
      </c>
      <c r="C4283" t="str">
        <f>Tabla4[[#This Row],[NIT]]</f>
        <v>06140808771088</v>
      </c>
      <c r="D4283">
        <f t="shared" si="133"/>
        <v>14</v>
      </c>
      <c r="E4283" t="str">
        <f t="shared" si="134"/>
        <v>NIT</v>
      </c>
    </row>
    <row r="4284" spans="1:5" x14ac:dyDescent="0.25">
      <c r="A4284" s="1" t="s">
        <v>8611</v>
      </c>
      <c r="B4284" t="s">
        <v>8612</v>
      </c>
      <c r="C4284" t="str">
        <f>Tabla4[[#This Row],[NIT]]</f>
        <v>08212107791015</v>
      </c>
      <c r="D4284">
        <f t="shared" si="133"/>
        <v>14</v>
      </c>
      <c r="E4284" t="str">
        <f t="shared" si="134"/>
        <v>NIT</v>
      </c>
    </row>
    <row r="4285" spans="1:5" x14ac:dyDescent="0.25">
      <c r="A4285" s="1" t="s">
        <v>8609</v>
      </c>
      <c r="B4285" t="s">
        <v>8610</v>
      </c>
      <c r="C4285" t="str">
        <f>Tabla4[[#This Row],[NIT]]</f>
        <v>06141406211023</v>
      </c>
      <c r="D4285">
        <f t="shared" si="133"/>
        <v>14</v>
      </c>
      <c r="E4285" t="str">
        <f t="shared" si="134"/>
        <v>NIT</v>
      </c>
    </row>
    <row r="4286" spans="1:5" x14ac:dyDescent="0.25">
      <c r="A4286" s="1" t="s">
        <v>8607</v>
      </c>
      <c r="B4286" t="s">
        <v>8606</v>
      </c>
      <c r="C4286" t="str">
        <f>Tabla4[[#This Row],[NIT]]</f>
        <v>026941745</v>
      </c>
      <c r="D4286">
        <f t="shared" si="133"/>
        <v>9</v>
      </c>
      <c r="E4286" t="str">
        <f t="shared" si="134"/>
        <v>DUI</v>
      </c>
    </row>
    <row r="4287" spans="1:5" x14ac:dyDescent="0.25">
      <c r="A4287" s="1" t="s">
        <v>8603</v>
      </c>
      <c r="B4287" t="s">
        <v>8602</v>
      </c>
      <c r="C4287" t="str">
        <f>Tabla4[[#This Row],[NIT]]</f>
        <v>018539924</v>
      </c>
      <c r="D4287">
        <f t="shared" si="133"/>
        <v>9</v>
      </c>
      <c r="E4287" t="str">
        <f t="shared" si="134"/>
        <v>DUI</v>
      </c>
    </row>
    <row r="4288" spans="1:5" x14ac:dyDescent="0.25">
      <c r="A4288" s="1" t="s">
        <v>8601</v>
      </c>
      <c r="B4288" t="s">
        <v>8600</v>
      </c>
      <c r="C4288" t="str">
        <f>Tabla4[[#This Row],[NIT]]</f>
        <v>015352682</v>
      </c>
      <c r="D4288">
        <f t="shared" si="133"/>
        <v>9</v>
      </c>
      <c r="E4288" t="str">
        <f t="shared" si="134"/>
        <v>DUI</v>
      </c>
    </row>
    <row r="4289" spans="1:5" x14ac:dyDescent="0.25">
      <c r="A4289" s="1" t="s">
        <v>8587</v>
      </c>
      <c r="B4289" t="s">
        <v>8588</v>
      </c>
      <c r="C4289" t="str">
        <f>Tabla4[[#This Row],[NIT]]</f>
        <v>05010801131011</v>
      </c>
      <c r="D4289">
        <f t="shared" si="133"/>
        <v>14</v>
      </c>
      <c r="E4289" t="str">
        <f t="shared" si="134"/>
        <v>NIT</v>
      </c>
    </row>
    <row r="4290" spans="1:5" x14ac:dyDescent="0.25">
      <c r="A4290" s="1" t="s">
        <v>8605</v>
      </c>
      <c r="B4290" t="s">
        <v>8508</v>
      </c>
      <c r="C4290" t="str">
        <f>Tabla4[[#This Row],[NIT]]</f>
        <v>041549110</v>
      </c>
      <c r="D4290">
        <f t="shared" ref="D4290:D4353" si="135">LEN(C4290)</f>
        <v>9</v>
      </c>
      <c r="E4290" t="str">
        <f t="shared" si="134"/>
        <v>DUI</v>
      </c>
    </row>
    <row r="4291" spans="1:5" x14ac:dyDescent="0.25">
      <c r="A4291" s="1" t="s">
        <v>8608</v>
      </c>
      <c r="B4291" t="s">
        <v>8028</v>
      </c>
      <c r="C4291" t="str">
        <f>Tabla4[[#This Row],[NIT]]</f>
        <v>004743854</v>
      </c>
      <c r="D4291">
        <f t="shared" si="135"/>
        <v>9</v>
      </c>
      <c r="E4291" t="str">
        <f t="shared" ref="E4291:E4354" si="136">IF(D4291=14,"NIT",IF(D4291=9,"DUI"," "))</f>
        <v>DUI</v>
      </c>
    </row>
    <row r="4292" spans="1:5" x14ac:dyDescent="0.25">
      <c r="A4292" s="1" t="s">
        <v>8647</v>
      </c>
      <c r="B4292" t="s">
        <v>8648</v>
      </c>
      <c r="C4292" t="str">
        <f>Tabla4[[#This Row],[NIT]]</f>
        <v>036657152</v>
      </c>
      <c r="D4292">
        <f t="shared" si="135"/>
        <v>9</v>
      </c>
      <c r="E4292" t="str">
        <f t="shared" si="136"/>
        <v>DUI</v>
      </c>
    </row>
    <row r="4293" spans="1:5" x14ac:dyDescent="0.25">
      <c r="A4293" s="1" t="s">
        <v>8649</v>
      </c>
      <c r="B4293" t="s">
        <v>8650</v>
      </c>
      <c r="C4293" t="str">
        <f>Tabla4[[#This Row],[NIT]]</f>
        <v>06142508211024</v>
      </c>
      <c r="D4293">
        <f t="shared" si="135"/>
        <v>14</v>
      </c>
      <c r="E4293" t="str">
        <f t="shared" si="136"/>
        <v>NIT</v>
      </c>
    </row>
    <row r="4294" spans="1:5" x14ac:dyDescent="0.25">
      <c r="A4294" s="14" t="s">
        <v>8651</v>
      </c>
      <c r="B4294" t="s">
        <v>8652</v>
      </c>
      <c r="C4294" t="str">
        <f>Tabla4[[#This Row],[NIT]]</f>
        <v>025261621</v>
      </c>
      <c r="D4294">
        <f t="shared" si="135"/>
        <v>9</v>
      </c>
      <c r="E4294" t="str">
        <f t="shared" si="136"/>
        <v>DUI</v>
      </c>
    </row>
    <row r="4295" spans="1:5" x14ac:dyDescent="0.25">
      <c r="A4295" s="14" t="s">
        <v>8653</v>
      </c>
      <c r="B4295" t="s">
        <v>1050</v>
      </c>
      <c r="C4295" t="str">
        <f>Tabla4[[#This Row],[NIT]]</f>
        <v>05110805871073</v>
      </c>
      <c r="D4295">
        <f t="shared" si="135"/>
        <v>14</v>
      </c>
      <c r="E4295" t="str">
        <f t="shared" si="136"/>
        <v>NIT</v>
      </c>
    </row>
    <row r="4296" spans="1:5" x14ac:dyDescent="0.25">
      <c r="A4296" s="1" t="s">
        <v>8654</v>
      </c>
      <c r="B4296" t="s">
        <v>8655</v>
      </c>
      <c r="C4296" t="str">
        <f>Tabla4[[#This Row],[NIT]]</f>
        <v>11100605510010</v>
      </c>
      <c r="D4296">
        <f t="shared" si="135"/>
        <v>14</v>
      </c>
      <c r="E4296" t="str">
        <f t="shared" si="136"/>
        <v>NIT</v>
      </c>
    </row>
    <row r="4297" spans="1:5" x14ac:dyDescent="0.25">
      <c r="A4297" s="16" t="s">
        <v>8656</v>
      </c>
      <c r="B4297" t="s">
        <v>8657</v>
      </c>
      <c r="C4297" t="str">
        <f>Tabla4[[#This Row],[NIT]]</f>
        <v>000620169</v>
      </c>
      <c r="D4297">
        <f t="shared" si="135"/>
        <v>9</v>
      </c>
      <c r="E4297" t="str">
        <f t="shared" si="136"/>
        <v>DUI</v>
      </c>
    </row>
    <row r="4298" spans="1:5" x14ac:dyDescent="0.25">
      <c r="A4298" s="1" t="s">
        <v>8658</v>
      </c>
      <c r="B4298" t="s">
        <v>8659</v>
      </c>
      <c r="C4298" t="str">
        <f>Tabla4[[#This Row],[NIT]]</f>
        <v>024913487</v>
      </c>
      <c r="D4298">
        <f t="shared" si="135"/>
        <v>9</v>
      </c>
      <c r="E4298" t="str">
        <f t="shared" si="136"/>
        <v>DUI</v>
      </c>
    </row>
    <row r="4299" spans="1:5" x14ac:dyDescent="0.25">
      <c r="A4299" s="1" t="s">
        <v>8660</v>
      </c>
      <c r="B4299" t="s">
        <v>8661</v>
      </c>
      <c r="C4299" t="str">
        <f>Tabla4[[#This Row],[NIT]]</f>
        <v>007453911</v>
      </c>
      <c r="D4299">
        <f t="shared" si="135"/>
        <v>9</v>
      </c>
      <c r="E4299" t="str">
        <f t="shared" si="136"/>
        <v>DUI</v>
      </c>
    </row>
    <row r="4300" spans="1:5" x14ac:dyDescent="0.25">
      <c r="A4300" s="22" t="s">
        <v>8662</v>
      </c>
      <c r="B4300" t="s">
        <v>8663</v>
      </c>
      <c r="C4300" t="str">
        <f>Tabla4[[#This Row],[NIT]]</f>
        <v>08112011841017</v>
      </c>
      <c r="D4300">
        <f t="shared" si="135"/>
        <v>14</v>
      </c>
      <c r="E4300" t="str">
        <f t="shared" si="136"/>
        <v>NIT</v>
      </c>
    </row>
    <row r="4301" spans="1:5" x14ac:dyDescent="0.25">
      <c r="A4301" s="1" t="s">
        <v>8667</v>
      </c>
      <c r="B4301" t="s">
        <v>8668</v>
      </c>
      <c r="C4301" t="str">
        <f>Tabla4[[#This Row],[NIT]]</f>
        <v>041917355</v>
      </c>
      <c r="D4301">
        <f t="shared" si="135"/>
        <v>9</v>
      </c>
      <c r="E4301" t="str">
        <f t="shared" si="136"/>
        <v>DUI</v>
      </c>
    </row>
    <row r="4302" spans="1:5" x14ac:dyDescent="0.25">
      <c r="A4302" s="1" t="s">
        <v>8669</v>
      </c>
      <c r="B4302" t="s">
        <v>8670</v>
      </c>
      <c r="C4302" t="str">
        <f>Tabla4[[#This Row],[NIT]]</f>
        <v>005382384</v>
      </c>
      <c r="D4302">
        <f t="shared" si="135"/>
        <v>9</v>
      </c>
      <c r="E4302" t="str">
        <f t="shared" si="136"/>
        <v>DUI</v>
      </c>
    </row>
    <row r="4303" spans="1:5" x14ac:dyDescent="0.25">
      <c r="A4303" s="1" t="s">
        <v>8671</v>
      </c>
      <c r="B4303" t="s">
        <v>8672</v>
      </c>
      <c r="C4303" t="str">
        <f>Tabla4[[#This Row],[NIT]]</f>
        <v>018635819</v>
      </c>
      <c r="D4303">
        <f t="shared" si="135"/>
        <v>9</v>
      </c>
      <c r="E4303" t="str">
        <f t="shared" si="136"/>
        <v>DUI</v>
      </c>
    </row>
    <row r="4304" spans="1:5" x14ac:dyDescent="0.25">
      <c r="A4304" s="1" t="s">
        <v>8674</v>
      </c>
      <c r="B4304" t="s">
        <v>8675</v>
      </c>
      <c r="C4304" t="str">
        <f>Tabla4[[#This Row],[NIT]]</f>
        <v>05012908111016</v>
      </c>
      <c r="D4304">
        <f t="shared" si="135"/>
        <v>14</v>
      </c>
      <c r="E4304" t="str">
        <f t="shared" si="136"/>
        <v>NIT</v>
      </c>
    </row>
    <row r="4305" spans="1:5" x14ac:dyDescent="0.25">
      <c r="A4305" s="1" t="s">
        <v>8676</v>
      </c>
      <c r="B4305" t="s">
        <v>7889</v>
      </c>
      <c r="C4305" t="str">
        <f>Tabla4[[#This Row],[NIT]]</f>
        <v>053903338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8677</v>
      </c>
      <c r="B4306" t="s">
        <v>8678</v>
      </c>
      <c r="C4306" t="str">
        <f>Tabla4[[#This Row],[NIT]]</f>
        <v>05221806901010</v>
      </c>
      <c r="D4306">
        <f t="shared" si="135"/>
        <v>14</v>
      </c>
      <c r="E4306" t="str">
        <f t="shared" si="136"/>
        <v>NIT</v>
      </c>
    </row>
    <row r="4307" spans="1:5" x14ac:dyDescent="0.25">
      <c r="A4307" s="1" t="s">
        <v>8679</v>
      </c>
      <c r="B4307" t="s">
        <v>8680</v>
      </c>
      <c r="C4307" t="str">
        <f>Tabla4[[#This Row],[NIT]]</f>
        <v>06141207161157</v>
      </c>
      <c r="D4307">
        <f t="shared" si="135"/>
        <v>14</v>
      </c>
      <c r="E4307" t="str">
        <f t="shared" si="136"/>
        <v>NIT</v>
      </c>
    </row>
    <row r="4308" spans="1:5" x14ac:dyDescent="0.25">
      <c r="A4308" s="1" t="s">
        <v>8684</v>
      </c>
      <c r="B4308" t="s">
        <v>8685</v>
      </c>
      <c r="C4308" t="str">
        <f>Tabla4[[#This Row],[NIT]]</f>
        <v>06140910131034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8687</v>
      </c>
      <c r="B4309" t="s">
        <v>1559</v>
      </c>
      <c r="C4309" t="str">
        <f>Tabla4[[#This Row],[NIT]]</f>
        <v>011500974</v>
      </c>
      <c r="D4309">
        <f t="shared" si="135"/>
        <v>9</v>
      </c>
      <c r="E4309" t="str">
        <f t="shared" si="136"/>
        <v>DUI</v>
      </c>
    </row>
    <row r="4310" spans="1:5" x14ac:dyDescent="0.25">
      <c r="A4310" s="119" t="s">
        <v>8690</v>
      </c>
      <c r="B4310" t="s">
        <v>819</v>
      </c>
      <c r="C4310" t="str">
        <f>Tabla4[[#This Row],[NIT]]</f>
        <v>04301207741021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8691</v>
      </c>
      <c r="B4311" t="s">
        <v>8692</v>
      </c>
      <c r="C4311" t="str">
        <f>Tabla4[[#This Row],[NIT]]</f>
        <v>020668153</v>
      </c>
      <c r="D4311">
        <f t="shared" si="135"/>
        <v>9</v>
      </c>
      <c r="E4311" t="str">
        <f t="shared" si="136"/>
        <v>DUI</v>
      </c>
    </row>
    <row r="4312" spans="1:5" x14ac:dyDescent="0.25">
      <c r="A4312" s="14" t="s">
        <v>8693</v>
      </c>
      <c r="B4312" t="s">
        <v>1212</v>
      </c>
      <c r="C4312" t="str">
        <f>Tabla4[[#This Row],[NIT]]</f>
        <v>044287644</v>
      </c>
      <c r="D4312">
        <f t="shared" si="135"/>
        <v>9</v>
      </c>
      <c r="E4312" t="str">
        <f t="shared" si="136"/>
        <v>DUI</v>
      </c>
    </row>
    <row r="4313" spans="1:5" x14ac:dyDescent="0.25">
      <c r="A4313" s="14" t="s">
        <v>8694</v>
      </c>
      <c r="B4313" t="s">
        <v>8695</v>
      </c>
      <c r="C4313" t="str">
        <f>Tabla4[[#This Row],[NIT]]</f>
        <v>017563920</v>
      </c>
      <c r="D4313">
        <f t="shared" si="135"/>
        <v>9</v>
      </c>
      <c r="E4313" t="str">
        <f t="shared" si="136"/>
        <v>DUI</v>
      </c>
    </row>
    <row r="4314" spans="1:5" x14ac:dyDescent="0.25">
      <c r="A4314" s="1" t="s">
        <v>8696</v>
      </c>
      <c r="B4314" t="s">
        <v>8697</v>
      </c>
      <c r="C4314" t="str">
        <f>Tabla4[[#This Row],[NIT]]</f>
        <v>0501099881017</v>
      </c>
      <c r="D4314">
        <f t="shared" si="135"/>
        <v>13</v>
      </c>
      <c r="E4314" t="str">
        <f t="shared" si="136"/>
        <v xml:space="preserve"> </v>
      </c>
    </row>
    <row r="4315" spans="1:5" x14ac:dyDescent="0.25">
      <c r="A4315" s="14" t="s">
        <v>8698</v>
      </c>
      <c r="B4315" t="s">
        <v>8699</v>
      </c>
      <c r="C4315" t="str">
        <f>Tabla4[[#This Row],[NIT]]</f>
        <v>12171208881048</v>
      </c>
      <c r="D4315">
        <f t="shared" si="135"/>
        <v>14</v>
      </c>
      <c r="E4315" t="str">
        <f t="shared" si="136"/>
        <v>NIT</v>
      </c>
    </row>
    <row r="4316" spans="1:5" x14ac:dyDescent="0.25">
      <c r="A4316" s="14" t="s">
        <v>8700</v>
      </c>
      <c r="B4316" t="s">
        <v>8701</v>
      </c>
      <c r="C4316" t="str">
        <f>Tabla4[[#This Row],[NIT]]</f>
        <v>05111407201013</v>
      </c>
      <c r="D4316">
        <f t="shared" si="135"/>
        <v>14</v>
      </c>
      <c r="E4316" t="str">
        <f t="shared" si="136"/>
        <v>NIT</v>
      </c>
    </row>
    <row r="4317" spans="1:5" x14ac:dyDescent="0.25">
      <c r="A4317" s="14" t="s">
        <v>8702</v>
      </c>
      <c r="B4317" t="s">
        <v>8703</v>
      </c>
      <c r="C4317" t="str">
        <f>Tabla4[[#This Row],[NIT]]</f>
        <v>06121403861018</v>
      </c>
      <c r="D4317">
        <f t="shared" si="135"/>
        <v>14</v>
      </c>
      <c r="E4317" t="str">
        <f t="shared" si="136"/>
        <v>NIT</v>
      </c>
    </row>
    <row r="4318" spans="1:5" x14ac:dyDescent="0.25">
      <c r="A4318" s="14" t="s">
        <v>8704</v>
      </c>
      <c r="B4318" t="s">
        <v>8705</v>
      </c>
      <c r="C4318" t="str">
        <f>Tabla4[[#This Row],[NIT]]</f>
        <v>06142709191013</v>
      </c>
      <c r="D4318">
        <f t="shared" si="135"/>
        <v>14</v>
      </c>
      <c r="E4318" t="str">
        <f t="shared" si="136"/>
        <v>NIT</v>
      </c>
    </row>
    <row r="4319" spans="1:5" x14ac:dyDescent="0.25">
      <c r="A4319" s="14" t="s">
        <v>8706</v>
      </c>
      <c r="B4319" t="s">
        <v>8707</v>
      </c>
      <c r="C4319" t="str">
        <f>Tabla4[[#This Row],[NIT]]</f>
        <v>036052700</v>
      </c>
      <c r="D4319">
        <f t="shared" si="135"/>
        <v>9</v>
      </c>
      <c r="E4319" t="str">
        <f t="shared" si="136"/>
        <v>DUI</v>
      </c>
    </row>
    <row r="4320" spans="1:5" x14ac:dyDescent="0.25">
      <c r="A4320" s="14" t="s">
        <v>8708</v>
      </c>
      <c r="B4320" t="s">
        <v>8709</v>
      </c>
      <c r="C4320" t="str">
        <f>Tabla4[[#This Row],[NIT]]</f>
        <v>042645406</v>
      </c>
      <c r="D4320">
        <f t="shared" si="135"/>
        <v>9</v>
      </c>
      <c r="E4320" t="str">
        <f t="shared" si="136"/>
        <v>DUI</v>
      </c>
    </row>
    <row r="4321" spans="1:5" x14ac:dyDescent="0.25">
      <c r="A4321" s="14" t="s">
        <v>8710</v>
      </c>
      <c r="B4321" t="s">
        <v>8711</v>
      </c>
      <c r="C4321" t="str">
        <f>Tabla4[[#This Row],[NIT]]</f>
        <v>046449836</v>
      </c>
      <c r="D4321">
        <f t="shared" si="135"/>
        <v>9</v>
      </c>
      <c r="E4321" t="str">
        <f t="shared" si="136"/>
        <v>DUI</v>
      </c>
    </row>
    <row r="4322" spans="1:5" x14ac:dyDescent="0.25">
      <c r="A4322" s="14" t="s">
        <v>8712</v>
      </c>
      <c r="B4322" t="s">
        <v>8713</v>
      </c>
      <c r="C4322" t="str">
        <f>Tabla4[[#This Row],[NIT]]</f>
        <v>016058273</v>
      </c>
      <c r="D4322">
        <f t="shared" si="135"/>
        <v>9</v>
      </c>
      <c r="E4322" t="str">
        <f t="shared" si="136"/>
        <v>DUI</v>
      </c>
    </row>
    <row r="4323" spans="1:5" x14ac:dyDescent="0.25">
      <c r="A4323" s="14" t="s">
        <v>8714</v>
      </c>
      <c r="B4323" t="s">
        <v>8715</v>
      </c>
      <c r="C4323" t="str">
        <f>Tabla4[[#This Row],[NIT]]</f>
        <v>94831610891010</v>
      </c>
      <c r="D4323">
        <f t="shared" si="135"/>
        <v>14</v>
      </c>
      <c r="E4323" t="str">
        <f t="shared" si="136"/>
        <v>NIT</v>
      </c>
    </row>
    <row r="4324" spans="1:5" x14ac:dyDescent="0.25">
      <c r="A4324" s="14" t="s">
        <v>8716</v>
      </c>
      <c r="B4324" t="s">
        <v>8717</v>
      </c>
      <c r="C4324" t="str">
        <f>Tabla4[[#This Row],[NIT]]</f>
        <v>015978658</v>
      </c>
      <c r="D4324">
        <f t="shared" si="135"/>
        <v>9</v>
      </c>
      <c r="E4324" t="str">
        <f t="shared" si="136"/>
        <v>DUI</v>
      </c>
    </row>
    <row r="4325" spans="1:5" x14ac:dyDescent="0.25">
      <c r="A4325" s="14" t="s">
        <v>8736</v>
      </c>
      <c r="B4325" t="s">
        <v>8737</v>
      </c>
      <c r="C4325" t="str">
        <f>Tabla4[[#This Row],[NIT]]</f>
        <v>07150802540010</v>
      </c>
      <c r="D4325">
        <f t="shared" si="135"/>
        <v>14</v>
      </c>
      <c r="E4325" t="str">
        <f t="shared" si="136"/>
        <v>NIT</v>
      </c>
    </row>
    <row r="4326" spans="1:5" x14ac:dyDescent="0.25">
      <c r="A4326" s="14" t="s">
        <v>8738</v>
      </c>
      <c r="B4326" t="s">
        <v>8739</v>
      </c>
      <c r="C4326" t="str">
        <f>Tabla4[[#This Row],[NIT]]</f>
        <v>06141002041019</v>
      </c>
      <c r="D4326">
        <f t="shared" si="135"/>
        <v>14</v>
      </c>
      <c r="E4326" t="str">
        <f t="shared" si="136"/>
        <v>NIT</v>
      </c>
    </row>
    <row r="4327" spans="1:5" x14ac:dyDescent="0.25">
      <c r="A4327" s="1" t="s">
        <v>8741</v>
      </c>
      <c r="B4327" t="s">
        <v>8742</v>
      </c>
      <c r="C4327" t="str">
        <f>Tabla4[[#This Row],[NIT]]</f>
        <v>12170109031010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" t="s">
        <v>8745</v>
      </c>
      <c r="B4328" t="s">
        <v>7936</v>
      </c>
      <c r="C4328" t="str">
        <f>Tabla4[[#This Row],[NIT]]</f>
        <v>202203443834</v>
      </c>
      <c r="D4328">
        <f t="shared" si="135"/>
        <v>12</v>
      </c>
      <c r="E4328" t="str">
        <f t="shared" si="136"/>
        <v xml:space="preserve"> </v>
      </c>
    </row>
    <row r="4329" spans="1:5" x14ac:dyDescent="0.25">
      <c r="A4329" s="1" t="s">
        <v>8748</v>
      </c>
      <c r="B4329" t="s">
        <v>8749</v>
      </c>
      <c r="C4329" t="str">
        <f>Tabla4[[#This Row],[NIT]]</f>
        <v>11081010721018</v>
      </c>
      <c r="D4329">
        <f t="shared" si="135"/>
        <v>14</v>
      </c>
      <c r="E4329" t="str">
        <f t="shared" si="136"/>
        <v>NIT</v>
      </c>
    </row>
    <row r="4330" spans="1:5" x14ac:dyDescent="0.25">
      <c r="A4330" s="14" t="s">
        <v>8750</v>
      </c>
      <c r="B4330" t="s">
        <v>8751</v>
      </c>
      <c r="C4330" t="str">
        <f>Tabla4[[#This Row],[NIT]]</f>
        <v>03062612731027</v>
      </c>
      <c r="D4330">
        <f t="shared" si="135"/>
        <v>14</v>
      </c>
      <c r="E4330" t="str">
        <f t="shared" si="136"/>
        <v>NIT</v>
      </c>
    </row>
    <row r="4331" spans="1:5" x14ac:dyDescent="0.25">
      <c r="A4331" s="14" t="s">
        <v>8755</v>
      </c>
      <c r="B4331" t="s">
        <v>8756</v>
      </c>
      <c r="C4331" t="str">
        <f>Tabla4[[#This Row],[NIT]]</f>
        <v>07092307510014</v>
      </c>
      <c r="D4331">
        <f t="shared" si="135"/>
        <v>14</v>
      </c>
      <c r="E4331" t="str">
        <f t="shared" si="136"/>
        <v>NIT</v>
      </c>
    </row>
    <row r="4332" spans="1:5" x14ac:dyDescent="0.25">
      <c r="A4332" s="14" t="s">
        <v>8804</v>
      </c>
      <c r="B4332" t="s">
        <v>8805</v>
      </c>
      <c r="C4332" t="str">
        <f>Tabla4[[#This Row],[NIT]]</f>
        <v>027215309</v>
      </c>
      <c r="D4332">
        <f t="shared" si="135"/>
        <v>9</v>
      </c>
      <c r="E4332" t="str">
        <f t="shared" si="136"/>
        <v>DUI</v>
      </c>
    </row>
    <row r="4333" spans="1:5" x14ac:dyDescent="0.25">
      <c r="A4333" s="14" t="s">
        <v>8806</v>
      </c>
      <c r="B4333" t="s">
        <v>8807</v>
      </c>
      <c r="C4333" t="str">
        <f>Tabla4[[#This Row],[NIT]]</f>
        <v>05220511211016</v>
      </c>
      <c r="D4333">
        <f t="shared" si="135"/>
        <v>14</v>
      </c>
      <c r="E4333" t="str">
        <f t="shared" si="136"/>
        <v>NIT</v>
      </c>
    </row>
    <row r="4334" spans="1:5" x14ac:dyDescent="0.25">
      <c r="A4334" s="14" t="s">
        <v>8808</v>
      </c>
      <c r="B4334" t="s">
        <v>8809</v>
      </c>
      <c r="C4334" t="str">
        <f>Tabla4[[#This Row],[NIT]]</f>
        <v>024668618</v>
      </c>
      <c r="D4334">
        <f t="shared" si="135"/>
        <v>9</v>
      </c>
      <c r="E4334" t="str">
        <f t="shared" si="136"/>
        <v>DUI</v>
      </c>
    </row>
    <row r="4335" spans="1:5" x14ac:dyDescent="0.25">
      <c r="A4335" s="14" t="s">
        <v>8810</v>
      </c>
      <c r="B4335" t="s">
        <v>8811</v>
      </c>
      <c r="C4335" t="str">
        <f>Tabla4[[#This Row],[NIT]]</f>
        <v>004392506</v>
      </c>
      <c r="D4335">
        <f t="shared" si="135"/>
        <v>9</v>
      </c>
      <c r="E4335" t="str">
        <f t="shared" si="136"/>
        <v>DUI</v>
      </c>
    </row>
    <row r="4336" spans="1:5" x14ac:dyDescent="0.25">
      <c r="A4336" s="14" t="s">
        <v>8812</v>
      </c>
      <c r="B4336" t="s">
        <v>8813</v>
      </c>
      <c r="C4336" t="str">
        <f>Tabla4[[#This Row],[NIT]]</f>
        <v>015827734</v>
      </c>
      <c r="D4336">
        <f t="shared" si="135"/>
        <v>9</v>
      </c>
      <c r="E4336" t="str">
        <f t="shared" si="136"/>
        <v>DUI</v>
      </c>
    </row>
    <row r="4337" spans="1:5" x14ac:dyDescent="0.25">
      <c r="A4337" s="14" t="s">
        <v>8814</v>
      </c>
      <c r="B4337" t="s">
        <v>8815</v>
      </c>
      <c r="C4337" t="str">
        <f>Tabla4[[#This Row],[NIT]]</f>
        <v>052165123</v>
      </c>
      <c r="D4337">
        <f t="shared" si="135"/>
        <v>9</v>
      </c>
      <c r="E4337" t="str">
        <f t="shared" si="136"/>
        <v>DUI</v>
      </c>
    </row>
    <row r="4338" spans="1:5" x14ac:dyDescent="0.25">
      <c r="A4338" s="14" t="s">
        <v>8816</v>
      </c>
      <c r="B4338" t="s">
        <v>8817</v>
      </c>
      <c r="C4338" t="str">
        <f>Tabla4[[#This Row],[NIT]]</f>
        <v>11231604211011</v>
      </c>
      <c r="D4338">
        <f t="shared" si="135"/>
        <v>14</v>
      </c>
      <c r="E4338" t="str">
        <f t="shared" si="136"/>
        <v>NIT</v>
      </c>
    </row>
    <row r="4339" spans="1:5" x14ac:dyDescent="0.25">
      <c r="A4339" s="14" t="s">
        <v>8818</v>
      </c>
      <c r="B4339" t="s">
        <v>8819</v>
      </c>
      <c r="C4339" t="str">
        <f>Tabla4[[#This Row],[NIT]]</f>
        <v>032102927</v>
      </c>
      <c r="D4339">
        <f t="shared" si="135"/>
        <v>9</v>
      </c>
      <c r="E4339" t="str">
        <f t="shared" si="136"/>
        <v>DUI</v>
      </c>
    </row>
    <row r="4340" spans="1:5" x14ac:dyDescent="0.25">
      <c r="A4340" s="14" t="s">
        <v>8820</v>
      </c>
      <c r="B4340" t="s">
        <v>8821</v>
      </c>
      <c r="C4340" t="str">
        <f>Tabla4[[#This Row],[NIT]]</f>
        <v>005362326</v>
      </c>
      <c r="D4340">
        <f t="shared" si="135"/>
        <v>9</v>
      </c>
      <c r="E4340" t="str">
        <f t="shared" si="136"/>
        <v>DUI</v>
      </c>
    </row>
    <row r="4341" spans="1:5" x14ac:dyDescent="0.25">
      <c r="A4341" s="1" t="s">
        <v>8822</v>
      </c>
      <c r="B4341" t="s">
        <v>8823</v>
      </c>
      <c r="C4341" t="str">
        <f>Tabla4[[#This Row],[NIT]]</f>
        <v>06141212811038</v>
      </c>
      <c r="D4341">
        <f t="shared" si="135"/>
        <v>14</v>
      </c>
      <c r="E4341" t="str">
        <f t="shared" si="136"/>
        <v>NIT</v>
      </c>
    </row>
    <row r="4342" spans="1:5" x14ac:dyDescent="0.25">
      <c r="A4342" s="1" t="s">
        <v>8824</v>
      </c>
      <c r="B4342" t="s">
        <v>8825</v>
      </c>
      <c r="C4342" t="str">
        <f>Tabla4[[#This Row],[NIT]]</f>
        <v>017911872</v>
      </c>
      <c r="D4342">
        <f t="shared" si="135"/>
        <v>9</v>
      </c>
      <c r="E4342" t="str">
        <f t="shared" si="136"/>
        <v>DUI</v>
      </c>
    </row>
    <row r="4343" spans="1:5" x14ac:dyDescent="0.25">
      <c r="A4343" s="1" t="s">
        <v>8826</v>
      </c>
      <c r="B4343" t="s">
        <v>8827</v>
      </c>
      <c r="C4343" t="str">
        <f>Tabla4[[#This Row],[NIT]]</f>
        <v>025526885</v>
      </c>
      <c r="D4343">
        <f t="shared" si="135"/>
        <v>9</v>
      </c>
      <c r="E4343" t="str">
        <f t="shared" si="136"/>
        <v>DUI</v>
      </c>
    </row>
    <row r="4344" spans="1:5" x14ac:dyDescent="0.25">
      <c r="A4344" s="22" t="s">
        <v>8852</v>
      </c>
      <c r="B4344" t="s">
        <v>8853</v>
      </c>
      <c r="C4344" t="str">
        <f>Tabla4[[#This Row],[NIT]]</f>
        <v>06140302211041</v>
      </c>
      <c r="D4344">
        <f t="shared" si="135"/>
        <v>14</v>
      </c>
      <c r="E4344" t="str">
        <f t="shared" si="136"/>
        <v>NIT</v>
      </c>
    </row>
    <row r="4345" spans="1:5" x14ac:dyDescent="0.25">
      <c r="A4345" s="1" t="s">
        <v>8854</v>
      </c>
      <c r="B4345" t="s">
        <v>8855</v>
      </c>
      <c r="C4345" t="str">
        <f>Tabla4[[#This Row],[NIT]]</f>
        <v>026446753</v>
      </c>
      <c r="D4345">
        <f t="shared" si="135"/>
        <v>9</v>
      </c>
      <c r="E4345" t="str">
        <f t="shared" si="136"/>
        <v>DUI</v>
      </c>
    </row>
    <row r="4346" spans="1:5" x14ac:dyDescent="0.25">
      <c r="A4346" s="1" t="s">
        <v>8856</v>
      </c>
      <c r="B4346" t="s">
        <v>8857</v>
      </c>
      <c r="C4346" t="str">
        <f>Tabla4[[#This Row],[NIT]]</f>
        <v>041713719</v>
      </c>
      <c r="D4346">
        <f t="shared" si="135"/>
        <v>9</v>
      </c>
      <c r="E4346" t="str">
        <f t="shared" si="136"/>
        <v>DUI</v>
      </c>
    </row>
    <row r="4347" spans="1:5" x14ac:dyDescent="0.25">
      <c r="A4347" s="1" t="s">
        <v>8858</v>
      </c>
      <c r="B4347" t="s">
        <v>8859</v>
      </c>
      <c r="C4347" t="str">
        <f>Tabla4[[#This Row],[NIT]]</f>
        <v>021444489</v>
      </c>
      <c r="D4347">
        <f t="shared" si="135"/>
        <v>9</v>
      </c>
      <c r="E4347" t="str">
        <f t="shared" si="136"/>
        <v>DUI</v>
      </c>
    </row>
    <row r="4348" spans="1:5" x14ac:dyDescent="0.25">
      <c r="A4348" s="1" t="s">
        <v>8860</v>
      </c>
      <c r="B4348" t="s">
        <v>8861</v>
      </c>
      <c r="C4348" t="str">
        <f>Tabla4[[#This Row],[NIT]]</f>
        <v>010185195</v>
      </c>
      <c r="D4348">
        <f t="shared" si="135"/>
        <v>9</v>
      </c>
      <c r="E4348" t="str">
        <f t="shared" si="136"/>
        <v>DUI</v>
      </c>
    </row>
    <row r="4349" spans="1:5" x14ac:dyDescent="0.25">
      <c r="A4349" s="1" t="s">
        <v>8864</v>
      </c>
      <c r="B4349" t="s">
        <v>8865</v>
      </c>
      <c r="C4349" t="str">
        <f>Tabla4[[#This Row],[NIT]]</f>
        <v>06141808121063</v>
      </c>
      <c r="D4349">
        <f t="shared" si="135"/>
        <v>14</v>
      </c>
      <c r="E4349" t="str">
        <f t="shared" si="136"/>
        <v>NIT</v>
      </c>
    </row>
    <row r="4350" spans="1:5" x14ac:dyDescent="0.25">
      <c r="A4350" s="1" t="s">
        <v>8866</v>
      </c>
      <c r="B4350" t="s">
        <v>8867</v>
      </c>
      <c r="C4350" t="str">
        <f>Tabla4[[#This Row],[NIT]]</f>
        <v>12051405761016</v>
      </c>
      <c r="D4350">
        <f t="shared" si="135"/>
        <v>14</v>
      </c>
      <c r="E4350" t="str">
        <f t="shared" si="136"/>
        <v>NIT</v>
      </c>
    </row>
    <row r="4351" spans="1:5" x14ac:dyDescent="0.25">
      <c r="A4351" s="1" t="s">
        <v>8869</v>
      </c>
      <c r="B4351" t="s">
        <v>8870</v>
      </c>
      <c r="C4351" t="str">
        <f>Tabla4[[#This Row],[NIT]]</f>
        <v>018991736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8872</v>
      </c>
      <c r="B4352" t="s">
        <v>8873</v>
      </c>
      <c r="C4352" t="str">
        <f>Tabla4[[#This Row],[NIT]]</f>
        <v>06141203201065</v>
      </c>
      <c r="D4352">
        <f t="shared" si="135"/>
        <v>14</v>
      </c>
      <c r="E4352" t="str">
        <f t="shared" si="136"/>
        <v>NIT</v>
      </c>
    </row>
    <row r="4353" spans="1:5" x14ac:dyDescent="0.25">
      <c r="A4353" s="1" t="s">
        <v>8874</v>
      </c>
      <c r="B4353" t="s">
        <v>8875</v>
      </c>
      <c r="C4353" t="str">
        <f>Tabla4[[#This Row],[NIT]]</f>
        <v>06140805690027</v>
      </c>
      <c r="D4353">
        <f t="shared" si="135"/>
        <v>14</v>
      </c>
      <c r="E4353" t="str">
        <f t="shared" si="136"/>
        <v>NIT</v>
      </c>
    </row>
    <row r="4354" spans="1:5" x14ac:dyDescent="0.25">
      <c r="A4354" s="1" t="s">
        <v>8876</v>
      </c>
      <c r="B4354" t="s">
        <v>8877</v>
      </c>
      <c r="C4354" t="str">
        <f>Tabla4[[#This Row],[NIT]]</f>
        <v>06142405071038</v>
      </c>
      <c r="D4354">
        <f t="shared" ref="D4354:D4417" si="137">LEN(C4354)</f>
        <v>14</v>
      </c>
      <c r="E4354" t="str">
        <f t="shared" si="136"/>
        <v>NIT</v>
      </c>
    </row>
    <row r="4355" spans="1:5" x14ac:dyDescent="0.25">
      <c r="A4355" s="1" t="s">
        <v>8885</v>
      </c>
      <c r="B4355" t="s">
        <v>8886</v>
      </c>
      <c r="C4355" t="str">
        <f>Tabla4[[#This Row],[NIT]]</f>
        <v>14021005681014</v>
      </c>
      <c r="D4355">
        <f t="shared" si="137"/>
        <v>14</v>
      </c>
      <c r="E4355" t="str">
        <f t="shared" ref="E4355:E4418" si="138">IF(D4355=14,"NIT",IF(D4355=9,"DUI"," "))</f>
        <v>NIT</v>
      </c>
    </row>
    <row r="4356" spans="1:5" x14ac:dyDescent="0.25">
      <c r="A4356" s="1" t="s">
        <v>8887</v>
      </c>
      <c r="B4356" t="s">
        <v>8888</v>
      </c>
      <c r="C4356" t="str">
        <f>Tabla4[[#This Row],[NIT]]</f>
        <v>06142506211051</v>
      </c>
      <c r="D4356">
        <f t="shared" si="137"/>
        <v>14</v>
      </c>
      <c r="E4356" t="str">
        <f t="shared" si="138"/>
        <v>NIT</v>
      </c>
    </row>
    <row r="4357" spans="1:5" x14ac:dyDescent="0.25">
      <c r="A4357" s="1" t="s">
        <v>8889</v>
      </c>
      <c r="B4357" t="s">
        <v>8890</v>
      </c>
      <c r="C4357" t="str">
        <f>Tabla4[[#This Row],[NIT]]</f>
        <v>06142105911352</v>
      </c>
      <c r="D4357">
        <f t="shared" si="137"/>
        <v>14</v>
      </c>
      <c r="E4357" t="str">
        <f t="shared" si="138"/>
        <v>NIT</v>
      </c>
    </row>
    <row r="4358" spans="1:5" x14ac:dyDescent="0.25">
      <c r="A4358" s="1" t="s">
        <v>8891</v>
      </c>
      <c r="B4358" t="s">
        <v>8892</v>
      </c>
      <c r="C4358" t="str">
        <f>Tabla4[[#This Row],[NIT]]</f>
        <v>06140803911094</v>
      </c>
      <c r="D4358">
        <f t="shared" si="137"/>
        <v>14</v>
      </c>
      <c r="E4358" t="str">
        <f t="shared" si="138"/>
        <v>NIT</v>
      </c>
    </row>
    <row r="4359" spans="1:5" x14ac:dyDescent="0.25">
      <c r="A4359" s="1" t="s">
        <v>8893</v>
      </c>
      <c r="B4359" t="s">
        <v>8894</v>
      </c>
      <c r="C4359" t="str">
        <f>Tabla4[[#This Row],[NIT]]</f>
        <v>06142809201091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8895</v>
      </c>
      <c r="B4360" t="s">
        <v>8896</v>
      </c>
      <c r="C4360" t="str">
        <f>Tabla4[[#This Row],[NIT]]</f>
        <v>047101601</v>
      </c>
      <c r="D4360">
        <f t="shared" si="137"/>
        <v>9</v>
      </c>
      <c r="E4360" t="str">
        <f t="shared" si="138"/>
        <v>DUI</v>
      </c>
    </row>
    <row r="4361" spans="1:5" x14ac:dyDescent="0.25">
      <c r="A4361" s="1" t="s">
        <v>8897</v>
      </c>
      <c r="B4361" t="s">
        <v>8898</v>
      </c>
      <c r="C4361" t="str">
        <f>Tabla4[[#This Row],[NIT]]</f>
        <v>05111507711051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8899</v>
      </c>
      <c r="B4362" t="s">
        <v>8900</v>
      </c>
      <c r="C4362" t="str">
        <f>Tabla4[[#This Row],[NIT]]</f>
        <v>11231306971054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8901</v>
      </c>
      <c r="B4363" t="s">
        <v>8902</v>
      </c>
      <c r="C4363" t="str">
        <f>Tabla4[[#This Row],[NIT]]</f>
        <v>020633742</v>
      </c>
      <c r="D4363">
        <f t="shared" si="137"/>
        <v>9</v>
      </c>
      <c r="E4363" t="str">
        <f t="shared" si="138"/>
        <v>DUI</v>
      </c>
    </row>
    <row r="4364" spans="1:5" x14ac:dyDescent="0.25">
      <c r="A4364" s="1" t="s">
        <v>8903</v>
      </c>
      <c r="B4364" t="s">
        <v>8904</v>
      </c>
      <c r="C4364" t="str">
        <f>Tabla4[[#This Row],[NIT]]</f>
        <v>06140610211087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8905</v>
      </c>
      <c r="B4365" t="s">
        <v>8906</v>
      </c>
      <c r="C4365" t="str">
        <f>Tabla4[[#This Row],[NIT]]</f>
        <v>054770306</v>
      </c>
      <c r="D4365">
        <f t="shared" si="137"/>
        <v>9</v>
      </c>
      <c r="E4365" t="str">
        <f t="shared" si="138"/>
        <v>DUI</v>
      </c>
    </row>
    <row r="4366" spans="1:5" x14ac:dyDescent="0.25">
      <c r="A4366" s="1" t="s">
        <v>8907</v>
      </c>
      <c r="B4366" t="s">
        <v>8908</v>
      </c>
      <c r="C4366" t="str">
        <f>Tabla4[[#This Row],[NIT]]</f>
        <v>04071405751037</v>
      </c>
      <c r="D4366">
        <f t="shared" si="137"/>
        <v>14</v>
      </c>
      <c r="E4366" t="str">
        <f t="shared" si="138"/>
        <v>NIT</v>
      </c>
    </row>
    <row r="4367" spans="1:5" x14ac:dyDescent="0.25">
      <c r="A4367" s="118" t="s">
        <v>8909</v>
      </c>
      <c r="B4367" t="s">
        <v>8910</v>
      </c>
      <c r="C4367" t="str">
        <f>Tabla4[[#This Row],[NIT]]</f>
        <v>023338618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8925</v>
      </c>
      <c r="B4368" t="s">
        <v>8926</v>
      </c>
      <c r="C4368" t="str">
        <f>Tabla4[[#This Row],[NIT]]</f>
        <v>034346056</v>
      </c>
      <c r="D4368">
        <f t="shared" si="137"/>
        <v>9</v>
      </c>
      <c r="E4368" t="str">
        <f t="shared" si="138"/>
        <v>DUI</v>
      </c>
    </row>
    <row r="4369" spans="1:5" x14ac:dyDescent="0.25">
      <c r="A4369" s="1" t="s">
        <v>8927</v>
      </c>
      <c r="B4369" t="s">
        <v>8928</v>
      </c>
      <c r="C4369" t="str">
        <f>Tabla4[[#This Row],[NIT]]</f>
        <v>011640350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8929</v>
      </c>
      <c r="B4370" t="s">
        <v>1301</v>
      </c>
      <c r="C4370" t="str">
        <f>Tabla4[[#This Row],[NIT]]</f>
        <v>000727181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8930</v>
      </c>
      <c r="B4371" t="s">
        <v>8931</v>
      </c>
      <c r="C4371" t="str">
        <f>Tabla4[[#This Row],[NIT]]</f>
        <v>015886152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8932</v>
      </c>
      <c r="B4372" t="s">
        <v>8933</v>
      </c>
      <c r="C4372" t="str">
        <f>Tabla4[[#This Row],[NIT]]</f>
        <v>06143010211040</v>
      </c>
      <c r="D4372">
        <f t="shared" si="137"/>
        <v>14</v>
      </c>
      <c r="E4372" t="str">
        <f t="shared" si="138"/>
        <v>NIT</v>
      </c>
    </row>
    <row r="4373" spans="1:5" x14ac:dyDescent="0.25">
      <c r="A4373" s="1" t="s">
        <v>8935</v>
      </c>
      <c r="B4373" t="s">
        <v>8936</v>
      </c>
      <c r="C4373" t="str">
        <f>Tabla4[[#This Row],[NIT]]</f>
        <v>06141802881201</v>
      </c>
      <c r="D4373">
        <f t="shared" si="137"/>
        <v>14</v>
      </c>
      <c r="E4373" t="str">
        <f t="shared" si="138"/>
        <v>NIT</v>
      </c>
    </row>
    <row r="4374" spans="1:5" x14ac:dyDescent="0.25">
      <c r="A4374" s="1" t="s">
        <v>8937</v>
      </c>
      <c r="B4374" t="s">
        <v>7936</v>
      </c>
      <c r="C4374" t="str">
        <f>Tabla4[[#This Row],[NIT]]</f>
        <v>202203454209</v>
      </c>
      <c r="D4374">
        <f t="shared" si="137"/>
        <v>12</v>
      </c>
      <c r="E4374" t="str">
        <f t="shared" si="138"/>
        <v xml:space="preserve"> </v>
      </c>
    </row>
    <row r="4375" spans="1:5" x14ac:dyDescent="0.25">
      <c r="A4375" s="1" t="s">
        <v>8940</v>
      </c>
      <c r="B4375" t="s">
        <v>7936</v>
      </c>
      <c r="C4375" t="str">
        <f>Tabla4[[#This Row],[NIT]]</f>
        <v>202203454523</v>
      </c>
      <c r="D4375">
        <f t="shared" si="137"/>
        <v>12</v>
      </c>
      <c r="E4375" t="str">
        <f t="shared" si="138"/>
        <v xml:space="preserve"> </v>
      </c>
    </row>
    <row r="4376" spans="1:5" x14ac:dyDescent="0.25">
      <c r="A4376" s="1" t="s">
        <v>8941</v>
      </c>
      <c r="B4376" t="s">
        <v>8942</v>
      </c>
      <c r="C4376" t="str">
        <f>Tabla4[[#This Row],[NIT]]</f>
        <v>06141711921022</v>
      </c>
      <c r="D4376">
        <f t="shared" si="137"/>
        <v>14</v>
      </c>
      <c r="E4376" t="str">
        <f t="shared" si="138"/>
        <v>NIT</v>
      </c>
    </row>
    <row r="4377" spans="1:5" x14ac:dyDescent="0.25">
      <c r="A4377" s="1" t="s">
        <v>8945</v>
      </c>
      <c r="B4377" t="s">
        <v>8946</v>
      </c>
      <c r="C4377" t="str">
        <f>Tabla4[[#This Row],[NIT]]</f>
        <v>06140802181017</v>
      </c>
      <c r="D4377">
        <f t="shared" si="137"/>
        <v>14</v>
      </c>
      <c r="E4377" t="str">
        <f t="shared" si="138"/>
        <v>NIT</v>
      </c>
    </row>
    <row r="4378" spans="1:5" x14ac:dyDescent="0.25">
      <c r="A4378" s="22" t="s">
        <v>8950</v>
      </c>
      <c r="B4378" t="s">
        <v>8951</v>
      </c>
      <c r="C4378" t="str">
        <f>Tabla4[[#This Row],[NIT]]</f>
        <v>028243258</v>
      </c>
      <c r="D4378">
        <f t="shared" si="137"/>
        <v>9</v>
      </c>
      <c r="E4378" t="str">
        <f t="shared" si="138"/>
        <v>DUI</v>
      </c>
    </row>
    <row r="4379" spans="1:5" x14ac:dyDescent="0.25">
      <c r="A4379" s="1" t="s">
        <v>8952</v>
      </c>
      <c r="B4379" t="s">
        <v>8953</v>
      </c>
      <c r="C4379" t="str">
        <f>Tabla4[[#This Row],[NIT]]</f>
        <v>06142602181058</v>
      </c>
      <c r="D4379">
        <f t="shared" si="137"/>
        <v>14</v>
      </c>
      <c r="E4379" t="str">
        <f t="shared" si="138"/>
        <v>NIT</v>
      </c>
    </row>
    <row r="4380" spans="1:5" x14ac:dyDescent="0.25">
      <c r="A4380" s="1" t="s">
        <v>8954</v>
      </c>
      <c r="B4380" t="s">
        <v>8955</v>
      </c>
      <c r="C4380" t="str">
        <f>Tabla4[[#This Row],[NIT]]</f>
        <v>048307307</v>
      </c>
      <c r="D4380">
        <f t="shared" si="137"/>
        <v>9</v>
      </c>
      <c r="E4380" t="str">
        <f t="shared" si="138"/>
        <v>DUI</v>
      </c>
    </row>
    <row r="4381" spans="1:5" x14ac:dyDescent="0.25">
      <c r="A4381" s="1" t="s">
        <v>8956</v>
      </c>
      <c r="B4381" t="s">
        <v>8957</v>
      </c>
      <c r="C4381" t="str">
        <f>Tabla4[[#This Row],[NIT]]</f>
        <v>001022128</v>
      </c>
      <c r="D4381">
        <f t="shared" si="137"/>
        <v>9</v>
      </c>
      <c r="E4381" t="str">
        <f t="shared" si="138"/>
        <v>DUI</v>
      </c>
    </row>
    <row r="4382" spans="1:5" x14ac:dyDescent="0.25">
      <c r="A4382" s="1" t="s">
        <v>8958</v>
      </c>
      <c r="B4382" t="s">
        <v>8959</v>
      </c>
      <c r="C4382" t="str">
        <f>Tabla4[[#This Row],[NIT]]</f>
        <v>010477932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8161</v>
      </c>
      <c r="B4383" t="s">
        <v>8960</v>
      </c>
      <c r="C4383" t="str">
        <f>Tabla4[[#This Row],[NIT]]</f>
        <v>027009790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8961</v>
      </c>
      <c r="B4384" t="s">
        <v>8962</v>
      </c>
      <c r="C4384" t="str">
        <f>Tabla4[[#This Row],[NIT]]</f>
        <v>010806026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8963</v>
      </c>
      <c r="B4385" t="s">
        <v>8964</v>
      </c>
      <c r="C4385" t="str">
        <f>Tabla4[[#This Row],[NIT]]</f>
        <v>06142405221137</v>
      </c>
      <c r="D4385">
        <f t="shared" si="137"/>
        <v>14</v>
      </c>
      <c r="E4385" t="str">
        <f t="shared" si="138"/>
        <v>NIT</v>
      </c>
    </row>
    <row r="4386" spans="1:5" x14ac:dyDescent="0.25">
      <c r="A4386" s="1" t="s">
        <v>8965</v>
      </c>
      <c r="B4386" t="s">
        <v>8966</v>
      </c>
      <c r="C4386" t="str">
        <f>Tabla4[[#This Row],[NIT]]</f>
        <v>06140309871047</v>
      </c>
      <c r="D4386">
        <f t="shared" si="137"/>
        <v>14</v>
      </c>
      <c r="E4386" t="str">
        <f t="shared" si="138"/>
        <v>NIT</v>
      </c>
    </row>
    <row r="4387" spans="1:5" x14ac:dyDescent="0.25">
      <c r="A4387" s="1" t="s">
        <v>8967</v>
      </c>
      <c r="B4387" t="s">
        <v>8968</v>
      </c>
      <c r="C4387" t="str">
        <f>Tabla4[[#This Row],[NIT]]</f>
        <v>046538716</v>
      </c>
      <c r="D4387">
        <f t="shared" si="137"/>
        <v>9</v>
      </c>
      <c r="E4387" t="str">
        <f t="shared" si="138"/>
        <v>DUI</v>
      </c>
    </row>
    <row r="4388" spans="1:5" x14ac:dyDescent="0.25">
      <c r="A4388" s="22" t="s">
        <v>8970</v>
      </c>
      <c r="B4388" t="s">
        <v>8971</v>
      </c>
      <c r="C4388" t="str">
        <f>Tabla4[[#This Row],[NIT]]</f>
        <v>020756590</v>
      </c>
      <c r="D4388">
        <f t="shared" si="137"/>
        <v>9</v>
      </c>
      <c r="E4388" t="str">
        <f t="shared" si="138"/>
        <v>DUI</v>
      </c>
    </row>
    <row r="4389" spans="1:5" x14ac:dyDescent="0.25">
      <c r="A4389" s="22" t="s">
        <v>8972</v>
      </c>
      <c r="B4389" t="s">
        <v>8973</v>
      </c>
      <c r="C4389" t="str">
        <f>Tabla4[[#This Row],[NIT]]</f>
        <v>007772713</v>
      </c>
      <c r="D4389">
        <f t="shared" si="137"/>
        <v>9</v>
      </c>
      <c r="E4389" t="str">
        <f t="shared" si="138"/>
        <v>DUI</v>
      </c>
    </row>
    <row r="4390" spans="1:5" x14ac:dyDescent="0.25">
      <c r="A4390" s="1" t="s">
        <v>8974</v>
      </c>
      <c r="B4390" t="s">
        <v>8975</v>
      </c>
      <c r="C4390" t="str">
        <f>Tabla4[[#This Row],[NIT]]</f>
        <v>028076863</v>
      </c>
      <c r="D4390">
        <f t="shared" si="137"/>
        <v>9</v>
      </c>
      <c r="E4390" t="str">
        <f t="shared" si="138"/>
        <v>DUI</v>
      </c>
    </row>
    <row r="4391" spans="1:5" x14ac:dyDescent="0.25">
      <c r="A4391" s="1" t="s">
        <v>8969</v>
      </c>
      <c r="B4391" t="s">
        <v>8976</v>
      </c>
      <c r="C4391" t="str">
        <f>Tabla4[[#This Row],[NIT]]</f>
        <v>009255628</v>
      </c>
      <c r="D4391">
        <f t="shared" si="137"/>
        <v>9</v>
      </c>
      <c r="E4391" t="str">
        <f t="shared" si="138"/>
        <v>DUI</v>
      </c>
    </row>
    <row r="4392" spans="1:5" x14ac:dyDescent="0.25">
      <c r="A4392" s="1" t="s">
        <v>8977</v>
      </c>
      <c r="B4392" t="s">
        <v>8978</v>
      </c>
      <c r="C4392" t="str">
        <f>Tabla4[[#This Row],[NIT]]</f>
        <v>06140706111024</v>
      </c>
      <c r="D4392">
        <f t="shared" si="137"/>
        <v>14</v>
      </c>
      <c r="E4392" t="str">
        <f t="shared" si="138"/>
        <v>NIT</v>
      </c>
    </row>
    <row r="4393" spans="1:5" x14ac:dyDescent="0.25">
      <c r="A4393" s="1" t="s">
        <v>8979</v>
      </c>
      <c r="B4393" t="s">
        <v>8980</v>
      </c>
      <c r="C4393" t="str">
        <f>Tabla4[[#This Row],[NIT]]</f>
        <v>022777479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8981</v>
      </c>
      <c r="B4394" t="s">
        <v>8982</v>
      </c>
      <c r="C4394" t="str">
        <f>Tabla4[[#This Row],[NIT]]</f>
        <v>000527670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8983</v>
      </c>
      <c r="B4395" t="s">
        <v>8984</v>
      </c>
      <c r="C4395" t="str">
        <f>Tabla4[[#This Row],[NIT]]</f>
        <v>001300063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8985</v>
      </c>
      <c r="B4396" t="s">
        <v>8986</v>
      </c>
      <c r="C4396" t="str">
        <f>Tabla4[[#This Row],[NIT]]</f>
        <v>026359003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8987</v>
      </c>
      <c r="B4397" t="s">
        <v>197</v>
      </c>
      <c r="C4397" t="str">
        <f>Tabla4[[#This Row],[NIT]]</f>
        <v>039923073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8988</v>
      </c>
      <c r="B4398" t="s">
        <v>8989</v>
      </c>
      <c r="C4398" t="str">
        <f>Tabla4[[#This Row],[NIT]]</f>
        <v>015255602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8990</v>
      </c>
      <c r="B4399" t="s">
        <v>8991</v>
      </c>
      <c r="C4399" t="str">
        <f>Tabla4[[#This Row],[NIT]]</f>
        <v>011888306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8992</v>
      </c>
      <c r="B4400" t="s">
        <v>8993</v>
      </c>
      <c r="C4400" t="str">
        <f>Tabla4[[#This Row],[NIT]]</f>
        <v>05110606161016</v>
      </c>
      <c r="D4400">
        <f t="shared" si="137"/>
        <v>14</v>
      </c>
      <c r="E4400" t="str">
        <f t="shared" si="138"/>
        <v>NIT</v>
      </c>
    </row>
    <row r="4401" spans="1:5" x14ac:dyDescent="0.25">
      <c r="A4401" s="1" t="s">
        <v>8994</v>
      </c>
      <c r="B4401" t="s">
        <v>8995</v>
      </c>
      <c r="C4401" t="str">
        <f>Tabla4[[#This Row],[NIT]]</f>
        <v>06143110181121</v>
      </c>
      <c r="D4401">
        <f t="shared" si="137"/>
        <v>14</v>
      </c>
      <c r="E4401" t="str">
        <f t="shared" si="138"/>
        <v>NIT</v>
      </c>
    </row>
    <row r="4402" spans="1:5" x14ac:dyDescent="0.25">
      <c r="A4402" s="1" t="s">
        <v>8996</v>
      </c>
      <c r="B4402" t="s">
        <v>8997</v>
      </c>
      <c r="C4402" t="str">
        <f>Tabla4[[#This Row],[NIT]]</f>
        <v>06142502211049</v>
      </c>
      <c r="D4402">
        <f t="shared" si="137"/>
        <v>14</v>
      </c>
      <c r="E4402" t="str">
        <f t="shared" si="138"/>
        <v>NIT</v>
      </c>
    </row>
    <row r="4403" spans="1:5" x14ac:dyDescent="0.25">
      <c r="A4403" s="1" t="s">
        <v>8998</v>
      </c>
      <c r="B4403" t="s">
        <v>8999</v>
      </c>
      <c r="C4403" t="str">
        <f>Tabla4[[#This Row],[NIT]]</f>
        <v>011833589</v>
      </c>
      <c r="D4403">
        <f t="shared" si="137"/>
        <v>9</v>
      </c>
      <c r="E4403" t="str">
        <f t="shared" si="138"/>
        <v>DUI</v>
      </c>
    </row>
    <row r="4404" spans="1:5" x14ac:dyDescent="0.25">
      <c r="A4404" s="1" t="s">
        <v>9000</v>
      </c>
      <c r="B4404" t="s">
        <v>9001</v>
      </c>
      <c r="C4404" t="str">
        <f>Tabla4[[#This Row],[NIT]]</f>
        <v>05112306221010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9002</v>
      </c>
      <c r="B4405" t="s">
        <v>6526</v>
      </c>
      <c r="C4405" t="str">
        <f>Tabla4[[#This Row],[NIT]]</f>
        <v>05153009951015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9003</v>
      </c>
      <c r="B4406" t="s">
        <v>9004</v>
      </c>
      <c r="C4406" t="str">
        <f>Tabla4[[#This Row],[NIT]]</f>
        <v>06141302201042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9005</v>
      </c>
      <c r="B4407" t="s">
        <v>9006</v>
      </c>
      <c r="C4407" t="str">
        <f>Tabla4[[#This Row],[NIT]]</f>
        <v>06171209791014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9007</v>
      </c>
      <c r="B4408" t="s">
        <v>1447</v>
      </c>
      <c r="C4408" t="str">
        <f>Tabla4[[#This Row],[NIT]]</f>
        <v>06141107870011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9009</v>
      </c>
      <c r="B4409" t="s">
        <v>9010</v>
      </c>
      <c r="C4409" t="str">
        <f>Tabla4[[#This Row],[NIT]]</f>
        <v>06141004390016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9012</v>
      </c>
      <c r="B4410" t="s">
        <v>9013</v>
      </c>
      <c r="C4410" t="str">
        <f>Tabla4[[#This Row],[NIT]]</f>
        <v>06043008931022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9014</v>
      </c>
      <c r="B4411" t="s">
        <v>9015</v>
      </c>
      <c r="C4411" t="str">
        <f>Tabla4[[#This Row],[NIT]]</f>
        <v>012273588</v>
      </c>
      <c r="D4411">
        <f t="shared" si="137"/>
        <v>9</v>
      </c>
      <c r="E4411" t="str">
        <f t="shared" si="138"/>
        <v>DUI</v>
      </c>
    </row>
    <row r="4412" spans="1:5" x14ac:dyDescent="0.25">
      <c r="A4412" s="1" t="s">
        <v>9023</v>
      </c>
      <c r="B4412" t="s">
        <v>9022</v>
      </c>
      <c r="C4412" t="str">
        <f>Tabla4[[#This Row],[NIT]]</f>
        <v>02101909221011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9025</v>
      </c>
      <c r="B4413" t="s">
        <v>9024</v>
      </c>
      <c r="C4413" t="str">
        <f>Tabla4[[#This Row],[NIT]]</f>
        <v>009375884</v>
      </c>
      <c r="D4413">
        <f t="shared" si="137"/>
        <v>9</v>
      </c>
      <c r="E4413" t="str">
        <f t="shared" si="138"/>
        <v>DUI</v>
      </c>
    </row>
    <row r="4414" spans="1:5" x14ac:dyDescent="0.25">
      <c r="A4414" s="1" t="s">
        <v>9026</v>
      </c>
      <c r="B4414" t="s">
        <v>9038</v>
      </c>
      <c r="C4414" t="str">
        <f>Tabla4[[#This Row],[NIT]]</f>
        <v>06141602201028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9027</v>
      </c>
      <c r="B4415" t="s">
        <v>9039</v>
      </c>
      <c r="C4415" t="str">
        <f>Tabla4[[#This Row],[NIT]]</f>
        <v>032730128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9028</v>
      </c>
      <c r="B4416" t="s">
        <v>9040</v>
      </c>
      <c r="C4416" t="str">
        <f>Tabla4[[#This Row],[NIT]]</f>
        <v>027326689</v>
      </c>
      <c r="D4416">
        <f t="shared" si="137"/>
        <v>9</v>
      </c>
      <c r="E4416" t="str">
        <f t="shared" si="138"/>
        <v>DUI</v>
      </c>
    </row>
    <row r="4417" spans="1:5" x14ac:dyDescent="0.25">
      <c r="A4417" s="1" t="s">
        <v>9029</v>
      </c>
      <c r="B4417" t="s">
        <v>9041</v>
      </c>
      <c r="C4417" t="str">
        <f>Tabla4[[#This Row],[NIT]]</f>
        <v>057476668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9030</v>
      </c>
      <c r="B4418" t="s">
        <v>9042</v>
      </c>
      <c r="C4418" t="str">
        <f>Tabla4[[#This Row],[NIT]]</f>
        <v>06140705151049</v>
      </c>
      <c r="D4418">
        <f t="shared" ref="D4418:D4481" si="139">LEN(C4418)</f>
        <v>14</v>
      </c>
      <c r="E4418" t="str">
        <f t="shared" si="138"/>
        <v>NIT</v>
      </c>
    </row>
    <row r="4419" spans="1:5" x14ac:dyDescent="0.25">
      <c r="A4419" s="1" t="s">
        <v>9031</v>
      </c>
      <c r="B4419" t="s">
        <v>9043</v>
      </c>
      <c r="C4419" t="str">
        <f>Tabla4[[#This Row],[NIT]]</f>
        <v>06141710211013</v>
      </c>
      <c r="D4419">
        <f t="shared" si="139"/>
        <v>14</v>
      </c>
      <c r="E4419" t="str">
        <f t="shared" ref="E4419:E4482" si="140">IF(D4419=14,"NIT",IF(D4419=9,"DUI"," "))</f>
        <v>NIT</v>
      </c>
    </row>
    <row r="4420" spans="1:5" x14ac:dyDescent="0.25">
      <c r="A4420" s="1" t="s">
        <v>9032</v>
      </c>
      <c r="B4420" t="s">
        <v>9044</v>
      </c>
      <c r="C4420" t="str">
        <f>Tabla4[[#This Row],[NIT]]</f>
        <v>025687403</v>
      </c>
      <c r="D4420">
        <f t="shared" si="139"/>
        <v>9</v>
      </c>
      <c r="E4420" t="str">
        <f t="shared" si="140"/>
        <v>DUI</v>
      </c>
    </row>
    <row r="4421" spans="1:5" x14ac:dyDescent="0.25">
      <c r="A4421" s="1" t="s">
        <v>9033</v>
      </c>
      <c r="B4421" t="s">
        <v>9045</v>
      </c>
      <c r="C4421" t="str">
        <f>Tabla4[[#This Row],[NIT]]</f>
        <v>06142011221034</v>
      </c>
      <c r="D4421">
        <f t="shared" si="139"/>
        <v>14</v>
      </c>
      <c r="E4421" t="str">
        <f t="shared" si="140"/>
        <v>NIT</v>
      </c>
    </row>
    <row r="4422" spans="1:5" x14ac:dyDescent="0.25">
      <c r="A4422" s="1" t="s">
        <v>9034</v>
      </c>
      <c r="B4422" t="s">
        <v>9046</v>
      </c>
      <c r="C4422" t="str">
        <f>Tabla4[[#This Row],[NIT]]</f>
        <v>10130301621018</v>
      </c>
      <c r="D4422">
        <f t="shared" si="139"/>
        <v>14</v>
      </c>
      <c r="E4422" t="str">
        <f t="shared" si="140"/>
        <v>NIT</v>
      </c>
    </row>
    <row r="4423" spans="1:5" x14ac:dyDescent="0.25">
      <c r="A4423" s="1" t="s">
        <v>9035</v>
      </c>
      <c r="B4423" t="s">
        <v>9047</v>
      </c>
      <c r="C4423" t="str">
        <f>Tabla4[[#This Row],[NIT]]</f>
        <v>024658956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9036</v>
      </c>
      <c r="B4424" t="s">
        <v>9048</v>
      </c>
      <c r="C4424" t="str">
        <f>Tabla4[[#This Row],[NIT]]</f>
        <v>06143112660124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9037</v>
      </c>
      <c r="B4425" t="s">
        <v>9049</v>
      </c>
      <c r="C4425" t="str">
        <f>Tabla4[[#This Row],[NIT]]</f>
        <v>001745417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9050</v>
      </c>
      <c r="B4426" t="s">
        <v>9051</v>
      </c>
      <c r="C4426" t="str">
        <f>Tabla4[[#This Row],[NIT]]</f>
        <v>02023112741019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1313</v>
      </c>
      <c r="B4427" t="s">
        <v>9052</v>
      </c>
      <c r="C4427" t="str">
        <f>Tabla4[[#This Row],[NIT]]</f>
        <v xml:space="preserve"> </v>
      </c>
      <c r="D4427">
        <f t="shared" si="139"/>
        <v>1</v>
      </c>
      <c r="E4427" t="str">
        <f t="shared" si="140"/>
        <v xml:space="preserve"> </v>
      </c>
    </row>
    <row r="4428" spans="1:5" x14ac:dyDescent="0.25">
      <c r="A4428" s="1" t="s">
        <v>9053</v>
      </c>
      <c r="B4428" t="s">
        <v>9054</v>
      </c>
      <c r="C4428" t="str">
        <f>Tabla4[[#This Row],[NIT]]</f>
        <v>02071902091019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9055</v>
      </c>
      <c r="B4429" t="s">
        <v>9056</v>
      </c>
      <c r="C4429" t="str">
        <f>Tabla4[[#This Row],[NIT]]</f>
        <v>02100108750017</v>
      </c>
      <c r="D4429">
        <f t="shared" si="139"/>
        <v>14</v>
      </c>
      <c r="E4429" t="str">
        <f t="shared" si="140"/>
        <v>NIT</v>
      </c>
    </row>
    <row r="4430" spans="1:5" x14ac:dyDescent="0.25">
      <c r="A4430" s="1" t="s">
        <v>9057</v>
      </c>
      <c r="B4430" t="s">
        <v>9058</v>
      </c>
      <c r="C4430" t="str">
        <f>Tabla4[[#This Row],[NIT]]</f>
        <v>02101810771036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1340</v>
      </c>
      <c r="B4431" t="s">
        <v>9059</v>
      </c>
      <c r="C4431" t="str">
        <f>Tabla4[[#This Row],[NIT]]</f>
        <v>02101911710016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5019</v>
      </c>
      <c r="B4432" t="s">
        <v>9060</v>
      </c>
      <c r="C4432" t="str">
        <f>Tabla4[[#This Row],[NIT]]</f>
        <v>02102309931011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3529</v>
      </c>
      <c r="B4433" t="s">
        <v>9061</v>
      </c>
      <c r="C4433" t="str">
        <f>Tabla4[[#This Row],[NIT]]</f>
        <v>02102701001014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7572</v>
      </c>
      <c r="B4434" t="s">
        <v>9062</v>
      </c>
      <c r="C4434" t="str">
        <f>Tabla4[[#This Row],[NIT]]</f>
        <v>02102908061017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9063</v>
      </c>
      <c r="B4435" t="s">
        <v>9064</v>
      </c>
      <c r="C4435" t="str">
        <f>Tabla4[[#This Row],[NIT]]</f>
        <v>02133003651018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9065</v>
      </c>
      <c r="B4436" t="s">
        <v>9066</v>
      </c>
      <c r="C4436" t="str">
        <f>Tabla4[[#This Row],[NIT]]</f>
        <v>03020203061023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9067</v>
      </c>
      <c r="B4437" t="s">
        <v>9068</v>
      </c>
      <c r="C4437" t="str">
        <f>Tabla4[[#This Row],[NIT]]</f>
        <v>03062109801018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7310</v>
      </c>
      <c r="B4438" t="s">
        <v>9069</v>
      </c>
      <c r="C4438" t="str">
        <f>Tabla4[[#This Row],[NIT]]</f>
        <v>03150309971011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9070</v>
      </c>
      <c r="B4439" t="s">
        <v>9071</v>
      </c>
      <c r="C4439" t="str">
        <f>Tabla4[[#This Row],[NIT]]</f>
        <v>03151608560012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9072</v>
      </c>
      <c r="B4440" t="s">
        <v>9073</v>
      </c>
      <c r="C4440" t="str">
        <f>Tabla4[[#This Row],[NIT]]</f>
        <v>04072309650015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9074</v>
      </c>
      <c r="B4441" t="s">
        <v>9075</v>
      </c>
      <c r="C4441" t="str">
        <f>Tabla4[[#This Row],[NIT]]</f>
        <v>04161506530021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9076</v>
      </c>
      <c r="B4442" t="s">
        <v>9077</v>
      </c>
      <c r="C4442" t="str">
        <f>Tabla4[[#This Row],[NIT]]</f>
        <v>04312511630011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9078</v>
      </c>
      <c r="B4443" t="s">
        <v>9079</v>
      </c>
      <c r="C4443" t="str">
        <f>Tabla4[[#This Row],[NIT]]</f>
        <v>05030412821038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9080</v>
      </c>
      <c r="B4444" t="s">
        <v>9081</v>
      </c>
      <c r="C4444" t="str">
        <f>Tabla4[[#This Row],[NIT]]</f>
        <v>05032201151020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9082</v>
      </c>
      <c r="B4445" t="s">
        <v>9083</v>
      </c>
      <c r="C4445" t="str">
        <f>Tabla4[[#This Row],[NIT]]</f>
        <v>05062912691016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9084</v>
      </c>
      <c r="B4446" t="s">
        <v>9085</v>
      </c>
      <c r="C4446" t="str">
        <f>Tabla4[[#This Row],[NIT]]</f>
        <v>05081710540010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9086</v>
      </c>
      <c r="B4447" t="s">
        <v>9087</v>
      </c>
      <c r="C4447" t="str">
        <f>Tabla4[[#This Row],[NIT]]</f>
        <v>05090101650011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9088</v>
      </c>
      <c r="B4448" t="s">
        <v>9089</v>
      </c>
      <c r="C4448" t="str">
        <f>Tabla4[[#This Row],[NIT]]</f>
        <v>05091510071011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9090</v>
      </c>
      <c r="B4449" t="s">
        <v>9091</v>
      </c>
      <c r="C4449" t="str">
        <f>Tabla4[[#This Row],[NIT]]</f>
        <v>05091606111014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9092</v>
      </c>
      <c r="B4450" t="s">
        <v>9093</v>
      </c>
      <c r="C4450" t="str">
        <f>Tabla4[[#This Row],[NIT]]</f>
        <v>05092604480012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3830</v>
      </c>
      <c r="B4451" t="s">
        <v>9094</v>
      </c>
      <c r="C4451" t="str">
        <f>Tabla4[[#This Row],[NIT]]</f>
        <v>05110610820011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9095</v>
      </c>
      <c r="B4452" t="s">
        <v>9096</v>
      </c>
      <c r="C4452" t="str">
        <f>Tabla4[[#This Row],[NIT]]</f>
        <v>05111302771027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9097</v>
      </c>
      <c r="B4453" t="s">
        <v>9098</v>
      </c>
      <c r="C4453" t="str">
        <f>Tabla4[[#This Row],[NIT]]</f>
        <v>005703912</v>
      </c>
      <c r="D4453">
        <f t="shared" si="139"/>
        <v>9</v>
      </c>
      <c r="E4453" t="str">
        <f t="shared" si="140"/>
        <v>DUI</v>
      </c>
    </row>
    <row r="4454" spans="1:5" x14ac:dyDescent="0.25">
      <c r="A4454" s="1" t="s">
        <v>3382</v>
      </c>
      <c r="B4454" t="s">
        <v>9099</v>
      </c>
      <c r="C4454" t="str">
        <f>Tabla4[[#This Row],[NIT]]</f>
        <v>05112105901012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6961</v>
      </c>
      <c r="B4455" t="s">
        <v>9100</v>
      </c>
      <c r="C4455" t="str">
        <f>Tabla4[[#This Row],[NIT]]</f>
        <v>05112411991017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9101</v>
      </c>
      <c r="B4456" t="s">
        <v>9102</v>
      </c>
      <c r="C4456" t="str">
        <f>Tabla4[[#This Row],[NIT]]</f>
        <v>06023010921017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2618</v>
      </c>
      <c r="B4457" t="s">
        <v>9103</v>
      </c>
      <c r="C4457" t="str">
        <f>Tabla4[[#This Row],[NIT]]</f>
        <v>06140101840022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2041</v>
      </c>
      <c r="B4458" t="s">
        <v>9104</v>
      </c>
      <c r="C4458" t="str">
        <f>Tabla4[[#This Row],[NIT]]</f>
        <v>06140102001050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3411</v>
      </c>
      <c r="B4459" t="s">
        <v>9105</v>
      </c>
      <c r="C4459" t="str">
        <f>Tabla4[[#This Row],[NIT]]</f>
        <v>06140104620021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1317</v>
      </c>
      <c r="B4460" t="s">
        <v>9106</v>
      </c>
      <c r="C4460" t="str">
        <f>Tabla4[[#This Row],[NIT]]</f>
        <v>06140108580017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3805</v>
      </c>
      <c r="B4461" t="s">
        <v>9107</v>
      </c>
      <c r="C4461" t="str">
        <f>Tabla4[[#This Row],[NIT]]</f>
        <v>06140109770045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1430</v>
      </c>
      <c r="B4462" t="s">
        <v>9108</v>
      </c>
      <c r="C4462" t="str">
        <f>Tabla4[[#This Row],[NIT]]</f>
        <v>06140205031020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9109</v>
      </c>
      <c r="B4463" t="s">
        <v>9110</v>
      </c>
      <c r="C4463" t="str">
        <f>Tabla4[[#This Row],[NIT]]</f>
        <v>06140207081033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9111</v>
      </c>
      <c r="B4464" t="s">
        <v>9112</v>
      </c>
      <c r="C4464" t="str">
        <f>Tabla4[[#This Row],[NIT]]</f>
        <v>06140209111053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2876</v>
      </c>
      <c r="B4465" t="s">
        <v>9113</v>
      </c>
      <c r="C4465" t="str">
        <f>Tabla4[[#This Row],[NIT]]</f>
        <v>06140212971020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9114</v>
      </c>
      <c r="B4466" t="s">
        <v>9115</v>
      </c>
      <c r="C4466" t="str">
        <f>Tabla4[[#This Row],[NIT]]</f>
        <v>06140302870017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3106</v>
      </c>
      <c r="B4467" t="s">
        <v>9116</v>
      </c>
      <c r="C4467" t="str">
        <f>Tabla4[[#This Row],[NIT]]</f>
        <v>06140310061067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9117</v>
      </c>
      <c r="B4468" t="s">
        <v>9118</v>
      </c>
      <c r="C4468" t="str">
        <f>Tabla4[[#This Row],[NIT]]</f>
        <v>06140311171036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1637</v>
      </c>
      <c r="B4469" t="s">
        <v>9119</v>
      </c>
      <c r="C4469" t="str">
        <f>Tabla4[[#This Row],[NIT]]</f>
        <v>06140311991017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9120</v>
      </c>
      <c r="B4470" t="s">
        <v>9121</v>
      </c>
      <c r="C4470" t="str">
        <f>Tabla4[[#This Row],[NIT]]</f>
        <v>06140402001010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3370</v>
      </c>
      <c r="B4471" t="s">
        <v>9122</v>
      </c>
      <c r="C4471" t="str">
        <f>Tabla4[[#This Row],[NIT]]</f>
        <v>06140409670019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9123</v>
      </c>
      <c r="B4472" t="s">
        <v>9124</v>
      </c>
      <c r="C4472" t="str">
        <f>Tabla4[[#This Row],[NIT]]</f>
        <v>06140410011032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9125</v>
      </c>
      <c r="B4473" t="s">
        <v>9126</v>
      </c>
      <c r="C4473" t="str">
        <f>Tabla4[[#This Row],[NIT]]</f>
        <v>06140509171066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5265</v>
      </c>
      <c r="B4474" t="s">
        <v>9127</v>
      </c>
      <c r="C4474" t="str">
        <f>Tabla4[[#This Row],[NIT]]</f>
        <v>06140602031037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9128</v>
      </c>
      <c r="B4475" t="s">
        <v>9129</v>
      </c>
      <c r="C4475" t="str">
        <f>Tabla4[[#This Row],[NIT]]</f>
        <v>06140607161028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3424</v>
      </c>
      <c r="B4476" t="s">
        <v>9130</v>
      </c>
      <c r="C4476" t="str">
        <f>Tabla4[[#This Row],[NIT]]</f>
        <v>06140611750055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9131</v>
      </c>
      <c r="B4477" t="s">
        <v>9132</v>
      </c>
      <c r="C4477" t="str">
        <f>Tabla4[[#This Row],[NIT]]</f>
        <v>06140705651014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9133</v>
      </c>
      <c r="B4478" t="s">
        <v>9134</v>
      </c>
      <c r="C4478" t="str">
        <f>Tabla4[[#This Row],[NIT]]</f>
        <v>06140705901331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6864</v>
      </c>
      <c r="B4479" t="s">
        <v>9135</v>
      </c>
      <c r="C4479" t="str">
        <f>Tabla4[[#This Row],[NIT]]</f>
        <v>06140706891011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4235</v>
      </c>
      <c r="B4480" t="s">
        <v>9136</v>
      </c>
      <c r="C4480" t="str">
        <f>Tabla4[[#This Row],[NIT]]</f>
        <v>06140707061020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1322</v>
      </c>
      <c r="B4481" t="s">
        <v>9137</v>
      </c>
      <c r="C4481" t="str">
        <f>Tabla4[[#This Row],[NIT]]</f>
        <v>06140711071030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9138</v>
      </c>
      <c r="B4482" t="s">
        <v>9139</v>
      </c>
      <c r="C4482" t="str">
        <f>Tabla4[[#This Row],[NIT]]</f>
        <v>06140803111012</v>
      </c>
      <c r="D4482">
        <f t="shared" ref="D4482:D4545" si="141">LEN(C4482)</f>
        <v>14</v>
      </c>
      <c r="E4482" t="str">
        <f t="shared" si="140"/>
        <v>NIT</v>
      </c>
    </row>
    <row r="4483" spans="1:5" x14ac:dyDescent="0.25">
      <c r="A4483" s="1" t="s">
        <v>1479</v>
      </c>
      <c r="B4483" t="s">
        <v>9140</v>
      </c>
      <c r="C4483" t="str">
        <f>Tabla4[[#This Row],[NIT]]</f>
        <v>06140804161013</v>
      </c>
      <c r="D4483">
        <f t="shared" si="141"/>
        <v>14</v>
      </c>
      <c r="E4483" t="str">
        <f t="shared" ref="E4483:E4546" si="142">IF(D4483=14,"NIT",IF(D4483=9,"DUI"," "))</f>
        <v>NIT</v>
      </c>
    </row>
    <row r="4484" spans="1:5" x14ac:dyDescent="0.25">
      <c r="A4484" s="1" t="s">
        <v>1796</v>
      </c>
      <c r="B4484" t="s">
        <v>9141</v>
      </c>
      <c r="C4484" t="str">
        <f>Tabla4[[#This Row],[NIT]]</f>
        <v>06140806720015</v>
      </c>
      <c r="D4484">
        <f t="shared" si="141"/>
        <v>14</v>
      </c>
      <c r="E4484" t="str">
        <f t="shared" si="142"/>
        <v>NIT</v>
      </c>
    </row>
    <row r="4485" spans="1:5" x14ac:dyDescent="0.25">
      <c r="A4485" s="1" t="s">
        <v>9142</v>
      </c>
      <c r="B4485" t="s">
        <v>9143</v>
      </c>
      <c r="C4485" t="str">
        <f>Tabla4[[#This Row],[NIT]]</f>
        <v>06140807141021</v>
      </c>
      <c r="D4485">
        <f t="shared" si="141"/>
        <v>14</v>
      </c>
      <c r="E4485" t="str">
        <f t="shared" si="142"/>
        <v>NIT</v>
      </c>
    </row>
    <row r="4486" spans="1:5" x14ac:dyDescent="0.25">
      <c r="A4486" s="1" t="s">
        <v>6263</v>
      </c>
      <c r="B4486" t="s">
        <v>9144</v>
      </c>
      <c r="C4486" t="str">
        <f>Tabla4[[#This Row],[NIT]]</f>
        <v>06140807770026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9145</v>
      </c>
      <c r="B4487" t="s">
        <v>9146</v>
      </c>
      <c r="C4487" t="str">
        <f>Tabla4[[#This Row],[NIT]]</f>
        <v>06140902091023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9147</v>
      </c>
      <c r="B4488" t="s">
        <v>9148</v>
      </c>
      <c r="C4488" t="str">
        <f>Tabla4[[#This Row],[NIT]]</f>
        <v>06140911041039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9149</v>
      </c>
      <c r="B4489" t="s">
        <v>9150</v>
      </c>
      <c r="C4489" t="str">
        <f>Tabla4[[#This Row],[NIT]]</f>
        <v>06141007011010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3490</v>
      </c>
      <c r="B4490" t="s">
        <v>9151</v>
      </c>
      <c r="C4490" t="str">
        <f>Tabla4[[#This Row],[NIT]]</f>
        <v>06141008901028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2550</v>
      </c>
      <c r="B4491" t="s">
        <v>9152</v>
      </c>
      <c r="C4491" t="str">
        <f>Tabla4[[#This Row],[NIT]]</f>
        <v>06141106660010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9007</v>
      </c>
      <c r="B4492" t="s">
        <v>9153</v>
      </c>
      <c r="C4492" t="str">
        <f>Tabla4[[#This Row],[NIT]]</f>
        <v>06141107870011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1572</v>
      </c>
      <c r="B4493" t="s">
        <v>9154</v>
      </c>
      <c r="C4493" t="str">
        <f>Tabla4[[#This Row],[NIT]]</f>
        <v>06141108001032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2519</v>
      </c>
      <c r="B4494" t="s">
        <v>9155</v>
      </c>
      <c r="C4494" t="str">
        <f>Tabla4[[#This Row],[NIT]]</f>
        <v>06141211810023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9156</v>
      </c>
      <c r="B4495" t="s">
        <v>9157</v>
      </c>
      <c r="C4495" t="str">
        <f>Tabla4[[#This Row],[NIT]]</f>
        <v>06141301840030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9158</v>
      </c>
      <c r="B4496" t="s">
        <v>9159</v>
      </c>
      <c r="C4496" t="str">
        <f>Tabla4[[#This Row],[NIT]]</f>
        <v>06141306680052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9160</v>
      </c>
      <c r="B4497" t="s">
        <v>9161</v>
      </c>
      <c r="C4497" t="str">
        <f>Tabla4[[#This Row],[NIT]]</f>
        <v>06141307760018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9162</v>
      </c>
      <c r="B4498" t="s">
        <v>9163</v>
      </c>
      <c r="C4498" t="str">
        <f>Tabla4[[#This Row],[NIT]]</f>
        <v>06141311131065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2612</v>
      </c>
      <c r="B4499" t="s">
        <v>9164</v>
      </c>
      <c r="C4499" t="str">
        <f>Tabla4[[#This Row],[NIT]]</f>
        <v>06141312850038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9165</v>
      </c>
      <c r="B4500" t="s">
        <v>9166</v>
      </c>
      <c r="C4500" t="str">
        <f>Tabla4[[#This Row],[NIT]]</f>
        <v>06141402051099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1359</v>
      </c>
      <c r="B4501" t="s">
        <v>9167</v>
      </c>
      <c r="C4501" t="str">
        <f>Tabla4[[#This Row],[NIT]]</f>
        <v>06141402370078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2404</v>
      </c>
      <c r="B4502" t="s">
        <v>9168</v>
      </c>
      <c r="C4502" t="str">
        <f>Tabla4[[#This Row],[NIT]]</f>
        <v>06141402560013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1375</v>
      </c>
      <c r="B4503" t="s">
        <v>9169</v>
      </c>
      <c r="C4503" t="str">
        <f>Tabla4[[#This Row],[NIT]]</f>
        <v>06141403161033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9170</v>
      </c>
      <c r="B4504" t="s">
        <v>9171</v>
      </c>
      <c r="C4504" t="str">
        <f>Tabla4[[#This Row],[NIT]]</f>
        <v>06141404161045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2725</v>
      </c>
      <c r="B4505" t="s">
        <v>9172</v>
      </c>
      <c r="C4505" t="str">
        <f>Tabla4[[#This Row],[NIT]]</f>
        <v>06141407001014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2798</v>
      </c>
      <c r="B4506" t="s">
        <v>9173</v>
      </c>
      <c r="C4506" t="str">
        <f>Tabla4[[#This Row],[NIT]]</f>
        <v>06141407830018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9174</v>
      </c>
      <c r="B4507" t="s">
        <v>9175</v>
      </c>
      <c r="C4507" t="str">
        <f>Tabla4[[#This Row],[NIT]]</f>
        <v>06141408711090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9176</v>
      </c>
      <c r="B4508" t="s">
        <v>9177</v>
      </c>
      <c r="C4508" t="str">
        <f>Tabla4[[#This Row],[NIT]]</f>
        <v>06141409121050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2756</v>
      </c>
      <c r="B4509" t="s">
        <v>9178</v>
      </c>
      <c r="C4509" t="str">
        <f>Tabla4[[#This Row],[NIT]]</f>
        <v>06141412921024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2457</v>
      </c>
      <c r="B4510" t="s">
        <v>9179</v>
      </c>
      <c r="C4510" t="str">
        <f>Tabla4[[#This Row],[NIT]]</f>
        <v>06141501850054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9180</v>
      </c>
      <c r="B4511" t="s">
        <v>9181</v>
      </c>
      <c r="C4511" t="str">
        <f>Tabla4[[#This Row],[NIT]]</f>
        <v>06141509891057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6132</v>
      </c>
      <c r="B4512" t="s">
        <v>9182</v>
      </c>
      <c r="C4512" t="str">
        <f>Tabla4[[#This Row],[NIT]]</f>
        <v>06141601800012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9183</v>
      </c>
      <c r="B4513" t="s">
        <v>9184</v>
      </c>
      <c r="C4513" t="str">
        <f>Tabla4[[#This Row],[NIT]]</f>
        <v>06141606691119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5406</v>
      </c>
      <c r="B4514" t="s">
        <v>9185</v>
      </c>
      <c r="C4514" t="str">
        <f>Tabla4[[#This Row],[NIT]]</f>
        <v>06141608021030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2517</v>
      </c>
      <c r="B4515" t="s">
        <v>9186</v>
      </c>
      <c r="C4515" t="str">
        <f>Tabla4[[#This Row],[NIT]]</f>
        <v>06141608111039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2200</v>
      </c>
      <c r="B4516" t="s">
        <v>9187</v>
      </c>
      <c r="C4516" t="str">
        <f>Tabla4[[#This Row],[NIT]]</f>
        <v>06141611951013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2202</v>
      </c>
      <c r="B4517" t="s">
        <v>9188</v>
      </c>
      <c r="C4517" t="str">
        <f>Tabla4[[#This Row],[NIT]]</f>
        <v>06141612991019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9189</v>
      </c>
      <c r="B4518" t="s">
        <v>9190</v>
      </c>
      <c r="C4518" t="str">
        <f>Tabla4[[#This Row],[NIT]]</f>
        <v>06141702061037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9191</v>
      </c>
      <c r="B4519" t="s">
        <v>9192</v>
      </c>
      <c r="C4519" t="str">
        <f>Tabla4[[#This Row],[NIT]]</f>
        <v>06141703061090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2701</v>
      </c>
      <c r="B4520" t="s">
        <v>9193</v>
      </c>
      <c r="C4520" t="str">
        <f>Tabla4[[#This Row],[NIT]]</f>
        <v>06141705790011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9194</v>
      </c>
      <c r="B4521" t="s">
        <v>9195</v>
      </c>
      <c r="C4521" t="str">
        <f>Tabla4[[#This Row],[NIT]]</f>
        <v>06141807011060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2430</v>
      </c>
      <c r="B4522" t="s">
        <v>9196</v>
      </c>
      <c r="C4522" t="str">
        <f>Tabla4[[#This Row],[NIT]]</f>
        <v>06141807051010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3091</v>
      </c>
      <c r="B4523" t="s">
        <v>9197</v>
      </c>
      <c r="C4523" t="str">
        <f>Tabla4[[#This Row],[NIT]]</f>
        <v>06141902730011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2206</v>
      </c>
      <c r="B4524" t="s">
        <v>9198</v>
      </c>
      <c r="C4524" t="str">
        <f>Tabla4[[#This Row],[NIT]]</f>
        <v>06142001101022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1498</v>
      </c>
      <c r="B4525" t="s">
        <v>9199</v>
      </c>
      <c r="C4525" t="str">
        <f>Tabla4[[#This Row],[NIT]]</f>
        <v>06142006031022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9200</v>
      </c>
      <c r="B4526" t="s">
        <v>9201</v>
      </c>
      <c r="C4526" t="str">
        <f>Tabla4[[#This Row],[NIT]]</f>
        <v>06142007911239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9202</v>
      </c>
      <c r="B4527" t="s">
        <v>9203</v>
      </c>
      <c r="C4527" t="str">
        <f>Tabla4[[#This Row],[NIT]]</f>
        <v>06142009161075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9204</v>
      </c>
      <c r="B4528" t="s">
        <v>9205</v>
      </c>
      <c r="C4528" t="str">
        <f>Tabla4[[#This Row],[NIT]]</f>
        <v>06142101111025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9206</v>
      </c>
      <c r="B4529" t="s">
        <v>9207</v>
      </c>
      <c r="C4529" t="str">
        <f>Tabla4[[#This Row],[NIT]]</f>
        <v>06142201071012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637</v>
      </c>
      <c r="B4530" t="s">
        <v>9208</v>
      </c>
      <c r="C4530" t="str">
        <f>Tabla4[[#This Row],[NIT]]</f>
        <v>06142202770023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1674</v>
      </c>
      <c r="B4531" t="s">
        <v>9209</v>
      </c>
      <c r="C4531" t="str">
        <f>Tabla4[[#This Row],[NIT]]</f>
        <v>06142302770010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3436</v>
      </c>
      <c r="B4532" t="s">
        <v>9210</v>
      </c>
      <c r="C4532" t="str">
        <f>Tabla4[[#This Row],[NIT]]</f>
        <v>06142303911015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9211</v>
      </c>
      <c r="B4533" t="s">
        <v>9212</v>
      </c>
      <c r="C4533" t="str">
        <f>Tabla4[[#This Row],[NIT]]</f>
        <v>06142403770051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1459</v>
      </c>
      <c r="B4534" t="s">
        <v>9213</v>
      </c>
      <c r="C4534" t="str">
        <f>Tabla4[[#This Row],[NIT]]</f>
        <v>06142410141010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2909</v>
      </c>
      <c r="B4535" t="s">
        <v>9214</v>
      </c>
      <c r="C4535" t="str">
        <f>Tabla4[[#This Row],[NIT]]</f>
        <v>06142506670028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1952</v>
      </c>
      <c r="B4536" t="s">
        <v>9215</v>
      </c>
      <c r="C4536" t="str">
        <f>Tabla4[[#This Row],[NIT]]</f>
        <v>06142603981015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1443</v>
      </c>
      <c r="B4537" t="s">
        <v>9216</v>
      </c>
      <c r="C4537" t="str">
        <f>Tabla4[[#This Row],[NIT]]</f>
        <v>06142604071063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9217</v>
      </c>
      <c r="B4538" t="s">
        <v>9218</v>
      </c>
      <c r="C4538" t="str">
        <f>Tabla4[[#This Row],[NIT]]</f>
        <v>06142609701090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4490</v>
      </c>
      <c r="B4539" t="s">
        <v>9219</v>
      </c>
      <c r="C4539" t="str">
        <f>Tabla4[[#This Row],[NIT]]</f>
        <v>06142609941015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9220</v>
      </c>
      <c r="B4540" t="s">
        <v>9221</v>
      </c>
      <c r="C4540" t="str">
        <f>Tabla4[[#This Row],[NIT]]</f>
        <v>06142610201025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1506</v>
      </c>
      <c r="B4541" t="s">
        <v>9222</v>
      </c>
      <c r="C4541" t="str">
        <f>Tabla4[[#This Row],[NIT]]</f>
        <v>06142610981012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3352</v>
      </c>
      <c r="B4542" t="s">
        <v>9223</v>
      </c>
      <c r="C4542" t="str">
        <f>Tabla4[[#This Row],[NIT]]</f>
        <v>06142709061020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9224</v>
      </c>
      <c r="B4543" t="s">
        <v>9225</v>
      </c>
      <c r="C4543" t="str">
        <f>Tabla4[[#This Row],[NIT]]</f>
        <v>06142710780023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6833</v>
      </c>
      <c r="B4544" t="s">
        <v>9226</v>
      </c>
      <c r="C4544" t="str">
        <f>Tabla4[[#This Row],[NIT]]</f>
        <v>06142711870044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9227</v>
      </c>
      <c r="B4545" t="s">
        <v>9228</v>
      </c>
      <c r="C4545" t="str">
        <f>Tabla4[[#This Row],[NIT]]</f>
        <v>06142803171026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3169</v>
      </c>
      <c r="B4546" t="s">
        <v>9229</v>
      </c>
      <c r="C4546" t="str">
        <f>Tabla4[[#This Row],[NIT]]</f>
        <v>06142805011034</v>
      </c>
      <c r="D4546">
        <f t="shared" ref="D4546:D4609" si="143">LEN(C4546)</f>
        <v>14</v>
      </c>
      <c r="E4546" t="str">
        <f t="shared" si="142"/>
        <v>NIT</v>
      </c>
    </row>
    <row r="4547" spans="1:5" x14ac:dyDescent="0.25">
      <c r="A4547" s="1" t="s">
        <v>3493</v>
      </c>
      <c r="B4547" t="s">
        <v>9230</v>
      </c>
      <c r="C4547" t="str">
        <f>Tabla4[[#This Row],[NIT]]</f>
        <v>06142807810010</v>
      </c>
      <c r="D4547">
        <f t="shared" si="143"/>
        <v>14</v>
      </c>
      <c r="E4547" t="str">
        <f t="shared" ref="E4547:E4610" si="144">IF(D4547=14,"NIT",IF(D4547=9,"DUI"," "))</f>
        <v>NIT</v>
      </c>
    </row>
    <row r="4548" spans="1:5" x14ac:dyDescent="0.25">
      <c r="A4548" s="1" t="s">
        <v>2276</v>
      </c>
      <c r="B4548" t="s">
        <v>9231</v>
      </c>
      <c r="C4548" t="str">
        <f>Tabla4[[#This Row],[NIT]]</f>
        <v>06142809061036</v>
      </c>
      <c r="D4548">
        <f t="shared" si="143"/>
        <v>14</v>
      </c>
      <c r="E4548" t="str">
        <f t="shared" si="144"/>
        <v>NIT</v>
      </c>
    </row>
    <row r="4549" spans="1:5" x14ac:dyDescent="0.25">
      <c r="A4549" s="1" t="s">
        <v>2082</v>
      </c>
      <c r="B4549" t="s">
        <v>9232</v>
      </c>
      <c r="C4549" t="str">
        <f>Tabla4[[#This Row],[NIT]]</f>
        <v>06142809981046</v>
      </c>
      <c r="D4549">
        <f t="shared" si="143"/>
        <v>14</v>
      </c>
      <c r="E4549" t="str">
        <f t="shared" si="144"/>
        <v>NIT</v>
      </c>
    </row>
    <row r="4550" spans="1:5" x14ac:dyDescent="0.25">
      <c r="A4550" s="1" t="s">
        <v>9233</v>
      </c>
      <c r="B4550" t="s">
        <v>9234</v>
      </c>
      <c r="C4550" t="str">
        <f>Tabla4[[#This Row],[NIT]]</f>
        <v>06142810061058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2796</v>
      </c>
      <c r="B4551" t="s">
        <v>9235</v>
      </c>
      <c r="C4551" t="str">
        <f>Tabla4[[#This Row],[NIT]]</f>
        <v>06143001780012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1696</v>
      </c>
      <c r="B4552" t="s">
        <v>9236</v>
      </c>
      <c r="C4552" t="str">
        <f>Tabla4[[#This Row],[NIT]]</f>
        <v>06143006991022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2216</v>
      </c>
      <c r="B4553" t="s">
        <v>9237</v>
      </c>
      <c r="C4553" t="str">
        <f>Tabla4[[#This Row],[NIT]]</f>
        <v>06143011931011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9238</v>
      </c>
      <c r="B4554" t="s">
        <v>9239</v>
      </c>
      <c r="C4554" t="str">
        <f>Tabla4[[#This Row],[NIT]]</f>
        <v>06143012871071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35</v>
      </c>
      <c r="B4555" t="s">
        <v>9240</v>
      </c>
      <c r="C4555" t="str">
        <f>Tabla4[[#This Row],[NIT]]</f>
        <v>06143101750030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6855</v>
      </c>
      <c r="B4556" t="s">
        <v>9241</v>
      </c>
      <c r="C4556" t="str">
        <f>Tabla4[[#This Row],[NIT]]</f>
        <v>06143108061020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9242</v>
      </c>
      <c r="B4557" t="s">
        <v>9243</v>
      </c>
      <c r="C4557" t="str">
        <f>Tabla4[[#This Row],[NIT]]</f>
        <v>06161109771010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9244</v>
      </c>
      <c r="B4558" t="s">
        <v>9245</v>
      </c>
      <c r="C4558" t="str">
        <f>Tabla4[[#This Row],[NIT]]</f>
        <v>07021712941025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9246</v>
      </c>
      <c r="B4559" t="s">
        <v>9247</v>
      </c>
      <c r="C4559" t="str">
        <f>Tabla4[[#This Row],[NIT]]</f>
        <v>08150103801010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9248</v>
      </c>
      <c r="B4560" t="s">
        <v>9249</v>
      </c>
      <c r="C4560" t="str">
        <f>Tabla4[[#This Row],[NIT]]</f>
        <v>08210805530029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9250</v>
      </c>
      <c r="B4561" t="s">
        <v>9251</v>
      </c>
      <c r="C4561" t="str">
        <f>Tabla4[[#This Row],[NIT]]</f>
        <v>08211906711010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9252</v>
      </c>
      <c r="B4562" t="s">
        <v>9253</v>
      </c>
      <c r="C4562" t="str">
        <f>Tabla4[[#This Row],[NIT]]</f>
        <v>08212209761021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9254</v>
      </c>
      <c r="B4563" t="s">
        <v>9255</v>
      </c>
      <c r="C4563" t="str">
        <f>Tabla4[[#This Row],[NIT]]</f>
        <v>09030806550024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9256</v>
      </c>
      <c r="B4564" t="s">
        <v>9257</v>
      </c>
      <c r="C4564" t="str">
        <f>Tabla4[[#This Row],[NIT]]</f>
        <v>09042007670016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9258</v>
      </c>
      <c r="B4565" t="s">
        <v>9259</v>
      </c>
      <c r="C4565" t="str">
        <f>Tabla4[[#This Row],[NIT]]</f>
        <v>10100911580029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2226</v>
      </c>
      <c r="B4566" t="s">
        <v>9260</v>
      </c>
      <c r="C4566" t="str">
        <f>Tabla4[[#This Row],[NIT]]</f>
        <v>12171609921018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6965</v>
      </c>
      <c r="B4567" t="s">
        <v>9261</v>
      </c>
      <c r="C4567" t="str">
        <f>Tabla4[[#This Row],[NIT]]</f>
        <v>12172509901024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9262</v>
      </c>
      <c r="B4568" t="s">
        <v>9263</v>
      </c>
      <c r="C4568" t="str">
        <f>Tabla4[[#This Row],[NIT]]</f>
        <v>13153101741036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9264</v>
      </c>
      <c r="B4569" t="s">
        <v>9265</v>
      </c>
      <c r="C4569" t="str">
        <f>Tabla4[[#This Row],[NIT]]</f>
        <v>14052604531015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9266</v>
      </c>
      <c r="B4570" t="s">
        <v>9267</v>
      </c>
      <c r="C4570" t="str">
        <f>Tabla4[[#This Row],[NIT]]</f>
        <v>14152702711018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9268</v>
      </c>
      <c r="B4571" t="s">
        <v>9269</v>
      </c>
      <c r="C4571" t="str">
        <f>Tabla4[[#This Row],[NIT]]</f>
        <v>14182903801011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9270</v>
      </c>
      <c r="B4572" t="s">
        <v>9271</v>
      </c>
      <c r="C4572" t="str">
        <f>Tabla4[[#This Row],[NIT]]</f>
        <v>14082309500010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9272</v>
      </c>
      <c r="B4573" t="s">
        <v>9273</v>
      </c>
      <c r="C4573" t="str">
        <f>Tabla4[[#This Row],[NIT]]</f>
        <v>06122308121011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2934</v>
      </c>
      <c r="B4574" t="s">
        <v>9274</v>
      </c>
      <c r="C4574" t="str">
        <f>Tabla4[[#This Row],[NIT]]</f>
        <v>06140611870024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2473</v>
      </c>
      <c r="B4575" t="s">
        <v>9275</v>
      </c>
      <c r="C4575" t="str">
        <f>Tabla4[[#This Row],[NIT]]</f>
        <v>06142809931049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1439</v>
      </c>
      <c r="B4576" t="s">
        <v>9276</v>
      </c>
      <c r="C4576" t="str">
        <f>Tabla4[[#This Row],[NIT]]</f>
        <v>06141612021044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9277</v>
      </c>
      <c r="B4577" t="s">
        <v>9278</v>
      </c>
      <c r="C4577" t="str">
        <f>Tabla4[[#This Row],[NIT]]</f>
        <v>02101809761019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9279</v>
      </c>
      <c r="B4578" t="s">
        <v>9280</v>
      </c>
      <c r="C4578" t="str">
        <f>Tabla4[[#This Row],[NIT]]</f>
        <v>06142904630160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1320</v>
      </c>
      <c r="B4579" t="s">
        <v>9281</v>
      </c>
      <c r="C4579" t="str">
        <f>Tabla4[[#This Row],[NIT]]</f>
        <v>06141511720027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5246</v>
      </c>
      <c r="B4580" t="s">
        <v>9282</v>
      </c>
      <c r="C4580" t="str">
        <f>Tabla4[[#This Row],[NIT]]</f>
        <v>06141708001052</v>
      </c>
      <c r="D4580">
        <f t="shared" si="143"/>
        <v>14</v>
      </c>
      <c r="E4580" t="str">
        <f t="shared" si="144"/>
        <v>NIT</v>
      </c>
    </row>
    <row r="4581" spans="1:5" x14ac:dyDescent="0.25">
      <c r="A4581" s="120" t="s">
        <v>2102</v>
      </c>
      <c r="B4581" t="s">
        <v>9283</v>
      </c>
      <c r="C4581" t="str">
        <f>Tabla4[[#This Row],[NIT]]</f>
        <v>06141205111012</v>
      </c>
      <c r="D4581">
        <f t="shared" si="143"/>
        <v>14</v>
      </c>
      <c r="E4581" t="str">
        <f t="shared" si="144"/>
        <v>NIT</v>
      </c>
    </row>
    <row r="4582" spans="1:5" x14ac:dyDescent="0.25">
      <c r="A4582" s="120" t="s">
        <v>6475</v>
      </c>
      <c r="B4582" t="s">
        <v>9284</v>
      </c>
      <c r="C4582" t="str">
        <f>Tabla4[[#This Row],[NIT]]</f>
        <v>06140204810014</v>
      </c>
      <c r="D4582">
        <f t="shared" si="143"/>
        <v>14</v>
      </c>
      <c r="E4582" t="str">
        <f t="shared" si="144"/>
        <v>NIT</v>
      </c>
    </row>
    <row r="4583" spans="1:5" x14ac:dyDescent="0.25">
      <c r="A4583" s="120" t="s">
        <v>9285</v>
      </c>
      <c r="B4583" t="s">
        <v>9286</v>
      </c>
      <c r="C4583" t="str">
        <f>Tabla4[[#This Row],[NIT]]</f>
        <v>02102203191019</v>
      </c>
      <c r="D4583">
        <f t="shared" si="143"/>
        <v>14</v>
      </c>
      <c r="E4583" t="str">
        <f t="shared" si="144"/>
        <v>NIT</v>
      </c>
    </row>
    <row r="4584" spans="1:5" x14ac:dyDescent="0.25">
      <c r="A4584" s="120" t="s">
        <v>9287</v>
      </c>
      <c r="B4584" t="s">
        <v>9288</v>
      </c>
      <c r="C4584" t="str">
        <f>Tabla4[[#This Row],[NIT]]</f>
        <v>06140202111023</v>
      </c>
      <c r="D4584">
        <f t="shared" si="143"/>
        <v>14</v>
      </c>
      <c r="E4584" t="str">
        <f t="shared" si="144"/>
        <v>NIT</v>
      </c>
    </row>
    <row r="4585" spans="1:5" x14ac:dyDescent="0.25">
      <c r="A4585" s="120" t="s">
        <v>9289</v>
      </c>
      <c r="B4585" t="s">
        <v>9290</v>
      </c>
      <c r="C4585" t="str">
        <f>Tabla4[[#This Row],[NIT]]</f>
        <v>06141502131049</v>
      </c>
      <c r="D4585">
        <f t="shared" si="143"/>
        <v>14</v>
      </c>
      <c r="E4585" t="str">
        <f t="shared" si="144"/>
        <v>NIT</v>
      </c>
    </row>
    <row r="4586" spans="1:5" x14ac:dyDescent="0.25">
      <c r="A4586" s="120" t="s">
        <v>6481</v>
      </c>
      <c r="B4586" t="s">
        <v>9291</v>
      </c>
      <c r="C4586" t="str">
        <f>Tabla4[[#This Row],[NIT]]</f>
        <v>06141707870010</v>
      </c>
      <c r="D4586">
        <f t="shared" si="143"/>
        <v>14</v>
      </c>
      <c r="E4586" t="str">
        <f t="shared" si="144"/>
        <v>NIT</v>
      </c>
    </row>
    <row r="4587" spans="1:5" x14ac:dyDescent="0.25">
      <c r="A4587" s="120" t="s">
        <v>9292</v>
      </c>
      <c r="B4587" t="s">
        <v>9293</v>
      </c>
      <c r="C4587" t="str">
        <f>Tabla4[[#This Row],[NIT]]</f>
        <v>06140103031026</v>
      </c>
      <c r="D4587">
        <f t="shared" si="143"/>
        <v>14</v>
      </c>
      <c r="E4587" t="str">
        <f t="shared" si="144"/>
        <v>NIT</v>
      </c>
    </row>
    <row r="4588" spans="1:5" x14ac:dyDescent="0.25">
      <c r="A4588" s="120" t="s">
        <v>9294</v>
      </c>
      <c r="B4588" t="s">
        <v>9295</v>
      </c>
      <c r="C4588" t="str">
        <f>Tabla4[[#This Row],[NIT]]</f>
        <v>06142204860027</v>
      </c>
      <c r="D4588">
        <f t="shared" si="143"/>
        <v>14</v>
      </c>
      <c r="E4588" t="str">
        <f t="shared" si="144"/>
        <v>NIT</v>
      </c>
    </row>
    <row r="4589" spans="1:5" x14ac:dyDescent="0.25">
      <c r="A4589" s="120" t="s">
        <v>1562</v>
      </c>
      <c r="B4589" t="s">
        <v>9296</v>
      </c>
      <c r="C4589" t="str">
        <f>Tabla4[[#This Row],[NIT]]</f>
        <v>06141702660013</v>
      </c>
      <c r="D4589">
        <f t="shared" si="143"/>
        <v>14</v>
      </c>
      <c r="E4589" t="str">
        <f t="shared" si="144"/>
        <v>NIT</v>
      </c>
    </row>
    <row r="4590" spans="1:5" x14ac:dyDescent="0.25">
      <c r="A4590" s="120" t="s">
        <v>3266</v>
      </c>
      <c r="B4590" t="s">
        <v>9297</v>
      </c>
      <c r="C4590" t="str">
        <f>Tabla4[[#This Row],[NIT]]</f>
        <v>06141202620014</v>
      </c>
      <c r="D4590">
        <f t="shared" si="143"/>
        <v>14</v>
      </c>
      <c r="E4590" t="str">
        <f t="shared" si="144"/>
        <v>NIT</v>
      </c>
    </row>
    <row r="4591" spans="1:5" x14ac:dyDescent="0.25">
      <c r="A4591" s="120" t="s">
        <v>1338</v>
      </c>
      <c r="B4591" t="s">
        <v>9298</v>
      </c>
      <c r="C4591" t="str">
        <f>Tabla4[[#This Row],[NIT]]</f>
        <v>06142307091063</v>
      </c>
      <c r="D4591">
        <f t="shared" si="143"/>
        <v>14</v>
      </c>
      <c r="E4591" t="str">
        <f t="shared" si="144"/>
        <v>NIT</v>
      </c>
    </row>
    <row r="4592" spans="1:5" x14ac:dyDescent="0.25">
      <c r="A4592" s="120" t="s">
        <v>9299</v>
      </c>
      <c r="B4592" t="s">
        <v>9300</v>
      </c>
      <c r="C4592" t="str">
        <f>Tabla4[[#This Row],[NIT]]</f>
        <v>06142209111080</v>
      </c>
      <c r="D4592">
        <f t="shared" si="143"/>
        <v>14</v>
      </c>
      <c r="E4592" t="str">
        <f t="shared" si="144"/>
        <v>NIT</v>
      </c>
    </row>
    <row r="4593" spans="1:5" x14ac:dyDescent="0.25">
      <c r="A4593" s="120" t="s">
        <v>9301</v>
      </c>
      <c r="B4593" t="s">
        <v>9302</v>
      </c>
      <c r="C4593" t="str">
        <f>Tabla4[[#This Row],[NIT]]</f>
        <v>11220301630016</v>
      </c>
      <c r="D4593">
        <f t="shared" si="143"/>
        <v>14</v>
      </c>
      <c r="E4593" t="str">
        <f t="shared" si="144"/>
        <v>NIT</v>
      </c>
    </row>
    <row r="4594" spans="1:5" x14ac:dyDescent="0.25">
      <c r="A4594" s="120" t="s">
        <v>9303</v>
      </c>
      <c r="B4594" t="s">
        <v>9304</v>
      </c>
      <c r="C4594" t="str">
        <f>Tabla4[[#This Row],[NIT]]</f>
        <v>06140304941160</v>
      </c>
      <c r="D4594">
        <f t="shared" si="143"/>
        <v>14</v>
      </c>
      <c r="E4594" t="str">
        <f t="shared" si="144"/>
        <v>NIT</v>
      </c>
    </row>
    <row r="4595" spans="1:5" x14ac:dyDescent="0.25">
      <c r="A4595" s="120" t="s">
        <v>9305</v>
      </c>
      <c r="B4595" t="s">
        <v>9306</v>
      </c>
      <c r="C4595" t="str">
        <f>Tabla4[[#This Row],[NIT]]</f>
        <v>06141901191039</v>
      </c>
      <c r="D4595">
        <f t="shared" si="143"/>
        <v>14</v>
      </c>
      <c r="E4595" t="str">
        <f t="shared" si="144"/>
        <v>NIT</v>
      </c>
    </row>
    <row r="4596" spans="1:5" x14ac:dyDescent="0.25">
      <c r="A4596" s="120" t="s">
        <v>39</v>
      </c>
      <c r="B4596" t="s">
        <v>9307</v>
      </c>
      <c r="C4596" t="str">
        <f>Tabla4[[#This Row],[NIT]]</f>
        <v>06141909001034</v>
      </c>
      <c r="D4596">
        <f t="shared" si="143"/>
        <v>14</v>
      </c>
      <c r="E4596" t="str">
        <f t="shared" si="144"/>
        <v>NIT</v>
      </c>
    </row>
    <row r="4597" spans="1:5" x14ac:dyDescent="0.25">
      <c r="A4597" s="120" t="s">
        <v>9308</v>
      </c>
      <c r="B4597" t="s">
        <v>9309</v>
      </c>
      <c r="C4597" t="str">
        <f>Tabla4[[#This Row],[NIT]]</f>
        <v>05110205951057</v>
      </c>
      <c r="D4597">
        <f t="shared" si="143"/>
        <v>14</v>
      </c>
      <c r="E4597" t="str">
        <f t="shared" si="144"/>
        <v>NIT</v>
      </c>
    </row>
    <row r="4598" spans="1:5" x14ac:dyDescent="0.25">
      <c r="A4598" s="120" t="s">
        <v>9310</v>
      </c>
      <c r="B4598" t="s">
        <v>9311</v>
      </c>
      <c r="C4598" t="str">
        <f>Tabla4[[#This Row],[NIT]]</f>
        <v>10091907771010</v>
      </c>
      <c r="D4598">
        <f t="shared" si="143"/>
        <v>14</v>
      </c>
      <c r="E4598" t="str">
        <f t="shared" si="144"/>
        <v>NIT</v>
      </c>
    </row>
    <row r="4599" spans="1:5" x14ac:dyDescent="0.25">
      <c r="A4599" s="120" t="s">
        <v>9312</v>
      </c>
      <c r="B4599" t="s">
        <v>9313</v>
      </c>
      <c r="C4599" t="str">
        <f>Tabla4[[#This Row],[NIT]]</f>
        <v>05032807091015</v>
      </c>
      <c r="D4599">
        <f t="shared" si="143"/>
        <v>14</v>
      </c>
      <c r="E4599" t="str">
        <f t="shared" si="144"/>
        <v>NIT</v>
      </c>
    </row>
    <row r="4600" spans="1:5" x14ac:dyDescent="0.25">
      <c r="A4600" s="120" t="s">
        <v>9314</v>
      </c>
      <c r="B4600" t="s">
        <v>9315</v>
      </c>
      <c r="C4600" t="str">
        <f>Tabla4[[#This Row],[NIT]]</f>
        <v>05021701781010</v>
      </c>
      <c r="D4600">
        <f t="shared" si="143"/>
        <v>14</v>
      </c>
      <c r="E4600" t="str">
        <f t="shared" si="144"/>
        <v>NIT</v>
      </c>
    </row>
    <row r="4601" spans="1:5" x14ac:dyDescent="0.25">
      <c r="A4601" s="120" t="s">
        <v>9316</v>
      </c>
      <c r="B4601" t="s">
        <v>9317</v>
      </c>
      <c r="C4601" t="str">
        <f>Tabla4[[#This Row],[NIT]]</f>
        <v>02102506011013</v>
      </c>
      <c r="D4601">
        <f t="shared" si="143"/>
        <v>14</v>
      </c>
      <c r="E4601" t="str">
        <f t="shared" si="144"/>
        <v>NIT</v>
      </c>
    </row>
    <row r="4602" spans="1:5" x14ac:dyDescent="0.25">
      <c r="A4602" s="120" t="s">
        <v>9318</v>
      </c>
      <c r="B4602" t="s">
        <v>9319</v>
      </c>
      <c r="C4602" t="str">
        <f>Tabla4[[#This Row],[NIT]]</f>
        <v>06141709881013</v>
      </c>
      <c r="D4602">
        <f t="shared" si="143"/>
        <v>14</v>
      </c>
      <c r="E4602" t="str">
        <f t="shared" si="144"/>
        <v>NIT</v>
      </c>
    </row>
    <row r="4603" spans="1:5" x14ac:dyDescent="0.25">
      <c r="A4603" s="1" t="s">
        <v>9320</v>
      </c>
      <c r="B4603" t="s">
        <v>9321</v>
      </c>
      <c r="C4603" t="str">
        <f>Tabla4[[#This Row],[NIT]]</f>
        <v>96150710591021</v>
      </c>
      <c r="D4603">
        <f t="shared" si="143"/>
        <v>14</v>
      </c>
      <c r="E4603" t="str">
        <f t="shared" si="144"/>
        <v>NIT</v>
      </c>
    </row>
    <row r="4604" spans="1:5" x14ac:dyDescent="0.25">
      <c r="A4604" s="1" t="s">
        <v>97</v>
      </c>
      <c r="B4604" t="s">
        <v>9322</v>
      </c>
      <c r="C4604" t="str">
        <f>Tabla4[[#This Row],[NIT]]</f>
        <v>06142212650014</v>
      </c>
      <c r="D4604">
        <f t="shared" si="143"/>
        <v>14</v>
      </c>
      <c r="E4604" t="str">
        <f t="shared" si="144"/>
        <v>NIT</v>
      </c>
    </row>
    <row r="4605" spans="1:5" x14ac:dyDescent="0.25">
      <c r="A4605" s="1" t="s">
        <v>9323</v>
      </c>
      <c r="B4605" t="s">
        <v>9324</v>
      </c>
      <c r="C4605" t="str">
        <f>Tabla4[[#This Row],[NIT]]</f>
        <v>06143005051069</v>
      </c>
      <c r="D4605">
        <f t="shared" si="143"/>
        <v>14</v>
      </c>
      <c r="E4605" t="str">
        <f t="shared" si="144"/>
        <v>NIT</v>
      </c>
    </row>
    <row r="4606" spans="1:5" x14ac:dyDescent="0.25">
      <c r="A4606" s="1" t="s">
        <v>1354</v>
      </c>
      <c r="B4606" t="s">
        <v>9325</v>
      </c>
      <c r="C4606" t="str">
        <f>Tabla4[[#This Row],[NIT]]</f>
        <v>06142708101053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957</v>
      </c>
      <c r="B4607" t="s">
        <v>9326</v>
      </c>
      <c r="C4607" t="str">
        <f>Tabla4[[#This Row],[NIT]]</f>
        <v>06142909951047</v>
      </c>
      <c r="D4607">
        <f t="shared" si="143"/>
        <v>14</v>
      </c>
      <c r="E4607" t="str">
        <f t="shared" si="144"/>
        <v>NIT</v>
      </c>
    </row>
    <row r="4608" spans="1:5" x14ac:dyDescent="0.25">
      <c r="A4608" s="120" t="s">
        <v>3198</v>
      </c>
      <c r="B4608" t="s">
        <v>8870</v>
      </c>
      <c r="C4608" t="str">
        <f>Tabla4[[#This Row],[NIT]]</f>
        <v>10092504680019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9327</v>
      </c>
      <c r="B4609" t="s">
        <v>9328</v>
      </c>
      <c r="C4609" t="str">
        <f>Tabla4[[#This Row],[NIT]]</f>
        <v>06140510091041</v>
      </c>
      <c r="D4609">
        <f t="shared" si="143"/>
        <v>14</v>
      </c>
      <c r="E4609" t="str">
        <f t="shared" si="144"/>
        <v>NIT</v>
      </c>
    </row>
    <row r="4610" spans="1:5" x14ac:dyDescent="0.25">
      <c r="A4610" s="120" t="s">
        <v>1487</v>
      </c>
      <c r="B4610" t="s">
        <v>9329</v>
      </c>
      <c r="C4610" t="str">
        <f>Tabla4[[#This Row],[NIT]]</f>
        <v>06142403071030</v>
      </c>
      <c r="D4610">
        <f t="shared" ref="D4610:D4673" si="145">LEN(C4610)</f>
        <v>14</v>
      </c>
      <c r="E4610" t="str">
        <f t="shared" si="144"/>
        <v>NIT</v>
      </c>
    </row>
    <row r="4611" spans="1:5" x14ac:dyDescent="0.25">
      <c r="A4611" s="1" t="s">
        <v>1394</v>
      </c>
      <c r="B4611" t="s">
        <v>9330</v>
      </c>
      <c r="C4611" t="str">
        <f>Tabla4[[#This Row],[NIT]]</f>
        <v>06140210081052</v>
      </c>
      <c r="D4611">
        <f t="shared" si="145"/>
        <v>14</v>
      </c>
      <c r="E4611" t="str">
        <f t="shared" ref="E4611:E4674" si="146">IF(D4611=14,"NIT",IF(D4611=9,"DUI"," "))</f>
        <v>NIT</v>
      </c>
    </row>
    <row r="4612" spans="1:5" x14ac:dyDescent="0.25">
      <c r="A4612" s="1" t="s">
        <v>9331</v>
      </c>
      <c r="B4612" t="s">
        <v>9332</v>
      </c>
      <c r="C4612" t="str">
        <f>Tabla4[[#This Row],[NIT]]</f>
        <v>06142710761257</v>
      </c>
      <c r="D4612">
        <f t="shared" si="145"/>
        <v>14</v>
      </c>
      <c r="E4612" t="str">
        <f t="shared" si="146"/>
        <v>NIT</v>
      </c>
    </row>
    <row r="4613" spans="1:5" x14ac:dyDescent="0.25">
      <c r="A4613" s="1" t="s">
        <v>9333</v>
      </c>
      <c r="B4613" t="s">
        <v>9334</v>
      </c>
      <c r="C4613" t="str">
        <f>Tabla4[[#This Row],[NIT]]</f>
        <v>06141902091038</v>
      </c>
      <c r="D4613">
        <f t="shared" si="145"/>
        <v>14</v>
      </c>
      <c r="E4613" t="str">
        <f t="shared" si="146"/>
        <v>NIT</v>
      </c>
    </row>
    <row r="4614" spans="1:5" x14ac:dyDescent="0.25">
      <c r="A4614" s="1" t="s">
        <v>8994</v>
      </c>
      <c r="B4614" t="s">
        <v>9335</v>
      </c>
      <c r="C4614" t="str">
        <f>Tabla4[[#This Row],[NIT]]</f>
        <v>06143110181121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3168</v>
      </c>
      <c r="B4615" t="s">
        <v>9336</v>
      </c>
      <c r="C4615" t="str">
        <f>Tabla4[[#This Row],[NIT]]</f>
        <v>06143107620016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9337</v>
      </c>
      <c r="B4616" t="s">
        <v>9338</v>
      </c>
      <c r="C4616" t="str">
        <f>Tabla4[[#This Row],[NIT]]</f>
        <v>06191411771018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9339</v>
      </c>
      <c r="B4617" t="s">
        <v>9340</v>
      </c>
      <c r="C4617" t="str">
        <f>Tabla4[[#This Row],[NIT]]</f>
        <v>06143008061057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8052</v>
      </c>
      <c r="B4618" t="s">
        <v>9341</v>
      </c>
      <c r="C4618" t="str">
        <f>Tabla4[[#This Row],[NIT]]</f>
        <v>06141901001027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1453</v>
      </c>
      <c r="B4619" t="s">
        <v>9342</v>
      </c>
      <c r="C4619" t="str">
        <f>Tabla4[[#This Row],[NIT]]</f>
        <v>06142911101042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9343</v>
      </c>
      <c r="B4620" t="s">
        <v>9344</v>
      </c>
      <c r="C4620" t="str">
        <f>Tabla4[[#This Row],[NIT]]</f>
        <v>06141709011035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1384</v>
      </c>
      <c r="B4621" t="s">
        <v>9345</v>
      </c>
      <c r="C4621" t="str">
        <f>Tabla4[[#This Row],[NIT]]</f>
        <v>06142501101070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9346</v>
      </c>
      <c r="B4622" t="s">
        <v>9347</v>
      </c>
      <c r="C4622" t="str">
        <f>Tabla4[[#This Row],[NIT]]</f>
        <v>06141410901506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9348</v>
      </c>
      <c r="B4623" t="s">
        <v>9349</v>
      </c>
      <c r="C4623" t="str">
        <f>Tabla4[[#This Row],[NIT]]</f>
        <v>06141808941052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2822</v>
      </c>
      <c r="B4624" t="s">
        <v>9350</v>
      </c>
      <c r="C4624" t="str">
        <f>Tabla4[[#This Row],[NIT]]</f>
        <v>06140611800022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9351</v>
      </c>
      <c r="B4625" t="s">
        <v>9352</v>
      </c>
      <c r="C4625" t="str">
        <f>Tabla4[[#This Row],[NIT]]</f>
        <v>05112311161017</v>
      </c>
      <c r="D4625">
        <f t="shared" si="145"/>
        <v>14</v>
      </c>
      <c r="E4625" t="str">
        <f t="shared" si="146"/>
        <v>NIT</v>
      </c>
    </row>
    <row r="4626" spans="1:5" x14ac:dyDescent="0.25">
      <c r="A4626" s="120" t="s">
        <v>3075</v>
      </c>
      <c r="B4626" t="s">
        <v>9353</v>
      </c>
      <c r="C4626" t="str">
        <f>Tabla4[[#This Row],[NIT]]</f>
        <v>06141603991030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4315</v>
      </c>
      <c r="B4627" t="s">
        <v>9354</v>
      </c>
      <c r="C4627" t="str">
        <f>Tabla4[[#This Row],[NIT]]</f>
        <v>06143107670019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4628</v>
      </c>
      <c r="B4628" t="s">
        <v>9355</v>
      </c>
      <c r="C4628" t="str">
        <f>Tabla4[[#This Row],[NIT]]</f>
        <v>06141408850049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9356</v>
      </c>
      <c r="B4629" t="s">
        <v>9357</v>
      </c>
      <c r="C4629" t="str">
        <f>Tabla4[[#This Row],[NIT]]</f>
        <v>06140404001025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2514</v>
      </c>
      <c r="B4630" t="s">
        <v>9358</v>
      </c>
      <c r="C4630" t="str">
        <f>Tabla4[[#This Row],[NIT]]</f>
        <v>12171306680010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9359</v>
      </c>
      <c r="B4631" t="s">
        <v>9360</v>
      </c>
      <c r="C4631" t="str">
        <f>Tabla4[[#This Row],[NIT]]</f>
        <v>05102905901015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2010</v>
      </c>
      <c r="B4632" t="s">
        <v>9361</v>
      </c>
      <c r="C4632" t="str">
        <f>Tabla4[[#This Row],[NIT]]</f>
        <v>06141104780023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1324</v>
      </c>
      <c r="B4633" t="s">
        <v>9362</v>
      </c>
      <c r="C4633" t="str">
        <f>Tabla4[[#This Row],[NIT]]</f>
        <v>14070503650018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7281</v>
      </c>
      <c r="B4634" t="s">
        <v>9363</v>
      </c>
      <c r="C4634" t="str">
        <f>Tabla4[[#This Row],[NIT]]</f>
        <v>06141105951030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9364</v>
      </c>
      <c r="B4635" t="s">
        <v>9365</v>
      </c>
      <c r="C4635" t="str">
        <f>Tabla4[[#This Row],[NIT]]</f>
        <v>11180112320023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2599</v>
      </c>
      <c r="B4636" t="s">
        <v>9366</v>
      </c>
      <c r="C4636" t="str">
        <f>Tabla4[[#This Row],[NIT]]</f>
        <v>06142208921011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6185</v>
      </c>
      <c r="B4637" t="s">
        <v>9367</v>
      </c>
      <c r="C4637" t="str">
        <f>Tabla4[[#This Row],[NIT]]</f>
        <v>06141501590019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9368</v>
      </c>
      <c r="B4638" t="s">
        <v>9369</v>
      </c>
      <c r="C4638" t="str">
        <f>Tabla4[[#This Row],[NIT]]</f>
        <v>06142603721196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1369</v>
      </c>
      <c r="B4639" t="s">
        <v>9370</v>
      </c>
      <c r="C4639" t="str">
        <f>Tabla4[[#This Row],[NIT]]</f>
        <v>06142407500017</v>
      </c>
      <c r="D4639">
        <f t="shared" si="145"/>
        <v>14</v>
      </c>
      <c r="E4639" t="str">
        <f t="shared" si="146"/>
        <v>NIT</v>
      </c>
    </row>
    <row r="4640" spans="1:5" x14ac:dyDescent="0.25">
      <c r="A4640" s="120" t="s">
        <v>9371</v>
      </c>
      <c r="B4640" t="s">
        <v>9372</v>
      </c>
      <c r="C4640" t="str">
        <f>Tabla4[[#This Row],[NIT]]</f>
        <v>06143108911074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9373</v>
      </c>
      <c r="B4641" t="s">
        <v>9374</v>
      </c>
      <c r="C4641" t="str">
        <f>Tabla4[[#This Row],[NIT]]</f>
        <v>02102311620052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4112</v>
      </c>
      <c r="B4642" t="s">
        <v>9375</v>
      </c>
      <c r="C4642" t="str">
        <f>Tabla4[[#This Row],[NIT]]</f>
        <v>06142803931012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9376</v>
      </c>
      <c r="B4643" t="s">
        <v>9377</v>
      </c>
      <c r="C4643" t="str">
        <f>Tabla4[[#This Row],[NIT]]</f>
        <v>06082511590014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1326</v>
      </c>
      <c r="B4644" t="s">
        <v>9378</v>
      </c>
      <c r="C4644" t="str">
        <f>Tabla4[[#This Row],[NIT]]</f>
        <v>06141101690011</v>
      </c>
      <c r="D4644">
        <f t="shared" si="145"/>
        <v>14</v>
      </c>
      <c r="E4644" t="str">
        <f t="shared" si="146"/>
        <v>NIT</v>
      </c>
    </row>
    <row r="4645" spans="1:5" x14ac:dyDescent="0.25">
      <c r="A4645" s="120" t="s">
        <v>9379</v>
      </c>
      <c r="B4645" t="s">
        <v>9380</v>
      </c>
      <c r="C4645" t="str">
        <f>Tabla4[[#This Row],[NIT]]</f>
        <v>04330307590010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9381</v>
      </c>
      <c r="B4646" t="s">
        <v>9382</v>
      </c>
      <c r="C4646" t="str">
        <f>Tabla4[[#This Row],[NIT]]</f>
        <v>06140701091041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120</v>
      </c>
      <c r="B4647" t="s">
        <v>9383</v>
      </c>
      <c r="C4647" t="str">
        <f>Tabla4[[#This Row],[NIT]]</f>
        <v>06141106071025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1786</v>
      </c>
      <c r="B4648" t="s">
        <v>9384</v>
      </c>
      <c r="C4648" t="str">
        <f>Tabla4[[#This Row],[NIT]]</f>
        <v>06143101550016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9385</v>
      </c>
      <c r="B4649" t="s">
        <v>1391</v>
      </c>
      <c r="C4649" t="str">
        <f>Tabla4[[#This Row],[NIT]]</f>
        <v>013103320</v>
      </c>
      <c r="D4649">
        <f t="shared" si="145"/>
        <v>9</v>
      </c>
      <c r="E4649" t="str">
        <f t="shared" si="146"/>
        <v>DUI</v>
      </c>
    </row>
    <row r="4650" spans="1:5" x14ac:dyDescent="0.25">
      <c r="A4650" s="1" t="s">
        <v>8684</v>
      </c>
      <c r="B4650" t="s">
        <v>9386</v>
      </c>
      <c r="C4650" t="str">
        <f>Tabla4[[#This Row],[NIT]]</f>
        <v>06140910131034</v>
      </c>
      <c r="D4650">
        <f t="shared" si="145"/>
        <v>14</v>
      </c>
      <c r="E4650" t="str">
        <f t="shared" si="146"/>
        <v>NIT</v>
      </c>
    </row>
    <row r="4651" spans="1:5" x14ac:dyDescent="0.25">
      <c r="A4651" s="120" t="s">
        <v>2220</v>
      </c>
      <c r="B4651" t="s">
        <v>9387</v>
      </c>
      <c r="C4651" t="str">
        <f>Tabla4[[#This Row],[NIT]]</f>
        <v>06140607921022</v>
      </c>
      <c r="D4651">
        <f t="shared" si="145"/>
        <v>14</v>
      </c>
      <c r="E4651" t="str">
        <f t="shared" si="146"/>
        <v>NIT</v>
      </c>
    </row>
    <row r="4652" spans="1:5" x14ac:dyDescent="0.25">
      <c r="A4652" s="120" t="s">
        <v>9388</v>
      </c>
      <c r="B4652" t="s">
        <v>9389</v>
      </c>
      <c r="C4652" t="str">
        <f>Tabla4[[#This Row],[NIT]]</f>
        <v>06040302650016</v>
      </c>
      <c r="D4652">
        <f t="shared" si="145"/>
        <v>14</v>
      </c>
      <c r="E4652" t="str">
        <f t="shared" si="146"/>
        <v>NIT</v>
      </c>
    </row>
    <row r="4653" spans="1:5" x14ac:dyDescent="0.25">
      <c r="A4653" s="120" t="s">
        <v>7426</v>
      </c>
      <c r="B4653" t="s">
        <v>9390</v>
      </c>
      <c r="C4653" t="str">
        <f>Tabla4[[#This Row],[NIT]]</f>
        <v>06142904720020</v>
      </c>
      <c r="D4653">
        <f t="shared" si="145"/>
        <v>14</v>
      </c>
      <c r="E4653" t="str">
        <f t="shared" si="146"/>
        <v>NIT</v>
      </c>
    </row>
    <row r="4654" spans="1:5" x14ac:dyDescent="0.25">
      <c r="A4654" s="1" t="s">
        <v>9391</v>
      </c>
      <c r="B4654" t="s">
        <v>9392</v>
      </c>
      <c r="C4654" t="str">
        <f>Tabla4[[#This Row],[NIT]]</f>
        <v>06142908171021</v>
      </c>
      <c r="D4654">
        <f t="shared" si="145"/>
        <v>14</v>
      </c>
      <c r="E4654" t="str">
        <f t="shared" si="146"/>
        <v>NIT</v>
      </c>
    </row>
    <row r="4655" spans="1:5" x14ac:dyDescent="0.25">
      <c r="A4655" s="120" t="s">
        <v>9393</v>
      </c>
      <c r="B4655" t="s">
        <v>9394</v>
      </c>
      <c r="C4655" t="str">
        <f>Tabla4[[#This Row],[NIT]]</f>
        <v>06141706141027</v>
      </c>
      <c r="D4655">
        <f t="shared" si="145"/>
        <v>14</v>
      </c>
      <c r="E4655" t="str">
        <f t="shared" si="146"/>
        <v>NIT</v>
      </c>
    </row>
    <row r="4656" spans="1:5" x14ac:dyDescent="0.25">
      <c r="A4656" s="120" t="s">
        <v>9395</v>
      </c>
      <c r="B4656" t="s">
        <v>9396</v>
      </c>
      <c r="C4656" t="str">
        <f>Tabla4[[#This Row],[NIT]]</f>
        <v>06142011151036</v>
      </c>
      <c r="D4656">
        <f t="shared" si="145"/>
        <v>14</v>
      </c>
      <c r="E4656" t="str">
        <f t="shared" si="146"/>
        <v>NIT</v>
      </c>
    </row>
    <row r="4657" spans="1:5" x14ac:dyDescent="0.25">
      <c r="A4657" s="120" t="s">
        <v>9397</v>
      </c>
      <c r="B4657" t="s">
        <v>9398</v>
      </c>
      <c r="C4657" t="str">
        <f>Tabla4[[#This Row],[NIT]]</f>
        <v>06143005151012</v>
      </c>
      <c r="D4657">
        <f t="shared" si="145"/>
        <v>14</v>
      </c>
      <c r="E4657" t="str">
        <f t="shared" si="146"/>
        <v>NIT</v>
      </c>
    </row>
    <row r="4658" spans="1:5" x14ac:dyDescent="0.25">
      <c r="A4658" s="120" t="s">
        <v>9399</v>
      </c>
      <c r="B4658" t="s">
        <v>9400</v>
      </c>
      <c r="C4658" t="str">
        <f>Tabla4[[#This Row],[NIT]]</f>
        <v>06142908131038</v>
      </c>
      <c r="D4658">
        <f t="shared" si="145"/>
        <v>14</v>
      </c>
      <c r="E4658" t="str">
        <f t="shared" si="146"/>
        <v>NIT</v>
      </c>
    </row>
    <row r="4659" spans="1:5" x14ac:dyDescent="0.25">
      <c r="A4659" s="120" t="s">
        <v>9401</v>
      </c>
      <c r="B4659" t="s">
        <v>9402</v>
      </c>
      <c r="C4659" t="str">
        <f>Tabla4[[#This Row],[NIT]]</f>
        <v>09061901771024</v>
      </c>
      <c r="D4659">
        <f t="shared" si="145"/>
        <v>14</v>
      </c>
      <c r="E4659" t="str">
        <f t="shared" si="146"/>
        <v>NIT</v>
      </c>
    </row>
    <row r="4660" spans="1:5" x14ac:dyDescent="0.25">
      <c r="A4660" s="120" t="s">
        <v>2413</v>
      </c>
      <c r="B4660" t="s">
        <v>9403</v>
      </c>
      <c r="C4660" t="str">
        <f>Tabla4[[#This Row],[NIT]]</f>
        <v>14152005551010</v>
      </c>
      <c r="D4660">
        <f t="shared" si="145"/>
        <v>14</v>
      </c>
      <c r="E4660" t="str">
        <f t="shared" si="146"/>
        <v>NIT</v>
      </c>
    </row>
    <row r="4661" spans="1:5" x14ac:dyDescent="0.25">
      <c r="A4661" s="120" t="s">
        <v>2721</v>
      </c>
      <c r="B4661" t="s">
        <v>9404</v>
      </c>
      <c r="C4661" t="str">
        <f>Tabla4[[#This Row],[NIT]]</f>
        <v>06140102021043</v>
      </c>
      <c r="D4661">
        <f t="shared" si="145"/>
        <v>14</v>
      </c>
      <c r="E4661" t="str">
        <f t="shared" si="146"/>
        <v>NIT</v>
      </c>
    </row>
    <row r="4662" spans="1:5" x14ac:dyDescent="0.25">
      <c r="A4662" s="120" t="s">
        <v>7476</v>
      </c>
      <c r="B4662" t="s">
        <v>9405</v>
      </c>
      <c r="C4662" t="str">
        <f>Tabla4[[#This Row],[NIT]]</f>
        <v>06141310881010</v>
      </c>
      <c r="D4662">
        <f t="shared" si="145"/>
        <v>14</v>
      </c>
      <c r="E4662" t="str">
        <f t="shared" si="146"/>
        <v>NIT</v>
      </c>
    </row>
    <row r="4663" spans="1:5" x14ac:dyDescent="0.25">
      <c r="A4663" s="1" t="s">
        <v>9406</v>
      </c>
      <c r="B4663" t="s">
        <v>9407</v>
      </c>
      <c r="C4663" t="str">
        <f>Tabla4[[#This Row],[NIT]]</f>
        <v>06140302981017</v>
      </c>
      <c r="D4663">
        <f t="shared" si="145"/>
        <v>14</v>
      </c>
      <c r="E4663" t="str">
        <f t="shared" si="146"/>
        <v>NIT</v>
      </c>
    </row>
    <row r="4664" spans="1:5" x14ac:dyDescent="0.25">
      <c r="A4664" s="1" t="s">
        <v>9408</v>
      </c>
      <c r="B4664" t="s">
        <v>9409</v>
      </c>
      <c r="C4664" t="str">
        <f>Tabla4[[#This Row],[NIT]]</f>
        <v>06141604071016</v>
      </c>
      <c r="D4664">
        <f t="shared" si="145"/>
        <v>14</v>
      </c>
      <c r="E4664" t="str">
        <f t="shared" si="146"/>
        <v>NIT</v>
      </c>
    </row>
    <row r="4665" spans="1:5" x14ac:dyDescent="0.25">
      <c r="A4665" s="120" t="s">
        <v>9410</v>
      </c>
      <c r="B4665" t="s">
        <v>9411</v>
      </c>
      <c r="C4665" t="str">
        <f>Tabla4[[#This Row],[NIT]]</f>
        <v>06140103750012</v>
      </c>
      <c r="D4665">
        <f t="shared" si="145"/>
        <v>14</v>
      </c>
      <c r="E4665" t="str">
        <f t="shared" si="146"/>
        <v>NIT</v>
      </c>
    </row>
    <row r="4666" spans="1:5" x14ac:dyDescent="0.25">
      <c r="A4666" s="120" t="s">
        <v>9412</v>
      </c>
      <c r="B4666" t="s">
        <v>9413</v>
      </c>
      <c r="C4666" t="str">
        <f>Tabla4[[#This Row],[NIT]]</f>
        <v>06141507131039</v>
      </c>
      <c r="D4666">
        <f t="shared" si="145"/>
        <v>14</v>
      </c>
      <c r="E4666" t="str">
        <f t="shared" si="146"/>
        <v>NIT</v>
      </c>
    </row>
    <row r="4667" spans="1:5" x14ac:dyDescent="0.25">
      <c r="A4667" s="120" t="s">
        <v>5488</v>
      </c>
      <c r="B4667" t="s">
        <v>9414</v>
      </c>
      <c r="C4667" t="str">
        <f>Tabla4[[#This Row],[NIT]]</f>
        <v>06140703530140</v>
      </c>
      <c r="D4667">
        <f t="shared" si="145"/>
        <v>14</v>
      </c>
      <c r="E4667" t="str">
        <f t="shared" si="146"/>
        <v>NIT</v>
      </c>
    </row>
    <row r="4668" spans="1:5" x14ac:dyDescent="0.25">
      <c r="A4668" s="1" t="s">
        <v>1523</v>
      </c>
      <c r="B4668" t="s">
        <v>9415</v>
      </c>
      <c r="C4668" t="str">
        <f>Tabla4[[#This Row],[NIT]]</f>
        <v>06140106710037</v>
      </c>
      <c r="D4668">
        <f t="shared" si="145"/>
        <v>14</v>
      </c>
      <c r="E4668" t="str">
        <f t="shared" si="146"/>
        <v>NIT</v>
      </c>
    </row>
    <row r="4669" spans="1:5" x14ac:dyDescent="0.25">
      <c r="A4669" s="120" t="s">
        <v>9416</v>
      </c>
      <c r="B4669" t="s">
        <v>9417</v>
      </c>
      <c r="C4669" t="str">
        <f>Tabla4[[#This Row],[NIT]]</f>
        <v>14041507881018</v>
      </c>
      <c r="D4669">
        <f t="shared" si="145"/>
        <v>14</v>
      </c>
      <c r="E4669" t="str">
        <f t="shared" si="146"/>
        <v>NIT</v>
      </c>
    </row>
    <row r="4670" spans="1:5" x14ac:dyDescent="0.25">
      <c r="A4670" s="1" t="s">
        <v>9418</v>
      </c>
      <c r="B4670" t="s">
        <v>9419</v>
      </c>
      <c r="C4670" t="str">
        <f>Tabla4[[#This Row],[NIT]]</f>
        <v>06141501101073</v>
      </c>
      <c r="D4670">
        <f t="shared" si="145"/>
        <v>14</v>
      </c>
      <c r="E4670" t="str">
        <f t="shared" si="146"/>
        <v>NIT</v>
      </c>
    </row>
    <row r="4671" spans="1:5" x14ac:dyDescent="0.25">
      <c r="A4671" s="1" t="s">
        <v>3589</v>
      </c>
      <c r="B4671" t="s">
        <v>9420</v>
      </c>
      <c r="C4671" t="str">
        <f>Tabla4[[#This Row],[NIT]]</f>
        <v>06142101860018</v>
      </c>
      <c r="D4671">
        <f t="shared" si="145"/>
        <v>14</v>
      </c>
      <c r="E4671" t="str">
        <f t="shared" si="146"/>
        <v>NIT</v>
      </c>
    </row>
    <row r="4672" spans="1:5" x14ac:dyDescent="0.25">
      <c r="A4672" s="120" t="s">
        <v>9421</v>
      </c>
      <c r="B4672" t="s">
        <v>9422</v>
      </c>
      <c r="C4672" t="str">
        <f>Tabla4[[#This Row],[NIT]]</f>
        <v>06140302851016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9423</v>
      </c>
      <c r="B4673" t="s">
        <v>9424</v>
      </c>
      <c r="C4673" t="str">
        <f>Tabla4[[#This Row],[NIT]]</f>
        <v>06141105101010</v>
      </c>
      <c r="D4673">
        <f t="shared" si="145"/>
        <v>14</v>
      </c>
      <c r="E4673" t="str">
        <f t="shared" si="146"/>
        <v>NIT</v>
      </c>
    </row>
    <row r="4674" spans="1:5" x14ac:dyDescent="0.25">
      <c r="A4674" s="120" t="s">
        <v>9425</v>
      </c>
      <c r="B4674" t="s">
        <v>9426</v>
      </c>
      <c r="C4674" t="str">
        <f>Tabla4[[#This Row],[NIT]]</f>
        <v>20217243259</v>
      </c>
      <c r="D4674">
        <f t="shared" ref="D4674:D4737" si="147">LEN(C4674)</f>
        <v>11</v>
      </c>
      <c r="E4674" t="str">
        <f t="shared" si="146"/>
        <v xml:space="preserve"> </v>
      </c>
    </row>
    <row r="4675" spans="1:5" x14ac:dyDescent="0.25">
      <c r="A4675" s="120" t="s">
        <v>1529</v>
      </c>
      <c r="B4675" t="s">
        <v>9427</v>
      </c>
      <c r="C4675" t="str">
        <f>Tabla4[[#This Row],[NIT]]</f>
        <v>06143107971090</v>
      </c>
      <c r="D4675">
        <f t="shared" si="147"/>
        <v>14</v>
      </c>
      <c r="E4675" t="str">
        <f t="shared" ref="E4675:E4738" si="148">IF(D4675=14,"NIT",IF(D4675=9,"DUI"," "))</f>
        <v>NIT</v>
      </c>
    </row>
    <row r="4676" spans="1:5" x14ac:dyDescent="0.25">
      <c r="A4676" s="120" t="s">
        <v>9428</v>
      </c>
      <c r="B4676" t="s">
        <v>9429</v>
      </c>
      <c r="C4676" t="str">
        <f>Tabla4[[#This Row],[NIT]]</f>
        <v>04310608891017</v>
      </c>
      <c r="D4676">
        <f t="shared" si="147"/>
        <v>14</v>
      </c>
      <c r="E4676" t="str">
        <f t="shared" si="148"/>
        <v>NIT</v>
      </c>
    </row>
    <row r="4677" spans="1:5" x14ac:dyDescent="0.25">
      <c r="A4677" s="120" t="s">
        <v>8992</v>
      </c>
      <c r="B4677" t="s">
        <v>9430</v>
      </c>
      <c r="C4677" t="str">
        <f>Tabla4[[#This Row],[NIT]]</f>
        <v>05110606161016</v>
      </c>
      <c r="D4677">
        <f t="shared" si="147"/>
        <v>14</v>
      </c>
      <c r="E4677" t="str">
        <f t="shared" si="148"/>
        <v>NIT</v>
      </c>
    </row>
    <row r="4678" spans="1:5" x14ac:dyDescent="0.25">
      <c r="A4678" s="120" t="s">
        <v>9431</v>
      </c>
      <c r="B4678" t="s">
        <v>9432</v>
      </c>
      <c r="C4678" t="str">
        <f>Tabla4[[#This Row],[NIT]]</f>
        <v>05172512691017</v>
      </c>
      <c r="D4678">
        <f t="shared" si="147"/>
        <v>14</v>
      </c>
      <c r="E4678" t="str">
        <f t="shared" si="148"/>
        <v>NIT</v>
      </c>
    </row>
    <row r="4679" spans="1:5" x14ac:dyDescent="0.25">
      <c r="A4679" s="120" t="s">
        <v>1494</v>
      </c>
      <c r="B4679" t="s">
        <v>9433</v>
      </c>
      <c r="C4679" t="str">
        <f>Tabla4[[#This Row],[NIT]]</f>
        <v>06140307951051</v>
      </c>
      <c r="D4679">
        <f t="shared" si="147"/>
        <v>14</v>
      </c>
      <c r="E4679" t="str">
        <f t="shared" si="148"/>
        <v>NIT</v>
      </c>
    </row>
    <row r="4680" spans="1:5" x14ac:dyDescent="0.25">
      <c r="A4680" s="120" t="s">
        <v>9434</v>
      </c>
      <c r="B4680" t="s">
        <v>9435</v>
      </c>
      <c r="C4680" t="str">
        <f>Tabla4[[#This Row],[NIT]]</f>
        <v>06140703091022</v>
      </c>
      <c r="D4680">
        <f t="shared" si="147"/>
        <v>14</v>
      </c>
      <c r="E4680" t="str">
        <f t="shared" si="148"/>
        <v>NIT</v>
      </c>
    </row>
    <row r="4681" spans="1:5" x14ac:dyDescent="0.25">
      <c r="A4681" s="120" t="s">
        <v>9436</v>
      </c>
      <c r="B4681" t="s">
        <v>9437</v>
      </c>
      <c r="C4681" t="str">
        <f>Tabla4[[#This Row],[NIT]]</f>
        <v>06141310941110</v>
      </c>
      <c r="D4681">
        <f t="shared" si="147"/>
        <v>14</v>
      </c>
      <c r="E4681" t="str">
        <f t="shared" si="148"/>
        <v>NIT</v>
      </c>
    </row>
    <row r="4682" spans="1:5" x14ac:dyDescent="0.25">
      <c r="A4682" s="120" t="s">
        <v>9438</v>
      </c>
      <c r="B4682" t="s">
        <v>9439</v>
      </c>
      <c r="C4682" t="str">
        <f>Tabla4[[#This Row],[NIT]]</f>
        <v>06141311741092</v>
      </c>
      <c r="D4682">
        <f t="shared" si="147"/>
        <v>14</v>
      </c>
      <c r="E4682" t="str">
        <f t="shared" si="148"/>
        <v>NIT</v>
      </c>
    </row>
    <row r="4683" spans="1:5" x14ac:dyDescent="0.25">
      <c r="A4683" s="1" t="s">
        <v>9440</v>
      </c>
      <c r="B4683" t="s">
        <v>9441</v>
      </c>
      <c r="C4683" t="str">
        <f>Tabla4[[#This Row],[NIT]]</f>
        <v>06141911121047</v>
      </c>
      <c r="D4683">
        <f t="shared" si="147"/>
        <v>14</v>
      </c>
      <c r="E4683" t="str">
        <f t="shared" si="148"/>
        <v>NIT</v>
      </c>
    </row>
    <row r="4684" spans="1:5" x14ac:dyDescent="0.25">
      <c r="A4684" s="1" t="s">
        <v>9442</v>
      </c>
      <c r="B4684" t="s">
        <v>9443</v>
      </c>
      <c r="C4684" t="str">
        <f>Tabla4[[#This Row],[NIT]]</f>
        <v>06142011101020</v>
      </c>
      <c r="D4684">
        <f t="shared" si="147"/>
        <v>14</v>
      </c>
      <c r="E4684" t="str">
        <f t="shared" si="148"/>
        <v>NIT</v>
      </c>
    </row>
    <row r="4685" spans="1:5" x14ac:dyDescent="0.25">
      <c r="A4685" s="1" t="s">
        <v>9444</v>
      </c>
      <c r="B4685" t="s">
        <v>9445</v>
      </c>
      <c r="C4685" t="str">
        <f>Tabla4[[#This Row],[NIT]]</f>
        <v>06142012121033</v>
      </c>
      <c r="D4685">
        <f t="shared" si="147"/>
        <v>14</v>
      </c>
      <c r="E4685" t="str">
        <f t="shared" si="148"/>
        <v>NIT</v>
      </c>
    </row>
    <row r="4686" spans="1:5" x14ac:dyDescent="0.25">
      <c r="A4686" s="1" t="s">
        <v>7866</v>
      </c>
      <c r="B4686" t="s">
        <v>9446</v>
      </c>
      <c r="C4686" t="str">
        <f>Tabla4[[#This Row],[NIT]]</f>
        <v>06140810151020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9447</v>
      </c>
      <c r="B4687" t="s">
        <v>9448</v>
      </c>
      <c r="C4687" t="str">
        <f>Tabla4[[#This Row],[NIT]]</f>
        <v>06142812111010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9449</v>
      </c>
      <c r="B4688" t="s">
        <v>9450</v>
      </c>
      <c r="C4688" t="str">
        <f>Tabla4[[#This Row],[NIT]]</f>
        <v>06141502201020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9451</v>
      </c>
      <c r="B4689" t="s">
        <v>9452</v>
      </c>
      <c r="C4689" t="str">
        <f>Tabla4[[#This Row],[NIT]]</f>
        <v>06142611141050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2681</v>
      </c>
      <c r="B4690" t="s">
        <v>9453</v>
      </c>
      <c r="C4690" t="str">
        <f>Tabla4[[#This Row],[NIT]]</f>
        <v>08130203001010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9454</v>
      </c>
      <c r="B4691" t="s">
        <v>9455</v>
      </c>
      <c r="C4691" t="str">
        <f>Tabla4[[#This Row],[NIT]]</f>
        <v>05020712861028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1496</v>
      </c>
      <c r="B4692" t="s">
        <v>9456</v>
      </c>
      <c r="C4692" t="str">
        <f>Tabla4[[#This Row],[NIT]]</f>
        <v>06141204840017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5150</v>
      </c>
      <c r="B4693" t="s">
        <v>9457</v>
      </c>
      <c r="C4693" t="str">
        <f>Tabla4[[#This Row],[NIT]]</f>
        <v>06140106700019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7810</v>
      </c>
      <c r="B4694" t="s">
        <v>9458</v>
      </c>
      <c r="C4694" t="str">
        <f>Tabla4[[#This Row],[NIT]]</f>
        <v>06141208131022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3892</v>
      </c>
      <c r="B4695" t="s">
        <v>9459</v>
      </c>
      <c r="C4695" t="str">
        <f>Tabla4[[#This Row],[NIT]]</f>
        <v>03152712881017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2027</v>
      </c>
      <c r="B4696" t="s">
        <v>9460</v>
      </c>
      <c r="C4696" t="str">
        <f>Tabla4[[#This Row],[NIT]]</f>
        <v>06142102971044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786</v>
      </c>
      <c r="B4697" t="s">
        <v>9461</v>
      </c>
      <c r="C4697" t="str">
        <f>Tabla4[[#This Row],[NIT]]</f>
        <v>06143010031041</v>
      </c>
      <c r="D4697">
        <f t="shared" si="147"/>
        <v>14</v>
      </c>
      <c r="E4697" t="str">
        <f t="shared" si="148"/>
        <v>NIT</v>
      </c>
    </row>
    <row r="4698" spans="1:5" x14ac:dyDescent="0.25">
      <c r="A4698" s="120" t="s">
        <v>7133</v>
      </c>
      <c r="B4698" t="s">
        <v>9462</v>
      </c>
      <c r="C4698" t="str">
        <f>Tabla4[[#This Row],[NIT]]</f>
        <v>06140104680029</v>
      </c>
      <c r="D4698">
        <f t="shared" si="147"/>
        <v>14</v>
      </c>
      <c r="E4698" t="str">
        <f t="shared" si="148"/>
        <v>NIT</v>
      </c>
    </row>
    <row r="4699" spans="1:5" x14ac:dyDescent="0.25">
      <c r="A4699" s="120" t="s">
        <v>9463</v>
      </c>
      <c r="B4699" t="s">
        <v>9464</v>
      </c>
      <c r="C4699" t="str">
        <f>Tabla4[[#This Row],[NIT]]</f>
        <v>03151705191025</v>
      </c>
      <c r="D4699">
        <f t="shared" si="147"/>
        <v>14</v>
      </c>
      <c r="E4699" t="str">
        <f t="shared" si="148"/>
        <v>NIT</v>
      </c>
    </row>
    <row r="4700" spans="1:5" x14ac:dyDescent="0.25">
      <c r="A4700" s="120" t="s">
        <v>6130</v>
      </c>
      <c r="B4700" t="s">
        <v>9465</v>
      </c>
      <c r="C4700" t="str">
        <f>Tabla4[[#This Row],[NIT]]</f>
        <v>06140301081039</v>
      </c>
      <c r="D4700">
        <f t="shared" si="147"/>
        <v>14</v>
      </c>
      <c r="E4700" t="str">
        <f t="shared" si="148"/>
        <v>NIT</v>
      </c>
    </row>
    <row r="4701" spans="1:5" x14ac:dyDescent="0.25">
      <c r="A4701" s="1" t="s">
        <v>9466</v>
      </c>
      <c r="B4701" t="s">
        <v>9467</v>
      </c>
      <c r="C4701" t="str">
        <f>Tabla4[[#This Row],[NIT]]</f>
        <v>06140106131048</v>
      </c>
      <c r="D4701">
        <f t="shared" si="147"/>
        <v>14</v>
      </c>
      <c r="E4701" t="str">
        <f t="shared" si="148"/>
        <v>NIT</v>
      </c>
    </row>
    <row r="4702" spans="1:5" x14ac:dyDescent="0.25">
      <c r="A4702" s="1" t="s">
        <v>9468</v>
      </c>
      <c r="B4702" t="s">
        <v>9469</v>
      </c>
      <c r="C4702" t="str">
        <f>Tabla4[[#This Row],[NIT]]</f>
        <v>08191209580014</v>
      </c>
      <c r="D4702">
        <f t="shared" si="147"/>
        <v>14</v>
      </c>
      <c r="E4702" t="str">
        <f t="shared" si="148"/>
        <v>NIT</v>
      </c>
    </row>
    <row r="4703" spans="1:5" x14ac:dyDescent="0.25">
      <c r="A4703" s="120" t="s">
        <v>9470</v>
      </c>
      <c r="B4703" t="s">
        <v>9471</v>
      </c>
      <c r="C4703" t="str">
        <f>Tabla4[[#This Row],[NIT]]</f>
        <v>07021404520020</v>
      </c>
      <c r="D4703">
        <f t="shared" si="147"/>
        <v>14</v>
      </c>
      <c r="E4703" t="str">
        <f t="shared" si="148"/>
        <v>NIT</v>
      </c>
    </row>
    <row r="4704" spans="1:5" x14ac:dyDescent="0.25">
      <c r="A4704" s="120" t="s">
        <v>9472</v>
      </c>
      <c r="B4704" t="s">
        <v>9473</v>
      </c>
      <c r="C4704" t="str">
        <f>Tabla4[[#This Row],[NIT]]</f>
        <v>07162602711019</v>
      </c>
      <c r="D4704">
        <f t="shared" si="147"/>
        <v>14</v>
      </c>
      <c r="E4704" t="str">
        <f t="shared" si="148"/>
        <v>NIT</v>
      </c>
    </row>
    <row r="4705" spans="1:5" x14ac:dyDescent="0.25">
      <c r="A4705" s="1" t="s">
        <v>4324</v>
      </c>
      <c r="B4705" t="s">
        <v>9474</v>
      </c>
      <c r="C4705" t="str">
        <f>Tabla4[[#This Row],[NIT]]</f>
        <v>06140107690022</v>
      </c>
      <c r="D4705">
        <f t="shared" si="147"/>
        <v>14</v>
      </c>
      <c r="E4705" t="str">
        <f t="shared" si="148"/>
        <v>NIT</v>
      </c>
    </row>
    <row r="4706" spans="1:5" x14ac:dyDescent="0.25">
      <c r="A4706" s="1" t="s">
        <v>9475</v>
      </c>
      <c r="B4706" t="s">
        <v>9476</v>
      </c>
      <c r="C4706" t="str">
        <f>Tabla4[[#This Row],[NIT]]</f>
        <v>05111408191011</v>
      </c>
      <c r="D4706">
        <f t="shared" si="147"/>
        <v>14</v>
      </c>
      <c r="E4706" t="str">
        <f t="shared" si="148"/>
        <v>NIT</v>
      </c>
    </row>
    <row r="4707" spans="1:5" x14ac:dyDescent="0.25">
      <c r="A4707" s="1" t="s">
        <v>9477</v>
      </c>
      <c r="B4707" t="s">
        <v>9478</v>
      </c>
      <c r="C4707" t="str">
        <f>Tabla4[[#This Row],[NIT]]</f>
        <v>05112011121013</v>
      </c>
      <c r="D4707">
        <f t="shared" si="147"/>
        <v>14</v>
      </c>
      <c r="E4707" t="str">
        <f t="shared" si="148"/>
        <v>NIT</v>
      </c>
    </row>
    <row r="4708" spans="1:5" x14ac:dyDescent="0.25">
      <c r="A4708" s="1" t="s">
        <v>9479</v>
      </c>
      <c r="B4708" t="s">
        <v>9480</v>
      </c>
      <c r="C4708" t="str">
        <f>Tabla4[[#This Row],[NIT]]</f>
        <v>03120110741010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6866</v>
      </c>
      <c r="B4709" t="s">
        <v>9481</v>
      </c>
      <c r="C4709" t="str">
        <f>Tabla4[[#This Row],[NIT]]</f>
        <v>06140510560017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9482</v>
      </c>
      <c r="B4710" t="s">
        <v>9483</v>
      </c>
      <c r="C4710" t="str">
        <f>Tabla4[[#This Row],[NIT]]</f>
        <v>05192207731018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9484</v>
      </c>
      <c r="B4711" t="s">
        <v>9485</v>
      </c>
      <c r="C4711" t="str">
        <f>Tabla4[[#This Row],[NIT]]</f>
        <v>06142801880014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1311</v>
      </c>
      <c r="B4712" t="s">
        <v>8559</v>
      </c>
      <c r="C4712" t="str">
        <f>Tabla4[[#This Row],[NIT]]</f>
        <v>04070802600010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9486</v>
      </c>
      <c r="B4713" t="s">
        <v>9487</v>
      </c>
      <c r="C4713" t="str">
        <f>Tabla4[[#This Row],[NIT]]</f>
        <v>06142401061038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9488</v>
      </c>
      <c r="B4714" t="s">
        <v>9489</v>
      </c>
      <c r="C4714" t="str">
        <f>Tabla4[[#This Row],[NIT]]</f>
        <v>05030502570014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7892</v>
      </c>
      <c r="B4715" t="s">
        <v>9490</v>
      </c>
      <c r="C4715" t="str">
        <f>Tabla4[[#This Row],[NIT]]</f>
        <v>06141101181086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9491</v>
      </c>
      <c r="B4716" t="s">
        <v>9492</v>
      </c>
      <c r="C4716" t="str">
        <f>Tabla4[[#This Row],[NIT]]</f>
        <v>06142005091013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3139</v>
      </c>
      <c r="B4717" t="s">
        <v>9493</v>
      </c>
      <c r="C4717" t="str">
        <f>Tabla4[[#This Row],[NIT]]</f>
        <v>02102603710016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9494</v>
      </c>
      <c r="B4718" t="s">
        <v>9495</v>
      </c>
      <c r="C4718" t="str">
        <f>Tabla4[[#This Row],[NIT]]</f>
        <v>06142603520108</v>
      </c>
      <c r="D4718">
        <f t="shared" si="147"/>
        <v>14</v>
      </c>
      <c r="E4718" t="str">
        <f t="shared" si="148"/>
        <v>NIT</v>
      </c>
    </row>
    <row r="4719" spans="1:5" x14ac:dyDescent="0.25">
      <c r="A4719" s="120" t="s">
        <v>6822</v>
      </c>
      <c r="B4719" t="s">
        <v>9496</v>
      </c>
      <c r="C4719" t="str">
        <f>Tabla4[[#This Row],[NIT]]</f>
        <v>06140309760011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2145</v>
      </c>
      <c r="B4720" t="s">
        <v>9497</v>
      </c>
      <c r="C4720" t="str">
        <f>Tabla4[[#This Row],[NIT]]</f>
        <v>06141612061020</v>
      </c>
      <c r="D4720">
        <f t="shared" si="147"/>
        <v>14</v>
      </c>
      <c r="E4720" t="str">
        <f t="shared" si="148"/>
        <v>NIT</v>
      </c>
    </row>
    <row r="4721" spans="1:5" x14ac:dyDescent="0.25">
      <c r="A4721" s="120" t="s">
        <v>9498</v>
      </c>
      <c r="B4721" t="s">
        <v>9499</v>
      </c>
      <c r="C4721" t="str">
        <f>Tabla4[[#This Row],[NIT]]</f>
        <v>03012912811025</v>
      </c>
      <c r="D4721">
        <f t="shared" si="147"/>
        <v>14</v>
      </c>
      <c r="E4721" t="str">
        <f t="shared" si="148"/>
        <v>NIT</v>
      </c>
    </row>
    <row r="4722" spans="1:5" x14ac:dyDescent="0.25">
      <c r="A4722" s="120" t="s">
        <v>9500</v>
      </c>
      <c r="B4722" t="s">
        <v>9501</v>
      </c>
      <c r="C4722" t="str">
        <f>Tabla4[[#This Row],[NIT]]</f>
        <v>05111504991010</v>
      </c>
      <c r="D4722">
        <f t="shared" si="147"/>
        <v>14</v>
      </c>
      <c r="E4722" t="str">
        <f t="shared" si="148"/>
        <v>NIT</v>
      </c>
    </row>
    <row r="4723" spans="1:5" x14ac:dyDescent="0.25">
      <c r="A4723" s="120" t="s">
        <v>9502</v>
      </c>
      <c r="B4723" t="s">
        <v>9503</v>
      </c>
      <c r="C4723" t="str">
        <f>Tabla4[[#This Row],[NIT]]</f>
        <v>01071311731015</v>
      </c>
      <c r="D4723">
        <f t="shared" si="147"/>
        <v>14</v>
      </c>
      <c r="E4723" t="str">
        <f t="shared" si="148"/>
        <v>NIT</v>
      </c>
    </row>
    <row r="4724" spans="1:5" x14ac:dyDescent="0.25">
      <c r="A4724" s="120" t="s">
        <v>9504</v>
      </c>
      <c r="B4724" t="s">
        <v>9505</v>
      </c>
      <c r="C4724" t="str">
        <f>Tabla4[[#This Row],[NIT]]</f>
        <v>06141104191015</v>
      </c>
      <c r="D4724">
        <f t="shared" si="147"/>
        <v>14</v>
      </c>
      <c r="E4724" t="str">
        <f t="shared" si="148"/>
        <v>NIT</v>
      </c>
    </row>
    <row r="4725" spans="1:5" x14ac:dyDescent="0.25">
      <c r="A4725" s="120" t="s">
        <v>9506</v>
      </c>
      <c r="B4725" t="s">
        <v>9507</v>
      </c>
      <c r="C4725" t="str">
        <f>Tabla4[[#This Row],[NIT]]</f>
        <v>05061006761019</v>
      </c>
      <c r="D4725">
        <f t="shared" si="147"/>
        <v>14</v>
      </c>
      <c r="E4725" t="str">
        <f t="shared" si="148"/>
        <v>NIT</v>
      </c>
    </row>
    <row r="4726" spans="1:5" x14ac:dyDescent="0.25">
      <c r="A4726" s="1" t="s">
        <v>9508</v>
      </c>
      <c r="B4726" t="s">
        <v>9509</v>
      </c>
      <c r="C4726" t="str">
        <f>Tabla4[[#This Row],[NIT]]</f>
        <v>06142002121043</v>
      </c>
      <c r="D4726">
        <f t="shared" si="147"/>
        <v>14</v>
      </c>
      <c r="E4726" t="str">
        <f t="shared" si="148"/>
        <v>NIT</v>
      </c>
    </row>
    <row r="4727" spans="1:5" x14ac:dyDescent="0.25">
      <c r="A4727" s="1" t="s">
        <v>9510</v>
      </c>
      <c r="B4727" t="s">
        <v>9511</v>
      </c>
      <c r="C4727" t="str">
        <f>Tabla4[[#This Row],[NIT]]</f>
        <v>06141407081042</v>
      </c>
      <c r="D4727">
        <f t="shared" si="147"/>
        <v>14</v>
      </c>
      <c r="E4727" t="str">
        <f t="shared" si="148"/>
        <v>NIT</v>
      </c>
    </row>
    <row r="4728" spans="1:5" x14ac:dyDescent="0.25">
      <c r="A4728" s="120" t="s">
        <v>9512</v>
      </c>
      <c r="B4728" t="s">
        <v>9513</v>
      </c>
      <c r="C4728" t="str">
        <f>Tabla4[[#This Row],[NIT]]</f>
        <v>06142709121040</v>
      </c>
      <c r="D4728">
        <f t="shared" si="147"/>
        <v>14</v>
      </c>
      <c r="E4728" t="str">
        <f t="shared" si="148"/>
        <v>NIT</v>
      </c>
    </row>
    <row r="4729" spans="1:5" x14ac:dyDescent="0.25">
      <c r="A4729" s="120" t="s">
        <v>9514</v>
      </c>
      <c r="B4729" t="s">
        <v>9515</v>
      </c>
      <c r="C4729" t="str">
        <f>Tabla4[[#This Row],[NIT]]</f>
        <v>06142901600027</v>
      </c>
      <c r="D4729">
        <f t="shared" si="147"/>
        <v>14</v>
      </c>
      <c r="E4729" t="str">
        <f t="shared" si="148"/>
        <v>NIT</v>
      </c>
    </row>
    <row r="4730" spans="1:5" x14ac:dyDescent="0.25">
      <c r="A4730" s="120" t="s">
        <v>1424</v>
      </c>
      <c r="B4730" t="s">
        <v>9516</v>
      </c>
      <c r="C4730" t="str">
        <f>Tabla4[[#This Row],[NIT]]</f>
        <v>06141609031012</v>
      </c>
      <c r="D4730">
        <f t="shared" si="147"/>
        <v>14</v>
      </c>
      <c r="E4730" t="str">
        <f t="shared" si="148"/>
        <v>NIT</v>
      </c>
    </row>
    <row r="4731" spans="1:5" x14ac:dyDescent="0.25">
      <c r="A4731" s="120" t="s">
        <v>9517</v>
      </c>
      <c r="B4731" t="s">
        <v>9518</v>
      </c>
      <c r="C4731" t="str">
        <f>Tabla4[[#This Row],[NIT]]</f>
        <v>06190311821020</v>
      </c>
      <c r="D4731">
        <f t="shared" si="147"/>
        <v>14</v>
      </c>
      <c r="E4731" t="str">
        <f t="shared" si="148"/>
        <v>NIT</v>
      </c>
    </row>
    <row r="4732" spans="1:5" x14ac:dyDescent="0.25">
      <c r="A4732" s="1" t="s">
        <v>9519</v>
      </c>
      <c r="B4732" t="s">
        <v>9520</v>
      </c>
      <c r="C4732" t="str">
        <f>Tabla4[[#This Row],[NIT]]</f>
        <v>06141306081050</v>
      </c>
      <c r="D4732">
        <f t="shared" si="147"/>
        <v>14</v>
      </c>
      <c r="E4732" t="str">
        <f t="shared" si="148"/>
        <v>NIT</v>
      </c>
    </row>
    <row r="4733" spans="1:5" x14ac:dyDescent="0.25">
      <c r="A4733" s="1" t="s">
        <v>9521</v>
      </c>
      <c r="B4733" t="s">
        <v>9522</v>
      </c>
      <c r="C4733" t="str">
        <f>Tabla4[[#This Row],[NIT]]</f>
        <v>05012910941018</v>
      </c>
      <c r="D4733">
        <f t="shared" si="147"/>
        <v>14</v>
      </c>
      <c r="E4733" t="str">
        <f t="shared" si="148"/>
        <v>NIT</v>
      </c>
    </row>
    <row r="4734" spans="1:5" x14ac:dyDescent="0.25">
      <c r="A4734" s="1" t="s">
        <v>2493</v>
      </c>
      <c r="B4734" t="s">
        <v>9523</v>
      </c>
      <c r="C4734" t="str">
        <f>Tabla4[[#This Row],[NIT]]</f>
        <v>12151607530013</v>
      </c>
      <c r="D4734">
        <f t="shared" si="147"/>
        <v>14</v>
      </c>
      <c r="E4734" t="str">
        <f t="shared" si="148"/>
        <v>NIT</v>
      </c>
    </row>
    <row r="4735" spans="1:5" x14ac:dyDescent="0.25">
      <c r="A4735" s="1" t="s">
        <v>9524</v>
      </c>
      <c r="B4735" t="s">
        <v>9525</v>
      </c>
      <c r="C4735" t="str">
        <f>Tabla4[[#This Row],[NIT]]</f>
        <v>06141211141047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4333</v>
      </c>
      <c r="B4736" t="s">
        <v>9526</v>
      </c>
      <c r="C4736" t="str">
        <f>Tabla4[[#This Row],[NIT]]</f>
        <v>06142610770020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9527</v>
      </c>
      <c r="B4737" t="s">
        <v>9528</v>
      </c>
      <c r="C4737" t="str">
        <f>Tabla4[[#This Row],[NIT]]</f>
        <v>11092509810011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9529</v>
      </c>
      <c r="B4738" t="s">
        <v>9530</v>
      </c>
      <c r="C4738" t="str">
        <f>Tabla4[[#This Row],[NIT]]</f>
        <v>06140202181064</v>
      </c>
      <c r="D4738">
        <f t="shared" ref="D4738:D4801" si="149">LEN(C4738)</f>
        <v>14</v>
      </c>
      <c r="E4738" t="str">
        <f t="shared" si="148"/>
        <v>NIT</v>
      </c>
    </row>
    <row r="4739" spans="1:5" x14ac:dyDescent="0.25">
      <c r="A4739" s="1" t="s">
        <v>9531</v>
      </c>
      <c r="B4739" t="s">
        <v>9532</v>
      </c>
      <c r="C4739" t="str">
        <f>Tabla4[[#This Row],[NIT]]</f>
        <v>06142910901371</v>
      </c>
      <c r="D4739">
        <f t="shared" si="149"/>
        <v>14</v>
      </c>
      <c r="E4739" t="str">
        <f t="shared" ref="E4739:E4802" si="150">IF(D4739=14,"NIT",IF(D4739=9,"DUI"," "))</f>
        <v>NIT</v>
      </c>
    </row>
    <row r="4740" spans="1:5" x14ac:dyDescent="0.25">
      <c r="A4740" s="1" t="s">
        <v>7227</v>
      </c>
      <c r="B4740" t="s">
        <v>9533</v>
      </c>
      <c r="C4740" t="str">
        <f>Tabla4[[#This Row],[NIT]]</f>
        <v>06141003951019</v>
      </c>
      <c r="D4740">
        <f t="shared" si="149"/>
        <v>14</v>
      </c>
      <c r="E4740" t="str">
        <f t="shared" si="150"/>
        <v>NIT</v>
      </c>
    </row>
    <row r="4741" spans="1:5" x14ac:dyDescent="0.25">
      <c r="A4741" s="1" t="s">
        <v>9534</v>
      </c>
      <c r="B4741" t="s">
        <v>9535</v>
      </c>
      <c r="C4741" t="str">
        <f>Tabla4[[#This Row],[NIT]]</f>
        <v>06141811971019</v>
      </c>
      <c r="D4741">
        <f t="shared" si="149"/>
        <v>14</v>
      </c>
      <c r="E4741" t="str">
        <f t="shared" si="150"/>
        <v>NIT</v>
      </c>
    </row>
    <row r="4742" spans="1:5" x14ac:dyDescent="0.25">
      <c r="A4742" s="1" t="s">
        <v>9536</v>
      </c>
      <c r="B4742" t="s">
        <v>9537</v>
      </c>
      <c r="C4742" t="str">
        <f>Tabla4[[#This Row],[NIT]]</f>
        <v>06142904951227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9538</v>
      </c>
      <c r="B4743" t="s">
        <v>9539</v>
      </c>
      <c r="C4743" t="str">
        <f>Tabla4[[#This Row],[NIT]]</f>
        <v>14122502721020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9540</v>
      </c>
      <c r="B4744" t="s">
        <v>9541</v>
      </c>
      <c r="C4744" t="str">
        <f>Tabla4[[#This Row],[NIT]]</f>
        <v>06142612701238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2310</v>
      </c>
      <c r="B4745" t="s">
        <v>9542</v>
      </c>
      <c r="C4745" t="str">
        <f>Tabla4[[#This Row],[NIT]]</f>
        <v>06141307921051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9543</v>
      </c>
      <c r="B4746" t="s">
        <v>9544</v>
      </c>
      <c r="C4746" t="str">
        <f>Tabla4[[#This Row],[NIT]]</f>
        <v>06140411151040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9545</v>
      </c>
      <c r="B4747" t="s">
        <v>9546</v>
      </c>
      <c r="C4747" t="str">
        <f>Tabla4[[#This Row],[NIT]]</f>
        <v>06142904051048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4371</v>
      </c>
      <c r="B4748" t="s">
        <v>9547</v>
      </c>
      <c r="C4748" t="str">
        <f>Tabla4[[#This Row],[NIT]]</f>
        <v>06142401031015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1510</v>
      </c>
      <c r="B4749" t="s">
        <v>9548</v>
      </c>
      <c r="C4749" t="str">
        <f>Tabla4[[#This Row],[NIT]]</f>
        <v>06143009921068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9549</v>
      </c>
      <c r="B4750" t="s">
        <v>9550</v>
      </c>
      <c r="C4750" t="str">
        <f>Tabla4[[#This Row],[NIT]]</f>
        <v>08192509560019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9551</v>
      </c>
      <c r="B4751" t="s">
        <v>9552</v>
      </c>
      <c r="C4751" t="str">
        <f>Tabla4[[#This Row],[NIT]]</f>
        <v>03152106731026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9553</v>
      </c>
      <c r="B4752" t="s">
        <v>9554</v>
      </c>
      <c r="C4752" t="str">
        <f>Tabla4[[#This Row],[NIT]]</f>
        <v>03151510541013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9555</v>
      </c>
      <c r="B4753" t="s">
        <v>9556</v>
      </c>
      <c r="C4753" t="str">
        <f>Tabla4[[#This Row],[NIT]]</f>
        <v>06142707991055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9557</v>
      </c>
      <c r="B4754" t="s">
        <v>9558</v>
      </c>
      <c r="C4754" t="str">
        <f>Tabla4[[#This Row],[NIT]]</f>
        <v>06140403101085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9559</v>
      </c>
      <c r="B4755" t="s">
        <v>9560</v>
      </c>
      <c r="C4755" t="str">
        <f>Tabla4[[#This Row],[NIT]]</f>
        <v>12171508811017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9561</v>
      </c>
      <c r="B4756" t="s">
        <v>9562</v>
      </c>
      <c r="C4756" t="str">
        <f>Tabla4[[#This Row],[NIT]]</f>
        <v>06142907151027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9563</v>
      </c>
      <c r="B4757" t="s">
        <v>9564</v>
      </c>
      <c r="C4757" t="str">
        <f>Tabla4[[#This Row],[NIT]]</f>
        <v>04020305691017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9565</v>
      </c>
      <c r="B4758" t="s">
        <v>9566</v>
      </c>
      <c r="C4758" t="str">
        <f>Tabla4[[#This Row],[NIT]]</f>
        <v>06142501191028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9567</v>
      </c>
      <c r="B4759" t="s">
        <v>9568</v>
      </c>
      <c r="C4759" t="str">
        <f>Tabla4[[#This Row],[NIT]]</f>
        <v>08210107731010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2124</v>
      </c>
      <c r="B4760" t="s">
        <v>9569</v>
      </c>
      <c r="C4760" t="str">
        <f>Tabla4[[#This Row],[NIT]]</f>
        <v>12171805670010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9570</v>
      </c>
      <c r="B4761" t="s">
        <v>9571</v>
      </c>
      <c r="C4761" t="str">
        <f>Tabla4[[#This Row],[NIT]]</f>
        <v>05032703771014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5934</v>
      </c>
      <c r="B4762" t="s">
        <v>9572</v>
      </c>
      <c r="C4762" t="str">
        <f>Tabla4[[#This Row],[NIT]]</f>
        <v>05110101891010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7359</v>
      </c>
      <c r="B4763" t="s">
        <v>9573</v>
      </c>
      <c r="C4763" t="str">
        <f>Tabla4[[#This Row],[NIT]]</f>
        <v>06142401941054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9574</v>
      </c>
      <c r="B4764" t="s">
        <v>9575</v>
      </c>
      <c r="C4764" t="str">
        <f>Tabla4[[#This Row],[NIT]]</f>
        <v>06141110161047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9576</v>
      </c>
      <c r="B4765" t="s">
        <v>9577</v>
      </c>
      <c r="C4765" t="str">
        <f>Tabla4[[#This Row],[NIT]]</f>
        <v>05030907701012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9578</v>
      </c>
      <c r="B4766" t="s">
        <v>9579</v>
      </c>
      <c r="C4766" t="str">
        <f>Tabla4[[#This Row],[NIT]]</f>
        <v>02073003650018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9580</v>
      </c>
      <c r="B4767" t="s">
        <v>9581</v>
      </c>
      <c r="C4767" t="str">
        <f>Tabla4[[#This Row],[NIT]]</f>
        <v>06140103580052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9582</v>
      </c>
      <c r="B4768" t="s">
        <v>9583</v>
      </c>
      <c r="C4768" t="str">
        <f>Tabla4[[#This Row],[NIT]]</f>
        <v>07091702731012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2771</v>
      </c>
      <c r="B4769" t="s">
        <v>9584</v>
      </c>
      <c r="C4769" t="str">
        <f>Tabla4[[#This Row],[NIT]]</f>
        <v>06142504941010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3069</v>
      </c>
      <c r="B4770" t="s">
        <v>9585</v>
      </c>
      <c r="C4770" t="str">
        <f>Tabla4[[#This Row],[NIT]]</f>
        <v>06142008660025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1502</v>
      </c>
      <c r="B4771" t="s">
        <v>9586</v>
      </c>
      <c r="C4771" t="str">
        <f>Tabla4[[#This Row],[NIT]]</f>
        <v>06142505731094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5420</v>
      </c>
      <c r="B4772" t="s">
        <v>9587</v>
      </c>
      <c r="C4772" t="str">
        <f>Tabla4[[#This Row],[NIT]]</f>
        <v>12170309081011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2664</v>
      </c>
      <c r="B4773" t="s">
        <v>9588</v>
      </c>
      <c r="C4773" t="str">
        <f>Tabla4[[#This Row],[NIT]]</f>
        <v>06140611710010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9589</v>
      </c>
      <c r="B4774" t="s">
        <v>9590</v>
      </c>
      <c r="C4774" t="str">
        <f>Tabla4[[#This Row],[NIT]]</f>
        <v>06173003001010</v>
      </c>
      <c r="D4774">
        <f t="shared" si="149"/>
        <v>14</v>
      </c>
      <c r="E4774" t="str">
        <f t="shared" si="150"/>
        <v>NIT</v>
      </c>
    </row>
    <row r="4775" spans="1:5" x14ac:dyDescent="0.25">
      <c r="A4775" s="120" t="s">
        <v>4808</v>
      </c>
      <c r="B4775" t="s">
        <v>6398</v>
      </c>
      <c r="C4775" t="str">
        <f>Tabla4[[#This Row],[NIT]]</f>
        <v>06170103310012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3581</v>
      </c>
      <c r="B4776" t="s">
        <v>9591</v>
      </c>
      <c r="C4776" t="str">
        <f>Tabla4[[#This Row],[NIT]]</f>
        <v>06140806450012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9592</v>
      </c>
      <c r="B4777" t="s">
        <v>9593</v>
      </c>
      <c r="C4777" t="str">
        <f>Tabla4[[#This Row],[NIT]]</f>
        <v>06140703001112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9594</v>
      </c>
      <c r="B4778" t="s">
        <v>9595</v>
      </c>
      <c r="C4778" t="str">
        <f>Tabla4[[#This Row],[NIT]]</f>
        <v>06142203891254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9596</v>
      </c>
      <c r="B4779" t="s">
        <v>9597</v>
      </c>
      <c r="C4779" t="str">
        <f>Tabla4[[#This Row],[NIT]]</f>
        <v>06140801181021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9598</v>
      </c>
      <c r="B4780" t="s">
        <v>9599</v>
      </c>
      <c r="C4780" t="str">
        <f>Tabla4[[#This Row],[NIT]]</f>
        <v>06140103161060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4751</v>
      </c>
      <c r="B4781" t="s">
        <v>9600</v>
      </c>
      <c r="C4781" t="str">
        <f>Tabla4[[#This Row],[NIT]]</f>
        <v>06141004961026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9601</v>
      </c>
      <c r="B4782" t="s">
        <v>9602</v>
      </c>
      <c r="C4782" t="str">
        <f>Tabla4[[#This Row],[NIT]]</f>
        <v>10010105811024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1517</v>
      </c>
      <c r="B4783" t="s">
        <v>9603</v>
      </c>
      <c r="C4783" t="str">
        <f>Tabla4[[#This Row],[NIT]]</f>
        <v>11181602731029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9604</v>
      </c>
      <c r="B4784" t="s">
        <v>9605</v>
      </c>
      <c r="C4784" t="str">
        <f>Tabla4[[#This Row],[NIT]]</f>
        <v>06140706750010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9606</v>
      </c>
      <c r="B4785" t="s">
        <v>9607</v>
      </c>
      <c r="C4785" t="str">
        <f>Tabla4[[#This Row],[NIT]]</f>
        <v>06142708121046</v>
      </c>
      <c r="D4785">
        <f t="shared" si="149"/>
        <v>14</v>
      </c>
      <c r="E4785" t="str">
        <f t="shared" si="150"/>
        <v>NIT</v>
      </c>
    </row>
    <row r="4786" spans="1:5" x14ac:dyDescent="0.25">
      <c r="A4786" s="120" t="s">
        <v>8149</v>
      </c>
      <c r="B4786" t="s">
        <v>9608</v>
      </c>
      <c r="C4786" t="str">
        <f>Tabla4[[#This Row],[NIT]]</f>
        <v>06140507121070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9609</v>
      </c>
      <c r="B4787" t="s">
        <v>9610</v>
      </c>
      <c r="C4787" t="str">
        <f>Tabla4[[#This Row],[NIT]]</f>
        <v>94833101781011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9611</v>
      </c>
      <c r="B4788" t="s">
        <v>9612</v>
      </c>
      <c r="C4788" t="str">
        <f>Tabla4[[#This Row],[NIT]]</f>
        <v>07101003681021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9613</v>
      </c>
      <c r="B4789" t="s">
        <v>9614</v>
      </c>
      <c r="C4789" t="str">
        <f>Tabla4[[#This Row],[NIT]]</f>
        <v>08170307771014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9615</v>
      </c>
      <c r="B4790" t="s">
        <v>9616</v>
      </c>
      <c r="C4790" t="str">
        <f>Tabla4[[#This Row],[NIT]]</f>
        <v>06141212921011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4375</v>
      </c>
      <c r="B4791" t="s">
        <v>9617</v>
      </c>
      <c r="C4791" t="str">
        <f>Tabla4[[#This Row],[NIT]]</f>
        <v>06140305931029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3026</v>
      </c>
      <c r="B4792" t="s">
        <v>9618</v>
      </c>
      <c r="C4792" t="str">
        <f>Tabla4[[#This Row],[NIT]]</f>
        <v>06141004121079</v>
      </c>
      <c r="D4792">
        <f t="shared" si="149"/>
        <v>14</v>
      </c>
      <c r="E4792" t="str">
        <f t="shared" si="150"/>
        <v>NIT</v>
      </c>
    </row>
    <row r="4793" spans="1:5" x14ac:dyDescent="0.25">
      <c r="A4793" s="120" t="s">
        <v>9619</v>
      </c>
      <c r="B4793" t="s">
        <v>9620</v>
      </c>
      <c r="C4793" t="str">
        <f>Tabla4[[#This Row],[NIT]]</f>
        <v>04052407610012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9621</v>
      </c>
      <c r="B4794" t="s">
        <v>9622</v>
      </c>
      <c r="C4794" t="str">
        <f>Tabla4[[#This Row],[NIT]]</f>
        <v>05111202881011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9623</v>
      </c>
      <c r="B4795" t="s">
        <v>9624</v>
      </c>
      <c r="C4795" t="str">
        <f>Tabla4[[#This Row],[NIT]]</f>
        <v>06143006961425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7812</v>
      </c>
      <c r="B4796" t="s">
        <v>9625</v>
      </c>
      <c r="C4796" t="str">
        <f>Tabla4[[#This Row],[NIT]]</f>
        <v>06141208141028</v>
      </c>
      <c r="D4796">
        <f t="shared" si="149"/>
        <v>14</v>
      </c>
      <c r="E4796" t="str">
        <f t="shared" si="150"/>
        <v>NIT</v>
      </c>
    </row>
    <row r="4797" spans="1:5" x14ac:dyDescent="0.25">
      <c r="A4797" s="120" t="s">
        <v>5071</v>
      </c>
      <c r="B4797" t="s">
        <v>9626</v>
      </c>
      <c r="C4797" t="str">
        <f>Tabla4[[#This Row],[NIT]]</f>
        <v>06141111931016</v>
      </c>
      <c r="D4797">
        <f t="shared" si="149"/>
        <v>14</v>
      </c>
      <c r="E4797" t="str">
        <f t="shared" si="150"/>
        <v>NIT</v>
      </c>
    </row>
    <row r="4798" spans="1:5" x14ac:dyDescent="0.25">
      <c r="A4798" s="120" t="s">
        <v>7700</v>
      </c>
      <c r="B4798" t="s">
        <v>9627</v>
      </c>
      <c r="C4798" t="str">
        <f>Tabla4[[#This Row],[NIT]]</f>
        <v>06141505091030</v>
      </c>
      <c r="D4798">
        <f t="shared" si="149"/>
        <v>14</v>
      </c>
      <c r="E4798" t="str">
        <f t="shared" si="150"/>
        <v>NIT</v>
      </c>
    </row>
    <row r="4799" spans="1:5" x14ac:dyDescent="0.25">
      <c r="A4799" s="120" t="s">
        <v>9628</v>
      </c>
      <c r="B4799" t="s">
        <v>9629</v>
      </c>
      <c r="C4799" t="str">
        <f>Tabla4[[#This Row],[NIT]]</f>
        <v>01062306811028</v>
      </c>
      <c r="D4799">
        <f t="shared" si="149"/>
        <v>14</v>
      </c>
      <c r="E4799" t="str">
        <f t="shared" si="150"/>
        <v>NIT</v>
      </c>
    </row>
    <row r="4800" spans="1:5" x14ac:dyDescent="0.25">
      <c r="A4800" s="120" t="s">
        <v>9630</v>
      </c>
      <c r="B4800" t="s">
        <v>9631</v>
      </c>
      <c r="C4800" t="str">
        <f>Tabla4[[#This Row],[NIT]]</f>
        <v>03010901761015</v>
      </c>
      <c r="D4800">
        <f t="shared" si="149"/>
        <v>14</v>
      </c>
      <c r="E4800" t="str">
        <f t="shared" si="150"/>
        <v>NIT</v>
      </c>
    </row>
    <row r="4801" spans="1:5" x14ac:dyDescent="0.25">
      <c r="A4801" s="120" t="s">
        <v>9632</v>
      </c>
      <c r="B4801" t="s">
        <v>9633</v>
      </c>
      <c r="C4801" t="str">
        <f>Tabla4[[#This Row],[NIT]]</f>
        <v>06142003971032</v>
      </c>
      <c r="D4801">
        <f t="shared" si="149"/>
        <v>14</v>
      </c>
      <c r="E4801" t="str">
        <f t="shared" si="150"/>
        <v>NIT</v>
      </c>
    </row>
    <row r="4802" spans="1:5" x14ac:dyDescent="0.25">
      <c r="A4802" s="1" t="s">
        <v>9634</v>
      </c>
      <c r="B4802" t="s">
        <v>9635</v>
      </c>
      <c r="C4802" t="str">
        <f>Tabla4[[#This Row],[NIT]]</f>
        <v>06140206001036</v>
      </c>
      <c r="D4802">
        <f t="shared" ref="D4802:D4865" si="151">LEN(C4802)</f>
        <v>14</v>
      </c>
      <c r="E4802" t="str">
        <f t="shared" si="150"/>
        <v>NIT</v>
      </c>
    </row>
    <row r="4803" spans="1:5" x14ac:dyDescent="0.25">
      <c r="A4803" s="1" t="s">
        <v>9636</v>
      </c>
      <c r="B4803" t="s">
        <v>9637</v>
      </c>
      <c r="C4803" t="str">
        <f>Tabla4[[#This Row],[NIT]]</f>
        <v>06140803061031</v>
      </c>
      <c r="D4803">
        <f t="shared" si="151"/>
        <v>14</v>
      </c>
      <c r="E4803" t="str">
        <f t="shared" ref="E4803:E4866" si="152">IF(D4803=14,"NIT",IF(D4803=9,"DUI"," "))</f>
        <v>NIT</v>
      </c>
    </row>
    <row r="4804" spans="1:5" x14ac:dyDescent="0.25">
      <c r="A4804" s="1" t="s">
        <v>9638</v>
      </c>
      <c r="B4804" t="s">
        <v>9639</v>
      </c>
      <c r="C4804" t="str">
        <f>Tabla4[[#This Row],[NIT]]</f>
        <v>06142908661118</v>
      </c>
      <c r="D4804">
        <f t="shared" si="151"/>
        <v>14</v>
      </c>
      <c r="E4804" t="str">
        <f t="shared" si="152"/>
        <v>NIT</v>
      </c>
    </row>
    <row r="4805" spans="1:5" x14ac:dyDescent="0.25">
      <c r="A4805" s="1" t="s">
        <v>240</v>
      </c>
      <c r="B4805" t="s">
        <v>9640</v>
      </c>
      <c r="C4805" t="str">
        <f>Tabla4[[#This Row],[NIT]]</f>
        <v>12171207011015</v>
      </c>
      <c r="D4805">
        <f t="shared" si="151"/>
        <v>14</v>
      </c>
      <c r="E4805" t="str">
        <f t="shared" si="152"/>
        <v>NIT</v>
      </c>
    </row>
    <row r="4806" spans="1:5" x14ac:dyDescent="0.25">
      <c r="A4806" s="1" t="s">
        <v>2174</v>
      </c>
      <c r="B4806" t="s">
        <v>9641</v>
      </c>
      <c r="C4806" t="str">
        <f>Tabla4[[#This Row],[NIT]]</f>
        <v>06141812981018</v>
      </c>
      <c r="D4806">
        <f t="shared" si="151"/>
        <v>14</v>
      </c>
      <c r="E4806" t="str">
        <f t="shared" si="152"/>
        <v>NIT</v>
      </c>
    </row>
    <row r="4807" spans="1:5" x14ac:dyDescent="0.25">
      <c r="A4807" s="1" t="s">
        <v>333</v>
      </c>
      <c r="B4807" t="s">
        <v>9642</v>
      </c>
      <c r="C4807" t="str">
        <f>Tabla4[[#This Row],[NIT]]</f>
        <v>06140607941015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9643</v>
      </c>
      <c r="B4808" t="s">
        <v>9644</v>
      </c>
      <c r="C4808" t="str">
        <f>Tabla4[[#This Row],[NIT]]</f>
        <v>06142710610105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9645</v>
      </c>
      <c r="B4809" t="s">
        <v>9646</v>
      </c>
      <c r="C4809" t="str">
        <f>Tabla4[[#This Row],[NIT]]</f>
        <v>06140607191024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9647</v>
      </c>
      <c r="B4810" t="s">
        <v>9648</v>
      </c>
      <c r="C4810" t="str">
        <f>Tabla4[[#This Row],[NIT]]</f>
        <v>05031906450017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3918</v>
      </c>
      <c r="B4811" t="s">
        <v>9649</v>
      </c>
      <c r="C4811" t="str">
        <f>Tabla4[[#This Row],[NIT]]</f>
        <v>06141204051040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5779</v>
      </c>
      <c r="B4812" t="s">
        <v>9650</v>
      </c>
      <c r="C4812" t="str">
        <f>Tabla4[[#This Row],[NIT]]</f>
        <v>06141107971011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9651</v>
      </c>
      <c r="B4813" t="s">
        <v>9652</v>
      </c>
      <c r="C4813" t="str">
        <f>Tabla4[[#This Row],[NIT]]</f>
        <v>05031610151010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8438</v>
      </c>
      <c r="B4814" t="s">
        <v>9653</v>
      </c>
      <c r="C4814" t="str">
        <f>Tabla4[[#This Row],[NIT]]</f>
        <v>06140806951020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9654</v>
      </c>
      <c r="B4815" t="s">
        <v>9655</v>
      </c>
      <c r="C4815" t="str">
        <f>Tabla4[[#This Row],[NIT]]</f>
        <v>06171801721029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9656</v>
      </c>
      <c r="B4816" t="s">
        <v>9657</v>
      </c>
      <c r="C4816" t="str">
        <f>Tabla4[[#This Row],[NIT]]</f>
        <v>09091004741011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9658</v>
      </c>
      <c r="B4817" t="s">
        <v>9659</v>
      </c>
      <c r="C4817" t="str">
        <f>Tabla4[[#This Row],[NIT]]</f>
        <v>09082807751017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8337</v>
      </c>
      <c r="B4818" t="s">
        <v>9660</v>
      </c>
      <c r="C4818" t="str">
        <f>Tabla4[[#This Row],[NIT]]</f>
        <v>06143012981020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9661</v>
      </c>
      <c r="B4819" t="s">
        <v>9662</v>
      </c>
      <c r="C4819" t="str">
        <f>Tabla4[[#This Row],[NIT]]</f>
        <v>04292409751011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9663</v>
      </c>
      <c r="B4820" t="s">
        <v>9664</v>
      </c>
      <c r="C4820" t="str">
        <f>Tabla4[[#This Row],[NIT]]</f>
        <v>06140611181076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9665</v>
      </c>
      <c r="B4821" t="s">
        <v>9666</v>
      </c>
      <c r="C4821" t="str">
        <f>Tabla4[[#This Row],[NIT]]</f>
        <v>11083110731013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9667</v>
      </c>
      <c r="B4822" t="s">
        <v>9668</v>
      </c>
      <c r="C4822" t="str">
        <f>Tabla4[[#This Row],[NIT]]</f>
        <v>06140801871168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1715</v>
      </c>
      <c r="B4823" t="s">
        <v>9669</v>
      </c>
      <c r="C4823" t="str">
        <f>Tabla4[[#This Row],[NIT]]</f>
        <v>06142803730056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4277</v>
      </c>
      <c r="B4824" t="s">
        <v>9670</v>
      </c>
      <c r="C4824" t="str">
        <f>Tabla4[[#This Row],[NIT]]</f>
        <v>06141203981028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5179</v>
      </c>
      <c r="B4825" t="s">
        <v>9671</v>
      </c>
      <c r="C4825" t="str">
        <f>Tabla4[[#This Row],[NIT]]</f>
        <v>06142601961025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9672</v>
      </c>
      <c r="B4826" t="s">
        <v>9673</v>
      </c>
      <c r="C4826" t="str">
        <f>Tabla4[[#This Row],[NIT]]</f>
        <v>05112507891021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9674</v>
      </c>
      <c r="B4827" t="s">
        <v>9675</v>
      </c>
      <c r="C4827" t="str">
        <f>Tabla4[[#This Row],[NIT]]</f>
        <v>06141211131017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9676</v>
      </c>
      <c r="B4828" t="s">
        <v>9677</v>
      </c>
      <c r="C4828" t="str">
        <f>Tabla4[[#This Row],[NIT]]</f>
        <v>06141804851075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9678</v>
      </c>
      <c r="B4829" t="s">
        <v>9679</v>
      </c>
      <c r="C4829" t="str">
        <f>Tabla4[[#This Row],[NIT]]</f>
        <v>06141801101040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9680</v>
      </c>
      <c r="B4830" t="s">
        <v>9681</v>
      </c>
      <c r="C4830" t="str">
        <f>Tabla4[[#This Row],[NIT]]</f>
        <v>11012111771014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9682</v>
      </c>
      <c r="B4831" t="s">
        <v>9683</v>
      </c>
      <c r="C4831" t="str">
        <f>Tabla4[[#This Row],[NIT]]</f>
        <v>08110901590016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2489</v>
      </c>
      <c r="B4832" t="s">
        <v>9684</v>
      </c>
      <c r="C4832" t="str">
        <f>Tabla4[[#This Row],[NIT]]</f>
        <v>06141008051067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9685</v>
      </c>
      <c r="B4833" t="s">
        <v>9686</v>
      </c>
      <c r="C4833" t="str">
        <f>Tabla4[[#This Row],[NIT]]</f>
        <v>06141711941104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7351</v>
      </c>
      <c r="B4834" t="s">
        <v>9687</v>
      </c>
      <c r="C4834" t="str">
        <f>Tabla4[[#This Row],[NIT]]</f>
        <v>06141903931021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9688</v>
      </c>
      <c r="B4835" t="s">
        <v>9689</v>
      </c>
      <c r="C4835" t="str">
        <f>Tabla4[[#This Row],[NIT]]</f>
        <v>06142905111010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7890</v>
      </c>
      <c r="B4836" t="s">
        <v>9690</v>
      </c>
      <c r="C4836" t="str">
        <f>Tabla4[[#This Row],[NIT]]</f>
        <v>06141411171030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6959</v>
      </c>
      <c r="B4837" t="s">
        <v>9691</v>
      </c>
      <c r="C4837" t="str">
        <f>Tabla4[[#This Row],[NIT]]</f>
        <v>06142001941055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9692</v>
      </c>
      <c r="B4838" t="s">
        <v>9693</v>
      </c>
      <c r="C4838" t="str">
        <f>Tabla4[[#This Row],[NIT]]</f>
        <v>02100402741017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9694</v>
      </c>
      <c r="B4839" t="s">
        <v>9695</v>
      </c>
      <c r="C4839" t="str">
        <f>Tabla4[[#This Row],[NIT]]</f>
        <v>10100312771023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4468</v>
      </c>
      <c r="B4840" t="s">
        <v>9696</v>
      </c>
      <c r="C4840" t="str">
        <f>Tabla4[[#This Row],[NIT]]</f>
        <v>06142002730017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9697</v>
      </c>
      <c r="B4841" t="s">
        <v>9698</v>
      </c>
      <c r="C4841" t="str">
        <f>Tabla4[[#This Row],[NIT]]</f>
        <v>06142908941013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9699</v>
      </c>
      <c r="B4842" t="s">
        <v>9700</v>
      </c>
      <c r="C4842" t="str">
        <f>Tabla4[[#This Row],[NIT]]</f>
        <v>06141306161010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8801</v>
      </c>
      <c r="B4843" t="s">
        <v>9701</v>
      </c>
      <c r="C4843" t="str">
        <f>Tabla4[[#This Row],[NIT]]</f>
        <v>14082407031015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9702</v>
      </c>
      <c r="B4844" t="s">
        <v>9703</v>
      </c>
      <c r="C4844" t="str">
        <f>Tabla4[[#This Row],[NIT]]</f>
        <v>06140705921391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1280</v>
      </c>
      <c r="B4845" t="s">
        <v>9704</v>
      </c>
      <c r="C4845" t="str">
        <f>Tabla4[[#This Row],[NIT]]</f>
        <v>06140506141077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5200</v>
      </c>
      <c r="B4846" t="s">
        <v>9705</v>
      </c>
      <c r="C4846" t="str">
        <f>Tabla4[[#This Row],[NIT]]</f>
        <v>06142306881010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9706</v>
      </c>
      <c r="B4847" t="s">
        <v>9707</v>
      </c>
      <c r="C4847" t="str">
        <f>Tabla4[[#This Row],[NIT]]</f>
        <v>12170403031010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9708</v>
      </c>
      <c r="B4848" t="s">
        <v>9709</v>
      </c>
      <c r="C4848" t="str">
        <f>Tabla4[[#This Row],[NIT]]</f>
        <v>06140907021031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9710</v>
      </c>
      <c r="B4849" t="s">
        <v>9711</v>
      </c>
      <c r="C4849" t="str">
        <f>Tabla4[[#This Row],[NIT]]</f>
        <v>06142801081062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2977</v>
      </c>
      <c r="B4850" t="s">
        <v>9712</v>
      </c>
      <c r="C4850" t="str">
        <f>Tabla4[[#This Row],[NIT]]</f>
        <v>06142709760012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9713</v>
      </c>
      <c r="B4851" t="s">
        <v>9714</v>
      </c>
      <c r="C4851" t="str">
        <f>Tabla4[[#This Row],[NIT]]</f>
        <v>06141112171074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9715</v>
      </c>
      <c r="B4852" t="s">
        <v>9716</v>
      </c>
      <c r="C4852" t="str">
        <f>Tabla4[[#This Row],[NIT]]</f>
        <v>05111202111011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9717</v>
      </c>
      <c r="B4853" t="s">
        <v>9718</v>
      </c>
      <c r="C4853" t="str">
        <f>Tabla4[[#This Row],[NIT]]</f>
        <v>12091712181010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4365</v>
      </c>
      <c r="B4854" t="s">
        <v>9719</v>
      </c>
      <c r="C4854" t="str">
        <f>Tabla4[[#This Row],[NIT]]</f>
        <v>06141806991010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2204</v>
      </c>
      <c r="B4855" t="s">
        <v>9720</v>
      </c>
      <c r="C4855" t="str">
        <f>Tabla4[[#This Row],[NIT]]</f>
        <v>06141706091038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9721</v>
      </c>
      <c r="B4856" t="s">
        <v>9722</v>
      </c>
      <c r="C4856" t="str">
        <f>Tabla4[[#This Row],[NIT]]</f>
        <v>06140110191055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9723</v>
      </c>
      <c r="B4857" t="s">
        <v>9724</v>
      </c>
      <c r="C4857" t="str">
        <f>Tabla4[[#This Row],[NIT]]</f>
        <v>06141903931072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2570</v>
      </c>
      <c r="B4858" t="s">
        <v>9725</v>
      </c>
      <c r="C4858" t="str">
        <f>Tabla4[[#This Row],[NIT]]</f>
        <v>06140704081039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9726</v>
      </c>
      <c r="B4859" t="s">
        <v>9727</v>
      </c>
      <c r="C4859" t="str">
        <f>Tabla4[[#This Row],[NIT]]</f>
        <v>06142003921027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9728</v>
      </c>
      <c r="B4860" t="s">
        <v>9729</v>
      </c>
      <c r="C4860" t="str">
        <f>Tabla4[[#This Row],[NIT]]</f>
        <v>06142502211030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4359</v>
      </c>
      <c r="B4861" t="s">
        <v>9730</v>
      </c>
      <c r="C4861" t="str">
        <f>Tabla4[[#This Row],[NIT]]</f>
        <v>06140204091054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9731</v>
      </c>
      <c r="B4862" t="s">
        <v>9732</v>
      </c>
      <c r="C4862" t="str">
        <f>Tabla4[[#This Row],[NIT]]</f>
        <v>06140803991446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9733</v>
      </c>
      <c r="B4863" t="s">
        <v>9734</v>
      </c>
      <c r="C4863" t="str">
        <f>Tabla4[[#This Row],[NIT]]</f>
        <v>05111501901029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9735</v>
      </c>
      <c r="B4864" t="s">
        <v>9736</v>
      </c>
      <c r="C4864" t="str">
        <f>Tabla4[[#This Row],[NIT]]</f>
        <v>06143101860017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9737</v>
      </c>
      <c r="B4865" t="s">
        <v>9738</v>
      </c>
      <c r="C4865" t="str">
        <f>Tabla4[[#This Row],[NIT]]</f>
        <v>06140112820027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2274</v>
      </c>
      <c r="B4866" t="s">
        <v>9739</v>
      </c>
      <c r="C4866" t="str">
        <f>Tabla4[[#This Row],[NIT]]</f>
        <v>06142305771172</v>
      </c>
      <c r="D4866">
        <f t="shared" ref="D4866:D4929" si="153">LEN(C4866)</f>
        <v>14</v>
      </c>
      <c r="E4866" t="str">
        <f t="shared" si="152"/>
        <v>NIT</v>
      </c>
    </row>
    <row r="4867" spans="1:5" x14ac:dyDescent="0.25">
      <c r="A4867" s="1" t="s">
        <v>9740</v>
      </c>
      <c r="B4867" t="s">
        <v>9741</v>
      </c>
      <c r="C4867" t="str">
        <f>Tabla4[[#This Row],[NIT]]</f>
        <v>05112309861010</v>
      </c>
      <c r="D4867">
        <f t="shared" si="153"/>
        <v>14</v>
      </c>
      <c r="E4867" t="str">
        <f t="shared" ref="E4867:E4930" si="154">IF(D4867=14,"NIT",IF(D4867=9,"DUI"," "))</f>
        <v>NIT</v>
      </c>
    </row>
    <row r="4868" spans="1:5" x14ac:dyDescent="0.25">
      <c r="A4868" s="1" t="s">
        <v>9742</v>
      </c>
      <c r="B4868" t="s">
        <v>9743</v>
      </c>
      <c r="C4868" t="str">
        <f>Tabla4[[#This Row],[NIT]]</f>
        <v>05033001211017</v>
      </c>
      <c r="D4868">
        <f t="shared" si="153"/>
        <v>14</v>
      </c>
      <c r="E4868" t="str">
        <f t="shared" si="154"/>
        <v>NIT</v>
      </c>
    </row>
    <row r="4869" spans="1:5" x14ac:dyDescent="0.25">
      <c r="A4869" s="1" t="s">
        <v>9744</v>
      </c>
      <c r="B4869" t="s">
        <v>9745</v>
      </c>
      <c r="C4869" t="str">
        <f>Tabla4[[#This Row],[NIT]]</f>
        <v>05021704650019</v>
      </c>
      <c r="D4869">
        <f t="shared" si="153"/>
        <v>14</v>
      </c>
      <c r="E4869" t="str">
        <f t="shared" si="154"/>
        <v>NIT</v>
      </c>
    </row>
    <row r="4870" spans="1:5" x14ac:dyDescent="0.25">
      <c r="A4870" s="1" t="s">
        <v>9746</v>
      </c>
      <c r="B4870" t="s">
        <v>9747</v>
      </c>
      <c r="C4870" t="str">
        <f>Tabla4[[#This Row],[NIT]]</f>
        <v>06141805181057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9748</v>
      </c>
      <c r="B4871" t="s">
        <v>9749</v>
      </c>
      <c r="C4871" t="str">
        <f>Tabla4[[#This Row],[NIT]]</f>
        <v>06141210081024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9750</v>
      </c>
      <c r="B4872" t="s">
        <v>9751</v>
      </c>
      <c r="C4872" t="str">
        <f>Tabla4[[#This Row],[NIT]]</f>
        <v>06141605860015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7369</v>
      </c>
      <c r="B4873" t="s">
        <v>9752</v>
      </c>
      <c r="C4873" t="str">
        <f>Tabla4[[#This Row],[NIT]]</f>
        <v>06140403931037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9753</v>
      </c>
      <c r="B4874" t="s">
        <v>9754</v>
      </c>
      <c r="C4874" t="str">
        <f>Tabla4[[#This Row],[NIT]]</f>
        <v>06142305881032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9755</v>
      </c>
      <c r="B4875" t="s">
        <v>9756</v>
      </c>
      <c r="C4875" t="str">
        <f>Tabla4[[#This Row],[NIT]]</f>
        <v>06142010921011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9757</v>
      </c>
      <c r="B4876" t="s">
        <v>9758</v>
      </c>
      <c r="C4876" t="str">
        <f>Tabla4[[#This Row],[NIT]]</f>
        <v>05200406480012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4363</v>
      </c>
      <c r="B4877" t="s">
        <v>9759</v>
      </c>
      <c r="C4877" t="str">
        <f>Tabla4[[#This Row],[NIT]]</f>
        <v>06141511770020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9760</v>
      </c>
      <c r="B4878" t="s">
        <v>9761</v>
      </c>
      <c r="C4878" t="str">
        <f>Tabla4[[#This Row],[NIT]]</f>
        <v>20220242694</v>
      </c>
      <c r="D4878">
        <f t="shared" si="153"/>
        <v>11</v>
      </c>
      <c r="E4878" t="str">
        <f t="shared" si="154"/>
        <v xml:space="preserve"> </v>
      </c>
    </row>
    <row r="4879" spans="1:5" x14ac:dyDescent="0.25">
      <c r="A4879" s="1" t="s">
        <v>9762</v>
      </c>
      <c r="B4879" t="s">
        <v>9763</v>
      </c>
      <c r="C4879" t="str">
        <f>Tabla4[[#This Row],[NIT]]</f>
        <v>06140705121042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6720</v>
      </c>
      <c r="B4880" t="s">
        <v>9764</v>
      </c>
      <c r="C4880" t="str">
        <f>Tabla4[[#This Row],[NIT]]</f>
        <v>06142004991029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9765</v>
      </c>
      <c r="B4881" t="s">
        <v>9766</v>
      </c>
      <c r="C4881" t="str">
        <f>Tabla4[[#This Row],[NIT]]</f>
        <v>06142101771068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9767</v>
      </c>
      <c r="B4882" t="s">
        <v>9768</v>
      </c>
      <c r="C4882" t="str">
        <f>Tabla4[[#This Row],[NIT]]</f>
        <v>06141501151046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9769</v>
      </c>
      <c r="B4883" t="s">
        <v>9770</v>
      </c>
      <c r="C4883" t="str">
        <f>Tabla4[[#This Row],[NIT]]</f>
        <v>06141008661043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9771</v>
      </c>
      <c r="B4884" t="s">
        <v>9772</v>
      </c>
      <c r="C4884" t="str">
        <f>Tabla4[[#This Row],[NIT]]</f>
        <v>10100107701012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9773</v>
      </c>
      <c r="B4885" t="s">
        <v>9774</v>
      </c>
      <c r="C4885" t="str">
        <f>Tabla4[[#This Row],[NIT]]</f>
        <v>2022284428</v>
      </c>
      <c r="D4885">
        <f t="shared" si="153"/>
        <v>10</v>
      </c>
      <c r="E4885" t="str">
        <f t="shared" si="154"/>
        <v xml:space="preserve"> </v>
      </c>
    </row>
    <row r="4886" spans="1:5" x14ac:dyDescent="0.25">
      <c r="A4886" s="1" t="s">
        <v>9775</v>
      </c>
      <c r="B4886" t="s">
        <v>9776</v>
      </c>
      <c r="C4886" t="str">
        <f>Tabla4[[#This Row],[NIT]]</f>
        <v>06142307011043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9777</v>
      </c>
      <c r="B4887" t="s">
        <v>9778</v>
      </c>
      <c r="C4887" t="str">
        <f>Tabla4[[#This Row],[NIT]]</f>
        <v>11052105601010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9779</v>
      </c>
      <c r="B4888" t="s">
        <v>9780</v>
      </c>
      <c r="C4888" t="str">
        <f>Tabla4[[#This Row],[NIT]]</f>
        <v>05111204540020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9781</v>
      </c>
      <c r="B4889" t="s">
        <v>9782</v>
      </c>
      <c r="C4889" t="str">
        <f>Tabla4[[#This Row],[NIT]]</f>
        <v>06141910891035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9783</v>
      </c>
      <c r="B4890" t="s">
        <v>9784</v>
      </c>
      <c r="C4890" t="str">
        <f>Tabla4[[#This Row],[NIT]]</f>
        <v>06142402061074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9785</v>
      </c>
      <c r="B4891" t="s">
        <v>9786</v>
      </c>
      <c r="C4891" t="str">
        <f>Tabla4[[#This Row],[NIT]]</f>
        <v>01011807801010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9787</v>
      </c>
      <c r="B4892" t="s">
        <v>9788</v>
      </c>
      <c r="C4892" t="str">
        <f>Tabla4[[#This Row],[NIT]]</f>
        <v>06142109161080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9789</v>
      </c>
      <c r="B4893" t="s">
        <v>9790</v>
      </c>
      <c r="C4893" t="str">
        <f>Tabla4[[#This Row],[NIT]]</f>
        <v>08190805801010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435</v>
      </c>
      <c r="B4894" t="s">
        <v>9791</v>
      </c>
      <c r="C4894" t="str">
        <f>Tabla4[[#This Row],[NIT]]</f>
        <v>06141802781118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9792</v>
      </c>
      <c r="B4895" t="s">
        <v>9793</v>
      </c>
      <c r="C4895" t="str">
        <f>Tabla4[[#This Row],[NIT]]</f>
        <v>06141310941010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9794</v>
      </c>
      <c r="B4896" t="s">
        <v>9795</v>
      </c>
      <c r="C4896" t="str">
        <f>Tabla4[[#This Row],[NIT]]</f>
        <v>06140611720026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9796</v>
      </c>
      <c r="B4897" t="s">
        <v>9797</v>
      </c>
      <c r="C4897" t="str">
        <f>Tabla4[[#This Row],[NIT]]</f>
        <v>06082908951032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1800</v>
      </c>
      <c r="B4898" t="s">
        <v>9798</v>
      </c>
      <c r="C4898" t="str">
        <f>Tabla4[[#This Row],[NIT]]</f>
        <v>06140312931018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9799</v>
      </c>
      <c r="B4899" t="s">
        <v>9800</v>
      </c>
      <c r="C4899" t="str">
        <f>Tabla4[[#This Row],[NIT]]</f>
        <v>06140801201057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9801</v>
      </c>
      <c r="B4900" t="s">
        <v>9802</v>
      </c>
      <c r="C4900" t="str">
        <f>Tabla4[[#This Row],[NIT]]</f>
        <v>06142110921080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7722</v>
      </c>
      <c r="B4901" t="s">
        <v>9803</v>
      </c>
      <c r="C4901" t="str">
        <f>Tabla4[[#This Row],[NIT]]</f>
        <v>02102610171022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9804</v>
      </c>
      <c r="B4902" t="s">
        <v>9805</v>
      </c>
      <c r="C4902" t="str">
        <f>Tabla4[[#This Row],[NIT]]</f>
        <v>06142708820025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3704</v>
      </c>
      <c r="B4903" t="s">
        <v>9806</v>
      </c>
      <c r="C4903" t="str">
        <f>Tabla4[[#This Row],[NIT]]</f>
        <v>06141810011038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9807</v>
      </c>
      <c r="B4904" t="s">
        <v>9808</v>
      </c>
      <c r="C4904" t="str">
        <f>Tabla4[[#This Row],[NIT]]</f>
        <v>06142911161029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9809</v>
      </c>
      <c r="B4905" t="s">
        <v>9810</v>
      </c>
      <c r="C4905" t="str">
        <f>Tabla4[[#This Row],[NIT]]</f>
        <v>06142602821197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9811</v>
      </c>
      <c r="B4906" t="s">
        <v>9812</v>
      </c>
      <c r="C4906" t="str">
        <f>Tabla4[[#This Row],[NIT]]</f>
        <v>05110203121022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9813</v>
      </c>
      <c r="B4907" t="s">
        <v>9814</v>
      </c>
      <c r="C4907" t="str">
        <f>Tabla4[[#This Row],[NIT]]</f>
        <v>06140212161088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9815</v>
      </c>
      <c r="B4908" t="s">
        <v>9816</v>
      </c>
      <c r="C4908" t="str">
        <f>Tabla4[[#This Row],[NIT]]</f>
        <v>06140506171022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9817</v>
      </c>
      <c r="B4909" t="s">
        <v>9818</v>
      </c>
      <c r="C4909" t="str">
        <f>Tabla4[[#This Row],[NIT]]</f>
        <v>06140411981043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8144</v>
      </c>
      <c r="B4910" t="s">
        <v>9819</v>
      </c>
      <c r="C4910" t="str">
        <f>Tabla4[[#This Row],[NIT]]</f>
        <v>14081304540017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9820</v>
      </c>
      <c r="B4911" t="s">
        <v>9821</v>
      </c>
      <c r="C4911" t="str">
        <f>Tabla4[[#This Row],[NIT]]</f>
        <v>05151612570010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9822</v>
      </c>
      <c r="B4912" t="s">
        <v>9823</v>
      </c>
      <c r="C4912" t="str">
        <f>Tabla4[[#This Row],[NIT]]</f>
        <v>06142009640022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2752</v>
      </c>
      <c r="B4913" t="s">
        <v>9824</v>
      </c>
      <c r="C4913" t="str">
        <f>Tabla4[[#This Row],[NIT]]</f>
        <v>06142405941040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6539</v>
      </c>
      <c r="B4914" t="s">
        <v>9825</v>
      </c>
      <c r="C4914" t="str">
        <f>Tabla4[[#This Row],[NIT]]</f>
        <v>06142007061014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2118</v>
      </c>
      <c r="B4915" t="s">
        <v>9826</v>
      </c>
      <c r="C4915" t="str">
        <f>Tabla4[[#This Row],[NIT]]</f>
        <v>06143007091033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455</v>
      </c>
      <c r="B4916" t="s">
        <v>9827</v>
      </c>
      <c r="C4916" t="str">
        <f>Tabla4[[#This Row],[NIT]]</f>
        <v>06142706001019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9828</v>
      </c>
      <c r="B4917" t="s">
        <v>9829</v>
      </c>
      <c r="C4917" t="str">
        <f>Tabla4[[#This Row],[NIT]]</f>
        <v>07150312791010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9830</v>
      </c>
      <c r="B4918" t="s">
        <v>9831</v>
      </c>
      <c r="C4918" t="str">
        <f>Tabla4[[#This Row],[NIT]]</f>
        <v>06140306211046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9832</v>
      </c>
      <c r="B4919" t="s">
        <v>9833</v>
      </c>
      <c r="C4919" t="str">
        <f>Tabla4[[#This Row],[NIT]]</f>
        <v>06140103791012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9834</v>
      </c>
      <c r="B4920" t="s">
        <v>9835</v>
      </c>
      <c r="C4920" t="str">
        <f>Tabla4[[#This Row],[NIT]]</f>
        <v>06142903111055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9836</v>
      </c>
      <c r="B4921" t="s">
        <v>9837</v>
      </c>
      <c r="C4921" t="str">
        <f>Tabla4[[#This Row],[NIT]]</f>
        <v>10020601761016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9838</v>
      </c>
      <c r="B4922" t="s">
        <v>9839</v>
      </c>
      <c r="C4922" t="str">
        <f>Tabla4[[#This Row],[NIT]]</f>
        <v>06142904931030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9840</v>
      </c>
      <c r="B4923" t="s">
        <v>9841</v>
      </c>
      <c r="C4923" t="str">
        <f>Tabla4[[#This Row],[NIT]]</f>
        <v>06140702171049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9842</v>
      </c>
      <c r="B4924" t="s">
        <v>9843</v>
      </c>
      <c r="C4924" t="str">
        <f>Tabla4[[#This Row],[NIT]]</f>
        <v>05010703161018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9844</v>
      </c>
      <c r="B4925" t="s">
        <v>9845</v>
      </c>
      <c r="C4925" t="str">
        <f>Tabla4[[#This Row],[NIT]]</f>
        <v>06142309921233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6183</v>
      </c>
      <c r="B4926" t="s">
        <v>9846</v>
      </c>
      <c r="C4926" t="str">
        <f>Tabla4[[#This Row],[NIT]]</f>
        <v>06141606770022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9847</v>
      </c>
      <c r="B4927" t="s">
        <v>9848</v>
      </c>
      <c r="C4927" t="str">
        <f>Tabla4[[#This Row],[NIT]]</f>
        <v>06142103171041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9849</v>
      </c>
      <c r="B4928" t="s">
        <v>9850</v>
      </c>
      <c r="C4928" t="str">
        <f>Tabla4[[#This Row],[NIT]]</f>
        <v>06142202161023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9851</v>
      </c>
      <c r="B4929" t="s">
        <v>9852</v>
      </c>
      <c r="C4929" t="str">
        <f>Tabla4[[#This Row],[NIT]]</f>
        <v>02102905680033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1568</v>
      </c>
      <c r="B4930" t="s">
        <v>9853</v>
      </c>
      <c r="C4930" t="str">
        <f>Tabla4[[#This Row],[NIT]]</f>
        <v>06142909941068</v>
      </c>
      <c r="D4930">
        <f t="shared" ref="D4930:D4993" si="155">LEN(C4930)</f>
        <v>14</v>
      </c>
      <c r="E4930" t="str">
        <f t="shared" si="154"/>
        <v>NIT</v>
      </c>
    </row>
    <row r="4931" spans="1:5" x14ac:dyDescent="0.25">
      <c r="A4931" s="1" t="s">
        <v>9854</v>
      </c>
      <c r="B4931" t="s">
        <v>9855</v>
      </c>
      <c r="C4931" t="str">
        <f>Tabla4[[#This Row],[NIT]]</f>
        <v>03150901881084</v>
      </c>
      <c r="D4931">
        <f t="shared" si="155"/>
        <v>14</v>
      </c>
      <c r="E4931" t="str">
        <f t="shared" ref="E4931:E4994" si="156">IF(D4931=14,"NIT",IF(D4931=9,"DUI"," "))</f>
        <v>NIT</v>
      </c>
    </row>
    <row r="4932" spans="1:5" x14ac:dyDescent="0.25">
      <c r="A4932" s="1" t="s">
        <v>9856</v>
      </c>
      <c r="B4932" t="s">
        <v>9857</v>
      </c>
      <c r="C4932" t="str">
        <f>Tabla4[[#This Row],[NIT]]</f>
        <v>06142306941020</v>
      </c>
      <c r="D4932">
        <f t="shared" si="155"/>
        <v>14</v>
      </c>
      <c r="E4932" t="str">
        <f t="shared" si="156"/>
        <v>NIT</v>
      </c>
    </row>
    <row r="4933" spans="1:5" x14ac:dyDescent="0.25">
      <c r="A4933" s="1" t="s">
        <v>820</v>
      </c>
      <c r="B4933" t="s">
        <v>9858</v>
      </c>
      <c r="C4933" t="str">
        <f>Tabla4[[#This Row],[NIT]]</f>
        <v>06143012931015</v>
      </c>
      <c r="D4933">
        <f t="shared" si="155"/>
        <v>14</v>
      </c>
      <c r="E4933" t="str">
        <f t="shared" si="156"/>
        <v>NIT</v>
      </c>
    </row>
    <row r="4934" spans="1:5" x14ac:dyDescent="0.25">
      <c r="A4934" s="1" t="s">
        <v>9859</v>
      </c>
      <c r="B4934" t="s">
        <v>9860</v>
      </c>
      <c r="C4934" t="str">
        <f>Tabla4[[#This Row],[NIT]]</f>
        <v>06140512081078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3499</v>
      </c>
      <c r="B4935" t="s">
        <v>9861</v>
      </c>
      <c r="C4935" t="str">
        <f>Tabla4[[#This Row],[NIT]]</f>
        <v>96422206810012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9862</v>
      </c>
      <c r="B4936" t="s">
        <v>9863</v>
      </c>
      <c r="C4936" t="str">
        <f>Tabla4[[#This Row],[NIT]]</f>
        <v>06142506731012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9864</v>
      </c>
      <c r="B4937" t="s">
        <v>9865</v>
      </c>
      <c r="C4937" t="str">
        <f>Tabla4[[#This Row],[NIT]]</f>
        <v>06141112141043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9866</v>
      </c>
      <c r="B4938" t="s">
        <v>9867</v>
      </c>
      <c r="C4938" t="str">
        <f>Tabla4[[#This Row],[NIT]]</f>
        <v>02101302161028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9868</v>
      </c>
      <c r="B4939" t="s">
        <v>9869</v>
      </c>
      <c r="C4939" t="str">
        <f>Tabla4[[#This Row],[NIT]]</f>
        <v>06142404061020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3838</v>
      </c>
      <c r="B4940" t="s">
        <v>9870</v>
      </c>
      <c r="C4940" t="str">
        <f>Tabla4[[#This Row],[NIT]]</f>
        <v>06142005820017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1851</v>
      </c>
      <c r="B4941" t="s">
        <v>9871</v>
      </c>
      <c r="C4941" t="str">
        <f>Tabla4[[#This Row],[NIT]]</f>
        <v>06141502770029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9872</v>
      </c>
      <c r="B4942" t="s">
        <v>9873</v>
      </c>
      <c r="C4942" t="str">
        <f>Tabla4[[#This Row],[NIT]]</f>
        <v>06140405211015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9874</v>
      </c>
      <c r="B4943" t="s">
        <v>9875</v>
      </c>
      <c r="C4943" t="str">
        <f>Tabla4[[#This Row],[NIT]]</f>
        <v>02101811971020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9876</v>
      </c>
      <c r="B4944" t="s">
        <v>9877</v>
      </c>
      <c r="C4944" t="str">
        <f>Tabla4[[#This Row],[NIT]]</f>
        <v>94110804831019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9878</v>
      </c>
      <c r="B4945" t="s">
        <v>9879</v>
      </c>
      <c r="C4945" t="str">
        <f>Tabla4[[#This Row],[NIT]]</f>
        <v>06192311201016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9880</v>
      </c>
      <c r="B4946" t="s">
        <v>9881</v>
      </c>
      <c r="C4946" t="str">
        <f>Tabla4[[#This Row],[NIT]]</f>
        <v>12171406701039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9882</v>
      </c>
      <c r="B4947" t="s">
        <v>9883</v>
      </c>
      <c r="C4947" t="str">
        <f>Tabla4[[#This Row],[NIT]]</f>
        <v>12051401931014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2334</v>
      </c>
      <c r="B4948" t="s">
        <v>9884</v>
      </c>
      <c r="C4948" t="str">
        <f>Tabla4[[#This Row],[NIT]]</f>
        <v>06142209520012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2641</v>
      </c>
      <c r="B4949" t="s">
        <v>9885</v>
      </c>
      <c r="C4949" t="str">
        <f>Tabla4[[#This Row],[NIT]]</f>
        <v>06141009650016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9886</v>
      </c>
      <c r="B4950" t="s">
        <v>9887</v>
      </c>
      <c r="C4950" t="str">
        <f>Tabla4[[#This Row],[NIT]]</f>
        <v>06141406741073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9888</v>
      </c>
      <c r="B4951" t="s">
        <v>9889</v>
      </c>
      <c r="C4951" t="str">
        <f>Tabla4[[#This Row],[NIT]]</f>
        <v>03151110951018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3654</v>
      </c>
      <c r="B4952" t="s">
        <v>9890</v>
      </c>
      <c r="C4952" t="str">
        <f>Tabla4[[#This Row],[NIT]]</f>
        <v>06140209051093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9891</v>
      </c>
      <c r="B4953" t="s">
        <v>9892</v>
      </c>
      <c r="C4953" t="str">
        <f>Tabla4[[#This Row],[NIT]]</f>
        <v>06141111071017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9893</v>
      </c>
      <c r="B4954" t="s">
        <v>9894</v>
      </c>
      <c r="C4954" t="str">
        <f>Tabla4[[#This Row],[NIT]]</f>
        <v>06142303091115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9895</v>
      </c>
      <c r="B4955" t="s">
        <v>9896</v>
      </c>
      <c r="C4955" t="str">
        <f>Tabla4[[#This Row],[NIT]]</f>
        <v>06141305031024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9897</v>
      </c>
      <c r="B4956" t="s">
        <v>9898</v>
      </c>
      <c r="C4956" t="str">
        <f>Tabla4[[#This Row],[NIT]]</f>
        <v>09032406620010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9899</v>
      </c>
      <c r="B4957" t="s">
        <v>9900</v>
      </c>
      <c r="C4957" t="str">
        <f>Tabla4[[#This Row],[NIT]]</f>
        <v>06140103011033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9901</v>
      </c>
      <c r="B4958" t="s">
        <v>9902</v>
      </c>
      <c r="C4958" t="str">
        <f>Tabla4[[#This Row],[NIT]]</f>
        <v>06140108140066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2176</v>
      </c>
      <c r="B4959" t="s">
        <v>9903</v>
      </c>
      <c r="C4959" t="str">
        <f>Tabla4[[#This Row],[NIT]]</f>
        <v>04071607051010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9904</v>
      </c>
      <c r="B4960" t="s">
        <v>9905</v>
      </c>
      <c r="C4960" t="str">
        <f>Tabla4[[#This Row],[NIT]]</f>
        <v>10102803791010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9906</v>
      </c>
      <c r="B4961" t="s">
        <v>9907</v>
      </c>
      <c r="C4961" t="str">
        <f>Tabla4[[#This Row],[NIT]]</f>
        <v>039938434</v>
      </c>
      <c r="D4961">
        <f t="shared" si="155"/>
        <v>9</v>
      </c>
      <c r="E4961" t="str">
        <f t="shared" si="156"/>
        <v>DUI</v>
      </c>
    </row>
    <row r="4962" spans="1:5" x14ac:dyDescent="0.25">
      <c r="A4962" s="1" t="s">
        <v>6859</v>
      </c>
      <c r="B4962" t="s">
        <v>9908</v>
      </c>
      <c r="C4962" t="str">
        <f>Tabla4[[#This Row],[NIT]]</f>
        <v>06142510720020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9909</v>
      </c>
      <c r="B4963" t="s">
        <v>9910</v>
      </c>
      <c r="C4963" t="str">
        <f>Tabla4[[#This Row],[NIT]]</f>
        <v>06140411191034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9911</v>
      </c>
      <c r="B4964" t="s">
        <v>9912</v>
      </c>
      <c r="C4964" t="str">
        <f>Tabla4[[#This Row],[NIT]]</f>
        <v>06141407771049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9913</v>
      </c>
      <c r="B4965" t="s">
        <v>9914</v>
      </c>
      <c r="C4965" t="str">
        <f>Tabla4[[#This Row],[NIT]]</f>
        <v>02102509680048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9915</v>
      </c>
      <c r="B4966" t="s">
        <v>9916</v>
      </c>
      <c r="C4966" t="str">
        <f>Tabla4[[#This Row],[NIT]]</f>
        <v>06141812171024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9917</v>
      </c>
      <c r="B4967" t="s">
        <v>9918</v>
      </c>
      <c r="C4967" t="str">
        <f>Tabla4[[#This Row],[NIT]]</f>
        <v>11211512530010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9919</v>
      </c>
      <c r="B4968" t="s">
        <v>9920</v>
      </c>
      <c r="C4968" t="str">
        <f>Tabla4[[#This Row],[NIT]]</f>
        <v>05130906831014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9921</v>
      </c>
      <c r="B4969" t="s">
        <v>9922</v>
      </c>
      <c r="C4969" t="str">
        <f>Tabla4[[#This Row],[NIT]]</f>
        <v>06143112791113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9923</v>
      </c>
      <c r="B4970" t="s">
        <v>9924</v>
      </c>
      <c r="C4970" t="str">
        <f>Tabla4[[#This Row],[NIT]]</f>
        <v>06140202151068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9925</v>
      </c>
      <c r="B4971" t="s">
        <v>9926</v>
      </c>
      <c r="C4971" t="str">
        <f>Tabla4[[#This Row],[NIT]]</f>
        <v>01012702670017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9927</v>
      </c>
      <c r="B4972" t="s">
        <v>9928</v>
      </c>
      <c r="C4972" t="str">
        <f>Tabla4[[#This Row],[NIT]]</f>
        <v>06141308931638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9929</v>
      </c>
      <c r="B4973" t="s">
        <v>9930</v>
      </c>
      <c r="C4973" t="str">
        <f>Tabla4[[#This Row],[NIT]]</f>
        <v>06142701691173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9931</v>
      </c>
      <c r="B4974" t="s">
        <v>9932</v>
      </c>
      <c r="C4974" t="str">
        <f>Tabla4[[#This Row],[NIT]]</f>
        <v>11152808751018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9933</v>
      </c>
      <c r="B4975" t="s">
        <v>9934</v>
      </c>
      <c r="C4975" t="str">
        <f>Tabla4[[#This Row],[NIT]]</f>
        <v>03062505781046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9935</v>
      </c>
      <c r="B4976" t="s">
        <v>9936</v>
      </c>
      <c r="C4976" t="str">
        <f>Tabla4[[#This Row],[NIT]]</f>
        <v>06141408201025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9937</v>
      </c>
      <c r="B4977" t="s">
        <v>9938</v>
      </c>
      <c r="C4977" t="str">
        <f>Tabla4[[#This Row],[NIT]]</f>
        <v>03011612731015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1455</v>
      </c>
      <c r="B4978" t="s">
        <v>9098</v>
      </c>
      <c r="C4978" t="str">
        <f>Tabla4[[#This Row],[NIT]]</f>
        <v>05111703630014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9939</v>
      </c>
      <c r="B4979" t="s">
        <v>9940</v>
      </c>
      <c r="C4979" t="str">
        <f>Tabla4[[#This Row],[NIT]]</f>
        <v>06072301881064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9941</v>
      </c>
      <c r="B4980" t="s">
        <v>9942</v>
      </c>
      <c r="C4980" t="str">
        <f>Tabla4[[#This Row],[NIT]]</f>
        <v>12172005540015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9943</v>
      </c>
      <c r="B4981" t="s">
        <v>9944</v>
      </c>
      <c r="C4981" t="str">
        <f>Tabla4[[#This Row],[NIT]]</f>
        <v>05110504221014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9945</v>
      </c>
      <c r="B4982" t="s">
        <v>9946</v>
      </c>
      <c r="C4982" t="str">
        <f>Tabla4[[#This Row],[NIT]]</f>
        <v>02121402701012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9947</v>
      </c>
      <c r="B4983" t="s">
        <v>9948</v>
      </c>
      <c r="C4983" t="str">
        <f>Tabla4[[#This Row],[NIT]]</f>
        <v>06140502201024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4598</v>
      </c>
      <c r="B4984" t="s">
        <v>9949</v>
      </c>
      <c r="C4984" t="str">
        <f>Tabla4[[#This Row],[NIT]]</f>
        <v>06141111981048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9950</v>
      </c>
      <c r="B4985" t="s">
        <v>9951</v>
      </c>
      <c r="C4985" t="str">
        <f>Tabla4[[#This Row],[NIT]]</f>
        <v>06142107031031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122</v>
      </c>
      <c r="B4986" t="s">
        <v>8340</v>
      </c>
      <c r="C4986" t="str">
        <f>Tabla4[[#This Row],[NIT]]</f>
        <v>06142208811224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9952</v>
      </c>
      <c r="B4987" t="s">
        <v>9953</v>
      </c>
      <c r="C4987" t="str">
        <f>Tabla4[[#This Row],[NIT]]</f>
        <v>06140210871142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541</v>
      </c>
      <c r="B4988" t="s">
        <v>9954</v>
      </c>
      <c r="C4988" t="str">
        <f>Tabla4[[#This Row],[NIT]]</f>
        <v>06142310971031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1477</v>
      </c>
      <c r="B4989" t="s">
        <v>9955</v>
      </c>
      <c r="C4989" t="str">
        <f>Tabla4[[#This Row],[NIT]]</f>
        <v>06142409151044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9956</v>
      </c>
      <c r="B4990" t="s">
        <v>9957</v>
      </c>
      <c r="C4990" t="str">
        <f>Tabla4[[#This Row],[NIT]]</f>
        <v>01011201931032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9958</v>
      </c>
      <c r="B4991" t="s">
        <v>9959</v>
      </c>
      <c r="C4991" t="str">
        <f>Tabla4[[#This Row],[NIT]]</f>
        <v>06141407201064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5817</v>
      </c>
      <c r="B4992" t="s">
        <v>9960</v>
      </c>
      <c r="C4992" t="str">
        <f>Tabla4[[#This Row],[NIT]]</f>
        <v>06140909921056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9961</v>
      </c>
      <c r="B4993" t="s">
        <v>9962</v>
      </c>
      <c r="C4993" t="str">
        <f>Tabla4[[#This Row],[NIT]]</f>
        <v>06142404821440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9963</v>
      </c>
      <c r="B4994" t="s">
        <v>9964</v>
      </c>
      <c r="C4994" t="str">
        <f>Tabla4[[#This Row],[NIT]]</f>
        <v>06142112991043</v>
      </c>
      <c r="D4994">
        <f t="shared" ref="D4994:D5057" si="157">LEN(C4994)</f>
        <v>14</v>
      </c>
      <c r="E4994" t="str">
        <f t="shared" si="156"/>
        <v>NIT</v>
      </c>
    </row>
    <row r="4995" spans="1:5" x14ac:dyDescent="0.25">
      <c r="A4995" s="1" t="s">
        <v>9965</v>
      </c>
      <c r="B4995" t="s">
        <v>9966</v>
      </c>
      <c r="C4995" t="str">
        <f>Tabla4[[#This Row],[NIT]]</f>
        <v>11090105841010</v>
      </c>
      <c r="D4995">
        <f t="shared" si="157"/>
        <v>14</v>
      </c>
      <c r="E4995" t="str">
        <f t="shared" ref="E4995:E5058" si="158">IF(D4995=14,"NIT",IF(D4995=9,"DUI"," "))</f>
        <v>NIT</v>
      </c>
    </row>
    <row r="4996" spans="1:5" x14ac:dyDescent="0.25">
      <c r="A4996" s="1" t="s">
        <v>7077</v>
      </c>
      <c r="B4996" t="s">
        <v>9967</v>
      </c>
      <c r="C4996" t="str">
        <f>Tabla4[[#This Row],[NIT]]</f>
        <v>02100801991019</v>
      </c>
      <c r="D4996">
        <f t="shared" si="157"/>
        <v>14</v>
      </c>
      <c r="E4996" t="str">
        <f t="shared" si="158"/>
        <v>NIT</v>
      </c>
    </row>
    <row r="4997" spans="1:5" x14ac:dyDescent="0.25">
      <c r="A4997" s="1" t="s">
        <v>9968</v>
      </c>
      <c r="B4997" t="s">
        <v>9969</v>
      </c>
      <c r="C4997" t="str">
        <f>Tabla4[[#This Row],[NIT]]</f>
        <v>07010809771017</v>
      </c>
      <c r="D4997">
        <f t="shared" si="157"/>
        <v>14</v>
      </c>
      <c r="E4997" t="str">
        <f t="shared" si="158"/>
        <v>NIT</v>
      </c>
    </row>
    <row r="4998" spans="1:5" x14ac:dyDescent="0.25">
      <c r="A4998" s="1" t="s">
        <v>9970</v>
      </c>
      <c r="B4998" t="s">
        <v>9971</v>
      </c>
      <c r="C4998" t="str">
        <f>Tabla4[[#This Row],[NIT]]</f>
        <v>12072208680013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1403</v>
      </c>
      <c r="B4999" t="s">
        <v>9972</v>
      </c>
      <c r="C4999" t="str">
        <f>Tabla4[[#This Row],[NIT]]</f>
        <v>06140406191018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9973</v>
      </c>
      <c r="B5000" t="s">
        <v>9974</v>
      </c>
      <c r="C5000" t="str">
        <f>Tabla4[[#This Row],[NIT]]</f>
        <v>06142504701175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9975</v>
      </c>
      <c r="B5001" t="s">
        <v>9976</v>
      </c>
      <c r="C5001" t="str">
        <f>Tabla4[[#This Row],[NIT]]</f>
        <v>06140704841084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3637</v>
      </c>
      <c r="B5002" t="s">
        <v>9977</v>
      </c>
      <c r="C5002" t="str">
        <f>Tabla4[[#This Row],[NIT]]</f>
        <v>06143008051124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9978</v>
      </c>
      <c r="B5003" t="s">
        <v>9979</v>
      </c>
      <c r="C5003" t="str">
        <f>Tabla4[[#This Row],[NIT]]</f>
        <v>01082009761012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9980</v>
      </c>
      <c r="B5004" t="s">
        <v>9981</v>
      </c>
      <c r="C5004" t="str">
        <f>Tabla4[[#This Row],[NIT]]</f>
        <v>06141807221013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5697</v>
      </c>
      <c r="B5005" t="s">
        <v>9982</v>
      </c>
      <c r="C5005" t="str">
        <f>Tabla4[[#This Row],[NIT]]</f>
        <v>06140102941061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9983</v>
      </c>
      <c r="B5006" t="s">
        <v>9984</v>
      </c>
      <c r="C5006" t="str">
        <f>Tabla4[[#This Row],[NIT]]</f>
        <v>94832106801022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9985</v>
      </c>
      <c r="B5007" t="s">
        <v>9986</v>
      </c>
      <c r="C5007" t="str">
        <f>Tabla4[[#This Row],[NIT]]</f>
        <v>06190806771029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9987</v>
      </c>
      <c r="B5008" t="s">
        <v>9988</v>
      </c>
      <c r="C5008" t="str">
        <f>Tabla4[[#This Row],[NIT]]</f>
        <v>06140803211025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9989</v>
      </c>
      <c r="B5009" t="s">
        <v>9990</v>
      </c>
      <c r="C5009" t="str">
        <f>Tabla4[[#This Row],[NIT]]</f>
        <v>06071003821010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1489</v>
      </c>
      <c r="B5010" t="s">
        <v>9991</v>
      </c>
      <c r="C5010" t="str">
        <f>Tabla4[[#This Row],[NIT]]</f>
        <v>06141611161047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8996</v>
      </c>
      <c r="B5011" t="s">
        <v>9992</v>
      </c>
      <c r="C5011" t="str">
        <f>Tabla4[[#This Row],[NIT]]</f>
        <v>06142502211049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9993</v>
      </c>
      <c r="B5012" t="s">
        <v>9994</v>
      </c>
      <c r="C5012" t="str">
        <f>Tabla4[[#This Row],[NIT]]</f>
        <v>06140611201093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9995</v>
      </c>
      <c r="B5013" t="s">
        <v>9996</v>
      </c>
      <c r="C5013" t="str">
        <f>Tabla4[[#This Row],[NIT]]</f>
        <v>06140910911030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3583</v>
      </c>
      <c r="B5014" t="s">
        <v>9997</v>
      </c>
      <c r="C5014" t="str">
        <f>Tabla4[[#This Row],[NIT]]</f>
        <v>08210507660026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9998</v>
      </c>
      <c r="B5015" t="s">
        <v>9999</v>
      </c>
      <c r="C5015" t="str">
        <f>Tabla4[[#This Row],[NIT]]</f>
        <v>05110104100011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2306</v>
      </c>
      <c r="B5016" t="s">
        <v>10000</v>
      </c>
      <c r="C5016" t="str">
        <f>Tabla4[[#This Row],[NIT]]</f>
        <v>05112308101011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10001</v>
      </c>
      <c r="B5017" t="s">
        <v>10002</v>
      </c>
      <c r="C5017" t="str">
        <f>Tabla4[[#This Row],[NIT]]</f>
        <v>06141405191037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10003</v>
      </c>
      <c r="B5018" t="s">
        <v>10004</v>
      </c>
      <c r="C5018" t="str">
        <f>Tabla4[[#This Row],[NIT]]</f>
        <v>11020507540020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10005</v>
      </c>
      <c r="B5019" t="s">
        <v>10006</v>
      </c>
      <c r="C5019" t="str">
        <f>Tabla4[[#This Row],[NIT]]</f>
        <v>10060310690010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2651</v>
      </c>
      <c r="B5020" t="s">
        <v>10007</v>
      </c>
      <c r="C5020" t="str">
        <f>Tabla4[[#This Row],[NIT]]</f>
        <v>06141503560018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2546</v>
      </c>
      <c r="B5021" t="s">
        <v>10008</v>
      </c>
      <c r="C5021" t="str">
        <f>Tabla4[[#This Row],[NIT]]</f>
        <v>06142806830013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10009</v>
      </c>
      <c r="B5022" t="s">
        <v>10010</v>
      </c>
      <c r="C5022" t="str">
        <f>Tabla4[[#This Row],[NIT]]</f>
        <v>12180111791019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10011</v>
      </c>
      <c r="B5023" t="s">
        <v>10012</v>
      </c>
      <c r="C5023" t="str">
        <f>Tabla4[[#This Row],[NIT]]</f>
        <v>06141009971020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10013</v>
      </c>
      <c r="B5024" t="s">
        <v>10014</v>
      </c>
      <c r="C5024" t="str">
        <f>Tabla4[[#This Row],[NIT]]</f>
        <v>06162008530014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10015</v>
      </c>
      <c r="B5025" t="s">
        <v>10016</v>
      </c>
      <c r="C5025" t="str">
        <f>Tabla4[[#This Row],[NIT]]</f>
        <v>04161407861017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10017</v>
      </c>
      <c r="B5026" t="s">
        <v>10018</v>
      </c>
      <c r="C5026" t="str">
        <f>Tabla4[[#This Row],[NIT]]</f>
        <v>11230406791057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10019</v>
      </c>
      <c r="B5027" t="s">
        <v>10020</v>
      </c>
      <c r="C5027" t="str">
        <f>Tabla4[[#This Row],[NIT]]</f>
        <v>10130308711020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10021</v>
      </c>
      <c r="B5028" t="s">
        <v>10022</v>
      </c>
      <c r="C5028" t="str">
        <f>Tabla4[[#This Row],[NIT]]</f>
        <v>10061912741017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10023</v>
      </c>
      <c r="B5029" t="s">
        <v>10024</v>
      </c>
      <c r="C5029" t="str">
        <f>Tabla4[[#This Row],[NIT]]</f>
        <v>06171409650019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10025</v>
      </c>
      <c r="B5030" t="s">
        <v>10026</v>
      </c>
      <c r="C5030" t="str">
        <f>Tabla4[[#This Row],[NIT]]</f>
        <v>06172310831015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4492</v>
      </c>
      <c r="B5031" t="s">
        <v>10027</v>
      </c>
      <c r="C5031" t="str">
        <f>Tabla4[[#This Row],[NIT]]</f>
        <v>06141606051039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10028</v>
      </c>
      <c r="B5032" t="s">
        <v>10029</v>
      </c>
      <c r="C5032" t="str">
        <f>Tabla4[[#This Row],[NIT]]</f>
        <v>03082012771026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10030</v>
      </c>
      <c r="B5033" t="s">
        <v>10031</v>
      </c>
      <c r="C5033" t="str">
        <f>Tabla4[[#This Row],[NIT]]</f>
        <v>06172101031010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10032</v>
      </c>
      <c r="B5034" t="s">
        <v>10033</v>
      </c>
      <c r="C5034" t="str">
        <f>Tabla4[[#This Row],[NIT]]</f>
        <v>04262906621010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7937</v>
      </c>
      <c r="B5035" t="s">
        <v>10034</v>
      </c>
      <c r="C5035" t="str">
        <f>Tabla4[[#This Row],[NIT]]</f>
        <v>94832601101010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10035</v>
      </c>
      <c r="B5036" t="s">
        <v>10036</v>
      </c>
      <c r="C5036" t="str">
        <f>Tabla4[[#This Row],[NIT]]</f>
        <v>06141510971013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10037</v>
      </c>
      <c r="B5037" t="s">
        <v>10038</v>
      </c>
      <c r="C5037" t="str">
        <f>Tabla4[[#This Row],[NIT]]</f>
        <v>06142201101086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2192</v>
      </c>
      <c r="B5038" t="s">
        <v>10039</v>
      </c>
      <c r="C5038" t="str">
        <f>Tabla4[[#This Row],[NIT]]</f>
        <v>06140507161047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10040</v>
      </c>
      <c r="B5039" t="s">
        <v>10041</v>
      </c>
      <c r="C5039" t="str">
        <f>Tabla4[[#This Row],[NIT]]</f>
        <v>06140210151050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10042</v>
      </c>
      <c r="B5040" t="s">
        <v>10043</v>
      </c>
      <c r="C5040" t="str">
        <f>Tabla4[[#This Row],[NIT]]</f>
        <v>06141211841120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10044</v>
      </c>
      <c r="B5041" t="s">
        <v>10045</v>
      </c>
      <c r="C5041" t="str">
        <f>Tabla4[[#This Row],[NIT]]</f>
        <v>06142612801135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10046</v>
      </c>
      <c r="B5042" t="s">
        <v>10047</v>
      </c>
      <c r="C5042" t="str">
        <f>Tabla4[[#This Row],[NIT]]</f>
        <v>06141310221036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10048</v>
      </c>
      <c r="B5043" t="s">
        <v>10049</v>
      </c>
      <c r="C5043" t="str">
        <f>Tabla4[[#This Row],[NIT]]</f>
        <v>06142308191088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10050</v>
      </c>
      <c r="B5044" t="s">
        <v>10051</v>
      </c>
      <c r="C5044" t="str">
        <f>Tabla4[[#This Row],[NIT]]</f>
        <v>06030301931016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10052</v>
      </c>
      <c r="B5045" t="s">
        <v>10053</v>
      </c>
      <c r="C5045" t="str">
        <f>Tabla4[[#This Row],[NIT]]</f>
        <v>12172906071011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10054</v>
      </c>
      <c r="B5046" t="s">
        <v>10055</v>
      </c>
      <c r="C5046" t="str">
        <f>Tabla4[[#This Row],[NIT]]</f>
        <v>06142503091039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10056</v>
      </c>
      <c r="B5047" t="s">
        <v>10057</v>
      </c>
      <c r="C5047" t="str">
        <f>Tabla4[[#This Row],[NIT]]</f>
        <v>06161808951024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10058</v>
      </c>
      <c r="B5048" t="s">
        <v>10059</v>
      </c>
      <c r="C5048" t="str">
        <f>Tabla4[[#This Row],[NIT]]</f>
        <v>07151402711012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10060</v>
      </c>
      <c r="B5049" t="s">
        <v>10061</v>
      </c>
      <c r="C5049" t="str">
        <f>Tabla4[[#This Row],[NIT]]</f>
        <v>06142002061024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10062</v>
      </c>
      <c r="B5050" t="s">
        <v>10063</v>
      </c>
      <c r="C5050" t="str">
        <f>Tabla4[[#This Row],[NIT]]</f>
        <v>06140912991022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10064</v>
      </c>
      <c r="B5051" t="s">
        <v>10065</v>
      </c>
      <c r="C5051" t="str">
        <f>Tabla4[[#This Row],[NIT]]</f>
        <v>05032812680014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5713</v>
      </c>
      <c r="B5052" t="s">
        <v>10066</v>
      </c>
      <c r="C5052" t="str">
        <f>Tabla4[[#This Row],[NIT]]</f>
        <v>06140906921055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10067</v>
      </c>
      <c r="B5053" t="s">
        <v>10068</v>
      </c>
      <c r="C5053" t="str">
        <f>Tabla4[[#This Row],[NIT]]</f>
        <v>06142001001630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10069</v>
      </c>
      <c r="B5054" t="s">
        <v>10070</v>
      </c>
      <c r="C5054" t="str">
        <f>Tabla4[[#This Row],[NIT]]</f>
        <v>06141002211020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10071</v>
      </c>
      <c r="B5055" t="s">
        <v>10072</v>
      </c>
      <c r="C5055" t="str">
        <f>Tabla4[[#This Row],[NIT]]</f>
        <v>06142206701014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10073</v>
      </c>
      <c r="B5056" t="s">
        <v>10074</v>
      </c>
      <c r="C5056" t="str">
        <f>Tabla4[[#This Row],[NIT]]</f>
        <v>06140702901055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1750</v>
      </c>
      <c r="B5057" t="s">
        <v>10075</v>
      </c>
      <c r="C5057" t="str">
        <f>Tabla4[[#This Row],[NIT]]</f>
        <v>06142811081044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10076</v>
      </c>
      <c r="B5058" t="s">
        <v>10077</v>
      </c>
      <c r="C5058" t="str">
        <f>Tabla4[[#This Row],[NIT]]</f>
        <v>05111012891037</v>
      </c>
      <c r="D5058">
        <f t="shared" ref="D5058:D5116" si="159">LEN(C5058)</f>
        <v>14</v>
      </c>
      <c r="E5058" t="str">
        <f t="shared" si="158"/>
        <v>NIT</v>
      </c>
    </row>
    <row r="5059" spans="1:5" x14ac:dyDescent="0.25">
      <c r="A5059" s="1" t="s">
        <v>2196</v>
      </c>
      <c r="B5059" t="s">
        <v>10078</v>
      </c>
      <c r="C5059" t="str">
        <f>Tabla4[[#This Row],[NIT]]</f>
        <v>06143112510011</v>
      </c>
      <c r="D5059">
        <f t="shared" si="159"/>
        <v>14</v>
      </c>
      <c r="E5059" t="str">
        <f t="shared" ref="E5059:E5122" si="160">IF(D5059=14,"NIT",IF(D5059=9,"DUI"," "))</f>
        <v>NIT</v>
      </c>
    </row>
    <row r="5060" spans="1:5" x14ac:dyDescent="0.25">
      <c r="A5060" s="1" t="s">
        <v>10079</v>
      </c>
      <c r="B5060" t="s">
        <v>10080</v>
      </c>
      <c r="C5060" t="str">
        <f>Tabla4[[#This Row],[NIT]]</f>
        <v>05152102771012</v>
      </c>
      <c r="D5060">
        <f t="shared" si="159"/>
        <v>14</v>
      </c>
      <c r="E5060" t="str">
        <f t="shared" si="160"/>
        <v>NIT</v>
      </c>
    </row>
    <row r="5061" spans="1:5" x14ac:dyDescent="0.25">
      <c r="A5061" s="1" t="s">
        <v>10081</v>
      </c>
      <c r="B5061" t="s">
        <v>10082</v>
      </c>
      <c r="C5061" t="str">
        <f>Tabla4[[#This Row],[NIT]]</f>
        <v>06141302891030</v>
      </c>
      <c r="D5061">
        <f t="shared" si="159"/>
        <v>14</v>
      </c>
      <c r="E5061" t="str">
        <f t="shared" si="160"/>
        <v>NIT</v>
      </c>
    </row>
    <row r="5062" spans="1:5" x14ac:dyDescent="0.25">
      <c r="A5062" s="1" t="s">
        <v>10083</v>
      </c>
      <c r="B5062" t="s">
        <v>10084</v>
      </c>
      <c r="C5062" t="str">
        <f>Tabla4[[#This Row],[NIT]]</f>
        <v>06142311791037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10085</v>
      </c>
      <c r="B5063" t="s">
        <v>10086</v>
      </c>
      <c r="C5063" t="str">
        <f>Tabla4[[#This Row],[NIT]]</f>
        <v>06140307171030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10087</v>
      </c>
      <c r="B5064" t="s">
        <v>10088</v>
      </c>
      <c r="C5064" t="str">
        <f>Tabla4[[#This Row],[NIT]]</f>
        <v>05012501101016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10089</v>
      </c>
      <c r="B5065" t="s">
        <v>10090</v>
      </c>
      <c r="C5065" t="str">
        <f>Tabla4[[#This Row],[NIT]]</f>
        <v>05113010011016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10091</v>
      </c>
      <c r="B5066" t="s">
        <v>10092</v>
      </c>
      <c r="C5066" t="str">
        <f>Tabla4[[#This Row],[NIT]]</f>
        <v>06141211201163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10093</v>
      </c>
      <c r="B5067" t="s">
        <v>10094</v>
      </c>
      <c r="C5067" t="str">
        <f>Tabla4[[#This Row],[NIT]]</f>
        <v>06142109851176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10095</v>
      </c>
      <c r="B5068" t="s">
        <v>10096</v>
      </c>
      <c r="C5068" t="str">
        <f>Tabla4[[#This Row],[NIT]]</f>
        <v>06141901211030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10097</v>
      </c>
      <c r="B5069" t="s">
        <v>10098</v>
      </c>
      <c r="C5069" t="str">
        <f>Tabla4[[#This Row],[NIT]]</f>
        <v>06142805131056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5368</v>
      </c>
      <c r="B5070" t="s">
        <v>10099</v>
      </c>
      <c r="C5070" t="str">
        <f>Tabla4[[#This Row],[NIT]]</f>
        <v>06140609840024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10100</v>
      </c>
      <c r="B5071" t="s">
        <v>10101</v>
      </c>
      <c r="C5071" t="str">
        <f>Tabla4[[#This Row],[NIT]]</f>
        <v>06140303091023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1500</v>
      </c>
      <c r="B5072" t="s">
        <v>10102</v>
      </c>
      <c r="C5072" t="str">
        <f>Tabla4[[#This Row],[NIT]]</f>
        <v>06141208161010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7896</v>
      </c>
      <c r="B5073" t="s">
        <v>10103</v>
      </c>
      <c r="C5073" t="str">
        <f>Tabla4[[#This Row],[NIT]]</f>
        <v>06140602141037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10104</v>
      </c>
      <c r="B5074" t="s">
        <v>10105</v>
      </c>
      <c r="C5074" t="str">
        <f>Tabla4[[#This Row],[NIT]]</f>
        <v>06140602061033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10106</v>
      </c>
      <c r="B5075" t="s">
        <v>10107</v>
      </c>
      <c r="C5075" t="str">
        <f>Tabla4[[#This Row],[NIT]]</f>
        <v>06143001031110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10108</v>
      </c>
      <c r="B5076" t="s">
        <v>10109</v>
      </c>
      <c r="C5076" t="str">
        <f>Tabla4[[#This Row],[NIT]]</f>
        <v>06142310921077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5705</v>
      </c>
      <c r="B5077" t="s">
        <v>10110</v>
      </c>
      <c r="C5077" t="str">
        <f>Tabla4[[#This Row],[NIT]]</f>
        <v>05011303091017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3173</v>
      </c>
      <c r="B5078" t="s">
        <v>10111</v>
      </c>
      <c r="C5078" t="str">
        <f>Tabla4[[#This Row],[NIT]]</f>
        <v>06142308031013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10112</v>
      </c>
      <c r="B5079" t="s">
        <v>10113</v>
      </c>
      <c r="C5079" t="str">
        <f>Tabla4[[#This Row],[NIT]]</f>
        <v>94261403711019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10114</v>
      </c>
      <c r="B5080" t="s">
        <v>10115</v>
      </c>
      <c r="C5080" t="str">
        <f>Tabla4[[#This Row],[NIT]]</f>
        <v>06142808031320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10116</v>
      </c>
      <c r="B5081" t="s">
        <v>10117</v>
      </c>
      <c r="C5081" t="str">
        <f>Tabla4[[#This Row],[NIT]]</f>
        <v>06141603001049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8864</v>
      </c>
      <c r="B5082" t="s">
        <v>10118</v>
      </c>
      <c r="C5082" t="str">
        <f>Tabla4[[#This Row],[NIT]]</f>
        <v>06141808121063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10119</v>
      </c>
      <c r="B5083" t="s">
        <v>10120</v>
      </c>
      <c r="C5083" t="str">
        <f>Tabla4[[#This Row],[NIT]]</f>
        <v>12171409171014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10121</v>
      </c>
      <c r="B5084" t="s">
        <v>10122</v>
      </c>
      <c r="C5084" t="str">
        <f>Tabla4[[#This Row],[NIT]]</f>
        <v>14160706701028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10123</v>
      </c>
      <c r="B5085" t="s">
        <v>10124</v>
      </c>
      <c r="C5085" t="str">
        <f>Tabla4[[#This Row],[NIT]]</f>
        <v>09091707901010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10125</v>
      </c>
      <c r="B5086" t="s">
        <v>10126</v>
      </c>
      <c r="C5086" t="str">
        <f>Tabla4[[#This Row],[NIT]]</f>
        <v>11230705811030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8935</v>
      </c>
      <c r="B5087" t="s">
        <v>10127</v>
      </c>
      <c r="C5087" t="str">
        <f>Tabla4[[#This Row],[NIT]]</f>
        <v>06141802881201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10128</v>
      </c>
      <c r="B5088" t="s">
        <v>10129</v>
      </c>
      <c r="C5088" t="str">
        <f>Tabla4[[#This Row],[NIT]]</f>
        <v>04120805651016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10130</v>
      </c>
      <c r="B5089" t="s">
        <v>10131</v>
      </c>
      <c r="C5089" t="str">
        <f>Tabla4[[#This Row],[NIT]]</f>
        <v>06140706211045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1798</v>
      </c>
      <c r="B5090" t="s">
        <v>10132</v>
      </c>
      <c r="C5090" t="str">
        <f>Tabla4[[#This Row],[NIT]]</f>
        <v>06141709940015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10133</v>
      </c>
      <c r="B5091" t="s">
        <v>10134</v>
      </c>
      <c r="C5091" t="str">
        <f>Tabla4[[#This Row],[NIT]]</f>
        <v>04161010711019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8903</v>
      </c>
      <c r="B5092" t="s">
        <v>10135</v>
      </c>
      <c r="C5092" t="str">
        <f>Tabla4[[#This Row],[NIT]]</f>
        <v>06140610211087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10136</v>
      </c>
      <c r="B5093" t="s">
        <v>10137</v>
      </c>
      <c r="C5093" t="str">
        <f>Tabla4[[#This Row],[NIT]]</f>
        <v>05042509711014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10138</v>
      </c>
      <c r="B5094" t="s">
        <v>10139</v>
      </c>
      <c r="C5094" t="str">
        <f>Tabla4[[#This Row],[NIT]]</f>
        <v>05111408530016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2306</v>
      </c>
      <c r="B5095" t="s">
        <v>10140</v>
      </c>
      <c r="C5095" t="str">
        <f>Tabla4[[#This Row],[NIT]]</f>
        <v>05112308101011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10141</v>
      </c>
      <c r="B5096" t="s">
        <v>10142</v>
      </c>
      <c r="C5096" t="str">
        <f>Tabla4[[#This Row],[NIT]]</f>
        <v>05112503111013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10143</v>
      </c>
      <c r="B5097" t="s">
        <v>10144</v>
      </c>
      <c r="C5097" t="str">
        <f>Tabla4[[#This Row],[NIT]]</f>
        <v>06140904181038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10145</v>
      </c>
      <c r="B5098" t="s">
        <v>10146</v>
      </c>
      <c r="C5098" t="str">
        <f>Tabla4[[#This Row],[NIT]]</f>
        <v>06141002151043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10147</v>
      </c>
      <c r="B5099" t="s">
        <v>10148</v>
      </c>
      <c r="C5099" t="str">
        <f>Tabla4[[#This Row],[NIT]]</f>
        <v>06142405001013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10149</v>
      </c>
      <c r="B5100" t="s">
        <v>10150</v>
      </c>
      <c r="C5100" t="str">
        <f>Tabla4[[#This Row],[NIT]]</f>
        <v>06142903161044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10151</v>
      </c>
      <c r="B5101" t="s">
        <v>10152</v>
      </c>
      <c r="C5101" t="str">
        <f>Tabla4[[#This Row],[NIT]]</f>
        <v>06143108181084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970</v>
      </c>
      <c r="B5102" t="s">
        <v>10153</v>
      </c>
      <c r="C5102" t="str">
        <f>Tabla4[[#This Row],[NIT]]</f>
        <v>06190912650013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3884</v>
      </c>
      <c r="B5103" t="s">
        <v>10154</v>
      </c>
      <c r="C5103" t="str">
        <f>Tabla4[[#This Row],[NIT]]</f>
        <v>06142404011023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10155</v>
      </c>
      <c r="B5104" t="s">
        <v>10156</v>
      </c>
      <c r="C5104" t="str">
        <f>Tabla4[[#This Row],[NIT]]</f>
        <v>06142312131014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10157</v>
      </c>
      <c r="B5105" t="s">
        <v>10158</v>
      </c>
      <c r="C5105" t="str">
        <f>Tabla4[[#This Row],[NIT]]</f>
        <v>06141105121029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722</v>
      </c>
      <c r="B5106" t="s">
        <v>10159</v>
      </c>
      <c r="C5106" t="str">
        <f>Tabla4[[#This Row],[NIT]]</f>
        <v>06142411121039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10160</v>
      </c>
      <c r="B5107" t="s">
        <v>10161</v>
      </c>
      <c r="C5107" t="str">
        <f>Tabla4[[#This Row],[NIT]]</f>
        <v>06140510991050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2090</v>
      </c>
      <c r="B5108" t="s">
        <v>10162</v>
      </c>
      <c r="C5108" t="str">
        <f>Tabla4[[#This Row],[NIT]]</f>
        <v>06142012041013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10163</v>
      </c>
      <c r="B5109" t="s">
        <v>10164</v>
      </c>
      <c r="C5109" t="str">
        <f>Tabla4[[#This Row],[NIT]]</f>
        <v>05110404191010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10165</v>
      </c>
      <c r="B5110" t="s">
        <v>10166</v>
      </c>
      <c r="C5110" t="str">
        <f>Tabla4[[#This Row],[NIT]]</f>
        <v>05030512161019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10167</v>
      </c>
      <c r="B5111" t="s">
        <v>10168</v>
      </c>
      <c r="C5111" t="str">
        <f>Tabla4[[#This Row],[NIT]]</f>
        <v>06142612201022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10169</v>
      </c>
      <c r="B5112" t="s">
        <v>41</v>
      </c>
      <c r="C5112" t="str">
        <f>Tabla4[[#This Row],[NIT]]</f>
        <v>00</v>
      </c>
      <c r="D5112">
        <f t="shared" si="159"/>
        <v>2</v>
      </c>
      <c r="E5112" t="str">
        <f t="shared" si="160"/>
        <v xml:space="preserve"> </v>
      </c>
    </row>
    <row r="5113" spans="1:5" x14ac:dyDescent="0.25">
      <c r="A5113" s="1" t="s">
        <v>10170</v>
      </c>
      <c r="B5113" t="s">
        <v>10171</v>
      </c>
      <c r="C5113" t="str">
        <f>Tabla4[[#This Row],[NIT]]</f>
        <v>01011806560011</v>
      </c>
      <c r="D5113">
        <f t="shared" si="159"/>
        <v>14</v>
      </c>
      <c r="E5113" t="str">
        <f t="shared" si="160"/>
        <v>NIT</v>
      </c>
    </row>
    <row r="5114" spans="1:5" x14ac:dyDescent="0.25">
      <c r="A5114" s="22" t="s">
        <v>10208</v>
      </c>
      <c r="B5114" t="s">
        <v>10209</v>
      </c>
      <c r="C5114" t="str">
        <f>Tabla4[[#This Row],[NIT]]</f>
        <v>043352446</v>
      </c>
      <c r="D5114">
        <f t="shared" si="159"/>
        <v>9</v>
      </c>
      <c r="E5114" t="str">
        <f t="shared" si="160"/>
        <v>DUI</v>
      </c>
    </row>
    <row r="5115" spans="1:5" x14ac:dyDescent="0.25">
      <c r="A5115" s="22" t="s">
        <v>10210</v>
      </c>
      <c r="B5115" t="s">
        <v>10211</v>
      </c>
      <c r="C5115" t="str">
        <f>Tabla4[[#This Row],[NIT]]</f>
        <v>016039449</v>
      </c>
      <c r="D5115">
        <f t="shared" si="159"/>
        <v>9</v>
      </c>
      <c r="E5115" t="str">
        <f t="shared" si="160"/>
        <v>DUI</v>
      </c>
    </row>
    <row r="5116" spans="1:5" x14ac:dyDescent="0.25">
      <c r="A5116" s="22" t="s">
        <v>10212</v>
      </c>
      <c r="B5116" t="s">
        <v>10213</v>
      </c>
      <c r="C5116" t="str">
        <f>Tabla4[[#This Row],[NIT]]</f>
        <v>020391560</v>
      </c>
      <c r="D5116">
        <f t="shared" si="159"/>
        <v>9</v>
      </c>
      <c r="E5116" t="str">
        <f t="shared" si="160"/>
        <v>DUI</v>
      </c>
    </row>
    <row r="5117" spans="1:5" x14ac:dyDescent="0.25">
      <c r="A5117" s="22" t="s">
        <v>10216</v>
      </c>
      <c r="B5117" t="s">
        <v>10218</v>
      </c>
      <c r="C5117" t="str">
        <f>Tabla4[[#This Row],[NIT]]</f>
        <v>036880959</v>
      </c>
      <c r="D5117">
        <f t="shared" ref="D5117:D5131" si="161">LEN(C5117)</f>
        <v>9</v>
      </c>
      <c r="E5117" t="str">
        <f t="shared" si="160"/>
        <v>DUI</v>
      </c>
    </row>
    <row r="5118" spans="1:5" x14ac:dyDescent="0.25">
      <c r="A5118" s="22" t="s">
        <v>10219</v>
      </c>
      <c r="B5118" t="s">
        <v>10220</v>
      </c>
      <c r="C5118" t="str">
        <f>Tabla4[[#This Row],[NIT]]</f>
        <v>027486421</v>
      </c>
      <c r="D5118">
        <f t="shared" si="161"/>
        <v>9</v>
      </c>
      <c r="E5118" t="str">
        <f t="shared" si="160"/>
        <v>DUI</v>
      </c>
    </row>
    <row r="5119" spans="1:5" x14ac:dyDescent="0.25">
      <c r="A5119" s="22" t="s">
        <v>10221</v>
      </c>
      <c r="B5119" t="s">
        <v>10222</v>
      </c>
      <c r="C5119" t="str">
        <f>Tabla4[[#This Row],[NIT]]</f>
        <v>011354917</v>
      </c>
      <c r="D5119">
        <f t="shared" si="161"/>
        <v>9</v>
      </c>
      <c r="E5119" t="str">
        <f t="shared" si="160"/>
        <v>DUI</v>
      </c>
    </row>
    <row r="5120" spans="1:5" x14ac:dyDescent="0.25">
      <c r="A5120" s="22" t="s">
        <v>10223</v>
      </c>
      <c r="B5120" t="s">
        <v>10224</v>
      </c>
      <c r="C5120" t="str">
        <f>Tabla4[[#This Row],[NIT]]</f>
        <v>024681860</v>
      </c>
      <c r="D5120">
        <f t="shared" si="161"/>
        <v>9</v>
      </c>
      <c r="E5120" t="str">
        <f t="shared" si="160"/>
        <v>DUI</v>
      </c>
    </row>
    <row r="5121" spans="1:5" x14ac:dyDescent="0.25">
      <c r="A5121" s="22" t="s">
        <v>10225</v>
      </c>
      <c r="B5121" t="s">
        <v>10226</v>
      </c>
      <c r="C5121" t="str">
        <f>Tabla4[[#This Row],[NIT]]</f>
        <v>036616376</v>
      </c>
      <c r="D5121">
        <f t="shared" si="161"/>
        <v>9</v>
      </c>
      <c r="E5121" t="str">
        <f t="shared" si="160"/>
        <v>DUI</v>
      </c>
    </row>
    <row r="5122" spans="1:5" x14ac:dyDescent="0.25">
      <c r="A5122" s="22" t="s">
        <v>10229</v>
      </c>
      <c r="B5122" t="s">
        <v>10230</v>
      </c>
      <c r="C5122" t="str">
        <f>Tabla4[[#This Row],[NIT]]</f>
        <v>025921344</v>
      </c>
      <c r="D5122">
        <f t="shared" si="161"/>
        <v>9</v>
      </c>
      <c r="E5122" t="str">
        <f t="shared" si="160"/>
        <v>DUI</v>
      </c>
    </row>
    <row r="5123" spans="1:5" x14ac:dyDescent="0.25">
      <c r="A5123" s="22" t="s">
        <v>10231</v>
      </c>
      <c r="B5123" t="s">
        <v>10232</v>
      </c>
      <c r="C5123" t="str">
        <f>Tabla4[[#This Row],[NIT]]</f>
        <v>038637263</v>
      </c>
      <c r="D5123">
        <f t="shared" si="161"/>
        <v>9</v>
      </c>
      <c r="E5123" t="str">
        <f t="shared" ref="E5123:E5131" si="162">IF(D5123=14,"NIT",IF(D5123=9,"DUI"," "))</f>
        <v>DUI</v>
      </c>
    </row>
    <row r="5124" spans="1:5" x14ac:dyDescent="0.25">
      <c r="A5124" s="22" t="s">
        <v>10233</v>
      </c>
      <c r="B5124" t="s">
        <v>10234</v>
      </c>
      <c r="C5124" t="str">
        <f>Tabla4[[#This Row],[NIT]]</f>
        <v>028967810</v>
      </c>
      <c r="D5124">
        <f t="shared" si="161"/>
        <v>9</v>
      </c>
      <c r="E5124" t="str">
        <f t="shared" si="162"/>
        <v>DUI</v>
      </c>
    </row>
    <row r="5125" spans="1:5" x14ac:dyDescent="0.25">
      <c r="A5125" s="22" t="s">
        <v>10235</v>
      </c>
      <c r="B5125" t="s">
        <v>10236</v>
      </c>
      <c r="C5125" t="str">
        <f>Tabla4[[#This Row],[NIT]]</f>
        <v>022524826</v>
      </c>
      <c r="D5125">
        <f t="shared" si="161"/>
        <v>9</v>
      </c>
      <c r="E5125" t="str">
        <f t="shared" si="162"/>
        <v>DUI</v>
      </c>
    </row>
    <row r="5126" spans="1:5" x14ac:dyDescent="0.25">
      <c r="A5126" s="22" t="s">
        <v>10237</v>
      </c>
      <c r="B5126" t="s">
        <v>10238</v>
      </c>
      <c r="C5126" t="str">
        <f>Tabla4[[#This Row],[NIT]]</f>
        <v>05030610171014</v>
      </c>
      <c r="D5126">
        <f t="shared" si="161"/>
        <v>14</v>
      </c>
      <c r="E5126" t="str">
        <f t="shared" si="162"/>
        <v>NIT</v>
      </c>
    </row>
    <row r="5127" spans="1:5" x14ac:dyDescent="0.25">
      <c r="A5127" s="22" t="s">
        <v>10239</v>
      </c>
      <c r="B5127" t="s">
        <v>10240</v>
      </c>
      <c r="C5127" t="str">
        <f>Tabla4[[#This Row],[NIT]]</f>
        <v>020073455</v>
      </c>
      <c r="D5127">
        <f t="shared" si="161"/>
        <v>9</v>
      </c>
      <c r="E5127" t="str">
        <f t="shared" si="162"/>
        <v>DUI</v>
      </c>
    </row>
    <row r="5128" spans="1:5" x14ac:dyDescent="0.25">
      <c r="A5128" s="22" t="s">
        <v>10241</v>
      </c>
      <c r="B5128" t="s">
        <v>10242</v>
      </c>
      <c r="C5128" t="str">
        <f>Tabla4[[#This Row],[NIT]]</f>
        <v>029422805</v>
      </c>
      <c r="D5128">
        <f t="shared" si="161"/>
        <v>9</v>
      </c>
      <c r="E5128" t="str">
        <f t="shared" si="162"/>
        <v>DUI</v>
      </c>
    </row>
    <row r="5129" spans="1:5" x14ac:dyDescent="0.25">
      <c r="A5129" s="22" t="s">
        <v>10243</v>
      </c>
      <c r="B5129" t="s">
        <v>10244</v>
      </c>
      <c r="C5129" t="str">
        <f>Tabla4[[#This Row],[NIT]]</f>
        <v>06141902181029</v>
      </c>
      <c r="D5129">
        <f t="shared" si="161"/>
        <v>14</v>
      </c>
      <c r="E5129" t="str">
        <f t="shared" si="162"/>
        <v>NIT</v>
      </c>
    </row>
    <row r="5130" spans="1:5" x14ac:dyDescent="0.25">
      <c r="A5130" s="22" t="s">
        <v>10245</v>
      </c>
      <c r="B5130" t="s">
        <v>10246</v>
      </c>
      <c r="C5130" t="str">
        <f>Tabla4[[#This Row],[NIT]]</f>
        <v>040078190</v>
      </c>
      <c r="D5130">
        <f t="shared" si="161"/>
        <v>9</v>
      </c>
      <c r="E5130" t="str">
        <f t="shared" si="162"/>
        <v>DUI</v>
      </c>
    </row>
    <row r="5131" spans="1:5" x14ac:dyDescent="0.25">
      <c r="A5131" s="22" t="s">
        <v>10248</v>
      </c>
      <c r="B5131" t="s">
        <v>10249</v>
      </c>
      <c r="C5131" t="str">
        <f>Tabla4[[#This Row],[NIT]]</f>
        <v>005441162</v>
      </c>
      <c r="D5131">
        <f t="shared" si="161"/>
        <v>9</v>
      </c>
      <c r="E5131" t="str">
        <f t="shared" si="162"/>
        <v>DUI</v>
      </c>
    </row>
  </sheetData>
  <phoneticPr fontId="8" type="noConversion"/>
  <conditionalFormatting sqref="A4426:A4593 A4603:A4644 A4646:A4650 A4654 A4663:A4664 A4667:A4677 A4679:A4681 A4683:A4693 A4699:A4718 A4720 A4726:A4727 A4732:A4774 A4776:A4785 A4787:A4792 A4794:A4796 A4802:A5030 A5032:A5113">
    <cfRule type="duplicateValues" dxfId="85" priority="4"/>
  </conditionalFormatting>
  <conditionalFormatting sqref="A4426:A4644 A4699:A4718 A4720 A4646:A4693 A4726:A4727 A4732:A4774 A4776:A4785 A4787:A4792 A4794:A4796 A4802:A5030 A5032:A5113">
    <cfRule type="duplicateValues" dxfId="84" priority="3"/>
  </conditionalFormatting>
  <conditionalFormatting sqref="A4426:A5030 A5032:A5113">
    <cfRule type="duplicateValues" dxfId="83" priority="2"/>
  </conditionalFormatting>
  <conditionalFormatting sqref="A5031">
    <cfRule type="duplicateValues" dxfId="82" priority="1"/>
  </conditionalFormatting>
  <dataValidations disablePrompts="1" count="1">
    <dataValidation type="textLength" allowBlank="1" showInputMessage="1" showErrorMessage="1" errorTitle="Debes ingresar 14 caracteres" sqref="A4334:A4335" xr:uid="{15B27F38-132F-4741-B61B-916606C2AA6B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8494</v>
      </c>
      <c r="B1" s="57" t="s">
        <v>8495</v>
      </c>
      <c r="C1" s="57" t="s">
        <v>8496</v>
      </c>
      <c r="D1" s="58" t="s">
        <v>8497</v>
      </c>
      <c r="E1" s="60" t="s">
        <v>8498</v>
      </c>
      <c r="F1" s="61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8500</v>
      </c>
      <c r="B1" s="57" t="s">
        <v>8501</v>
      </c>
      <c r="C1" s="57" t="s">
        <v>8502</v>
      </c>
      <c r="D1" s="57" t="s">
        <v>8503</v>
      </c>
      <c r="E1" s="57" t="s">
        <v>8504</v>
      </c>
      <c r="F1" s="63" t="s">
        <v>8505</v>
      </c>
      <c r="G1" s="57" t="s">
        <v>8495</v>
      </c>
      <c r="H1" s="58" t="s">
        <v>8497</v>
      </c>
      <c r="I1" s="58" t="s">
        <v>14</v>
      </c>
      <c r="J1" s="59" t="s">
        <v>7737</v>
      </c>
      <c r="K1" s="59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5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8483</v>
      </c>
      <c r="B1" s="52" t="s">
        <v>17</v>
      </c>
      <c r="C1" s="53" t="s">
        <v>8486</v>
      </c>
      <c r="D1" s="53" t="s">
        <v>8493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77</v>
      </c>
      <c r="M1" s="53" t="s">
        <v>78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4"/>
      <c r="O4" s="2"/>
      <c r="P4" s="74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5683-8B5D-40FA-A0E1-949B04A180DD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43"/>
    <col min="2" max="2" width="15.140625" style="142" customWidth="1"/>
    <col min="3" max="3" width="3.85546875" style="143" customWidth="1"/>
    <col min="4" max="4" width="25.85546875" style="142" customWidth="1"/>
    <col min="5" max="5" width="7.85546875" style="143" customWidth="1"/>
    <col min="6" max="16384" width="11.42578125" style="143"/>
  </cols>
  <sheetData>
    <row r="1" spans="2:18 16384:16384" ht="79.5" customHeight="1" thickBot="1" x14ac:dyDescent="0.3"/>
    <row r="2" spans="2:18 16384:16384" ht="16.5" customHeight="1" x14ac:dyDescent="0.25">
      <c r="B2" s="146" t="s">
        <v>17</v>
      </c>
      <c r="C2" s="147"/>
      <c r="D2" s="153" t="s">
        <v>7944</v>
      </c>
      <c r="XFD2" s="143" t="s">
        <v>7944</v>
      </c>
    </row>
    <row r="3" spans="2:18 16384:16384" x14ac:dyDescent="0.25">
      <c r="B3" s="146" t="s">
        <v>2</v>
      </c>
      <c r="C3" s="147"/>
      <c r="D3" s="157" t="s">
        <v>10261</v>
      </c>
      <c r="E3" s="137" t="s">
        <v>7706</v>
      </c>
      <c r="G3" s="144" t="s">
        <v>10228</v>
      </c>
      <c r="H3" s="145" t="s">
        <v>10227</v>
      </c>
      <c r="I3" s="144" t="s">
        <v>10261</v>
      </c>
      <c r="M3" s="143" t="s">
        <v>10260</v>
      </c>
      <c r="O3" s="143" t="s">
        <v>10176</v>
      </c>
      <c r="P3" s="143" t="s">
        <v>10177</v>
      </c>
      <c r="Q3" s="143" t="s">
        <v>10178</v>
      </c>
      <c r="R3" s="143" t="s">
        <v>10179</v>
      </c>
      <c r="XFD3" s="143" t="s">
        <v>7981</v>
      </c>
    </row>
    <row r="4" spans="2:18 16384:16384" x14ac:dyDescent="0.25">
      <c r="B4" s="146" t="s">
        <v>4</v>
      </c>
      <c r="C4" s="147"/>
      <c r="D4" s="149" t="s">
        <v>10260</v>
      </c>
      <c r="M4" s="143" t="s">
        <v>10264</v>
      </c>
      <c r="O4" s="143" t="s">
        <v>10180</v>
      </c>
      <c r="P4" s="143" t="s">
        <v>10181</v>
      </c>
      <c r="Q4" s="143" t="s">
        <v>10182</v>
      </c>
      <c r="R4" s="143" t="s">
        <v>10183</v>
      </c>
    </row>
    <row r="5" spans="2:18 16384:16384" x14ac:dyDescent="0.25">
      <c r="B5" s="146" t="s">
        <v>10262</v>
      </c>
      <c r="C5" s="147"/>
      <c r="D5" s="158"/>
      <c r="M5" s="143" t="s">
        <v>10265</v>
      </c>
      <c r="O5" s="143" t="s">
        <v>10184</v>
      </c>
      <c r="P5" s="143" t="s">
        <v>10185</v>
      </c>
      <c r="Q5" s="143" t="s">
        <v>10186</v>
      </c>
      <c r="R5" s="143" t="s">
        <v>10187</v>
      </c>
    </row>
    <row r="6" spans="2:18 16384:16384" x14ac:dyDescent="0.25">
      <c r="B6" s="146" t="s">
        <v>10266</v>
      </c>
      <c r="C6" s="147"/>
      <c r="D6" s="159" t="str">
        <f>IFERROR(VLOOKUP(D5,'base de clientes'!A:B,2,FALSE)," ")</f>
        <v xml:space="preserve"> </v>
      </c>
      <c r="F6" s="143" t="str">
        <f>IFERROR(VLOOKUP(D6,'base de clientes'!A:B,2,FALSE)," ")</f>
        <v>WLS INVERSIONES, S.A. DE C.V.</v>
      </c>
      <c r="O6" s="143" t="s">
        <v>10191</v>
      </c>
      <c r="P6" s="143" t="s">
        <v>10206</v>
      </c>
      <c r="Q6" s="143" t="s">
        <v>10189</v>
      </c>
      <c r="R6" s="143" t="s">
        <v>10190</v>
      </c>
    </row>
    <row r="7" spans="2:18 16384:16384" ht="14.25" customHeight="1" x14ac:dyDescent="0.25">
      <c r="B7" s="150" t="s">
        <v>68</v>
      </c>
      <c r="C7" s="147"/>
      <c r="D7" s="148" t="s">
        <v>10207</v>
      </c>
      <c r="O7" s="143" t="s">
        <v>10206</v>
      </c>
      <c r="P7" s="143" t="s">
        <v>10188</v>
      </c>
      <c r="Q7" s="143" t="s">
        <v>10192</v>
      </c>
      <c r="R7" s="143" t="s">
        <v>10193</v>
      </c>
      <c r="XFD7" s="143" t="s">
        <v>8323</v>
      </c>
    </row>
    <row r="8" spans="2:18 16384:16384" ht="14.25" customHeight="1" x14ac:dyDescent="0.25">
      <c r="B8" s="150" t="s">
        <v>67</v>
      </c>
      <c r="C8" s="147"/>
      <c r="D8" s="156"/>
      <c r="O8" s="143" t="s">
        <v>10188</v>
      </c>
      <c r="Q8" s="143" t="s">
        <v>10206</v>
      </c>
      <c r="R8" s="143" t="s">
        <v>10194</v>
      </c>
      <c r="XFD8" s="143" t="s">
        <v>8324</v>
      </c>
    </row>
    <row r="9" spans="2:18 16384:16384" ht="14.25" customHeight="1" x14ac:dyDescent="0.25">
      <c r="B9" s="150" t="s">
        <v>10257</v>
      </c>
      <c r="C9" s="147"/>
      <c r="D9" s="154"/>
      <c r="Q9" s="143" t="s">
        <v>10188</v>
      </c>
      <c r="R9" s="143" t="s">
        <v>10195</v>
      </c>
      <c r="XFD9" s="143" t="s">
        <v>8325</v>
      </c>
    </row>
    <row r="10" spans="2:18 16384:16384" ht="14.25" customHeight="1" x14ac:dyDescent="0.25">
      <c r="B10" s="146" t="s">
        <v>10263</v>
      </c>
      <c r="C10" s="147"/>
      <c r="D10" s="155">
        <f>D9*0.13</f>
        <v>0</v>
      </c>
      <c r="R10" s="143" t="s">
        <v>10196</v>
      </c>
      <c r="XFD10" s="143" t="s">
        <v>8326</v>
      </c>
    </row>
    <row r="11" spans="2:18 16384:16384" ht="14.25" customHeight="1" x14ac:dyDescent="0.25">
      <c r="B11" s="146" t="s">
        <v>10172</v>
      </c>
      <c r="C11" s="147"/>
      <c r="D11" s="151" t="s">
        <v>10180</v>
      </c>
      <c r="R11" s="143" t="s">
        <v>10206</v>
      </c>
      <c r="XFD11" s="143" t="s">
        <v>8327</v>
      </c>
    </row>
    <row r="12" spans="2:18 16384:16384" ht="14.25" customHeight="1" x14ac:dyDescent="0.25">
      <c r="B12" s="146" t="s">
        <v>10173</v>
      </c>
      <c r="C12" s="147"/>
      <c r="D12" s="151"/>
      <c r="R12" s="143" t="s">
        <v>10188</v>
      </c>
      <c r="XFD12" s="143" t="s">
        <v>8328</v>
      </c>
    </row>
    <row r="13" spans="2:18 16384:16384" ht="14.25" customHeight="1" x14ac:dyDescent="0.25">
      <c r="B13" s="146" t="s">
        <v>10174</v>
      </c>
      <c r="C13" s="147"/>
      <c r="D13" s="151"/>
      <c r="XFD13" s="143" t="s">
        <v>8329</v>
      </c>
    </row>
    <row r="14" spans="2:18 16384:16384" ht="14.25" customHeight="1" x14ac:dyDescent="0.25">
      <c r="B14" s="146" t="s">
        <v>10175</v>
      </c>
      <c r="C14" s="147"/>
      <c r="D14" s="151" t="s">
        <v>10183</v>
      </c>
      <c r="XFD14" s="143" t="s">
        <v>7944</v>
      </c>
    </row>
    <row r="15" spans="2:18 16384:16384" ht="15.75" thickBot="1" x14ac:dyDescent="0.3">
      <c r="B15" s="146" t="s">
        <v>18</v>
      </c>
      <c r="C15" s="147"/>
      <c r="D15" s="152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3CA11F71-1E1E-4674-8F32-82B1AB23FD25}">
      <formula1>0</formula1>
      <formula2>10000000</formula2>
    </dataValidation>
    <dataValidation type="list" allowBlank="1" showInputMessage="1" showErrorMessage="1" sqref="D2" xr:uid="{5F10BF6B-8373-4075-AADF-892945A6D9B6}">
      <formula1>$XFD$2:$XFD$14</formula1>
    </dataValidation>
    <dataValidation type="list" allowBlank="1" showInputMessage="1" showErrorMessage="1" sqref="D4" xr:uid="{4EBE9D37-49B8-4D8A-ADB8-11BAF0A56DB4}">
      <formula1>$M$3:$M$5</formula1>
    </dataValidation>
    <dataValidation type="list" allowBlank="1" showInputMessage="1" showErrorMessage="1" sqref="D11" xr:uid="{7FA32A08-C1EC-4861-A966-04D6166676E4}">
      <formula1>$O$4:$O$9</formula1>
    </dataValidation>
    <dataValidation type="list" allowBlank="1" showInputMessage="1" showErrorMessage="1" sqref="D12" xr:uid="{A48AF818-86B2-405B-91FE-211085BF92FB}">
      <formula1>$P$4:$P$9</formula1>
    </dataValidation>
    <dataValidation type="list" allowBlank="1" showInputMessage="1" showErrorMessage="1" sqref="D13" xr:uid="{B69C067E-F544-4F6F-9332-E11DEF46AA59}">
      <formula1>$Q$4:$Q$14</formula1>
    </dataValidation>
    <dataValidation type="list" allowBlank="1" showInputMessage="1" showErrorMessage="1" sqref="D14" xr:uid="{152CE206-5B99-4E1E-9972-7C2A768C4DDF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E12B2-5232-4FE5-82D7-C74495FD675E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10251</v>
      </c>
      <c r="B2" t="s">
        <v>10252</v>
      </c>
      <c r="C2" t="s">
        <v>10253</v>
      </c>
      <c r="D2" t="s">
        <v>10254</v>
      </c>
      <c r="E2" t="s">
        <v>10255</v>
      </c>
      <c r="F2" t="s">
        <v>10256</v>
      </c>
      <c r="G2" t="s">
        <v>10257</v>
      </c>
      <c r="H2" t="s">
        <v>10258</v>
      </c>
      <c r="I2" t="s">
        <v>10176</v>
      </c>
      <c r="J2" t="s">
        <v>10177</v>
      </c>
      <c r="K2" t="s">
        <v>10178</v>
      </c>
      <c r="L2" t="s">
        <v>10179</v>
      </c>
      <c r="M2" t="s">
        <v>10259</v>
      </c>
    </row>
    <row r="3" spans="1:13" x14ac:dyDescent="0.25">
      <c r="A3" t="s">
        <v>10260</v>
      </c>
      <c r="B3" t="s">
        <v>97</v>
      </c>
      <c r="C3" t="s">
        <v>98</v>
      </c>
      <c r="D3" t="s">
        <v>10261</v>
      </c>
      <c r="E3" t="s">
        <v>10207</v>
      </c>
      <c r="F3">
        <v>1555</v>
      </c>
      <c r="G3" s="2">
        <v>650</v>
      </c>
      <c r="H3" s="2">
        <v>84.5</v>
      </c>
      <c r="I3" t="s">
        <v>10180</v>
      </c>
      <c r="J3" t="s">
        <v>10181</v>
      </c>
      <c r="K3" t="s">
        <v>10192</v>
      </c>
      <c r="L3" t="s">
        <v>10183</v>
      </c>
      <c r="M3" t="s">
        <v>8482</v>
      </c>
    </row>
    <row r="4" spans="1:13" x14ac:dyDescent="0.25">
      <c r="A4" t="s">
        <v>7719</v>
      </c>
      <c r="G4" s="15">
        <f>SUBTOTAL(109,Tabla10[MONTO DE LA RETENCIÓN DEL IVA 13%])</f>
        <v>84.5</v>
      </c>
      <c r="H4" s="15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10176</v>
      </c>
      <c r="T2" s="126" t="s">
        <v>10177</v>
      </c>
      <c r="U2" s="126" t="s">
        <v>10178</v>
      </c>
      <c r="V2" s="126" t="s">
        <v>10179</v>
      </c>
      <c r="W2" s="126" t="s">
        <v>8796</v>
      </c>
      <c r="AC2" t="s">
        <v>10176</v>
      </c>
      <c r="AD2" t="s">
        <v>10177</v>
      </c>
      <c r="AE2" t="s">
        <v>10178</v>
      </c>
      <c r="AF2" t="s">
        <v>10179</v>
      </c>
    </row>
    <row r="3" spans="1:32" x14ac:dyDescent="0.25">
      <c r="A3" t="s">
        <v>8797</v>
      </c>
      <c r="B3" t="s">
        <v>8798</v>
      </c>
      <c r="D3" t="s">
        <v>10197</v>
      </c>
      <c r="F3" t="s">
        <v>10198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10180</v>
      </c>
      <c r="T3" s="126" t="s">
        <v>10185</v>
      </c>
      <c r="U3" s="126" t="s">
        <v>10182</v>
      </c>
      <c r="V3" s="126" t="s">
        <v>10190</v>
      </c>
      <c r="W3" s="126" t="s">
        <v>10199</v>
      </c>
      <c r="AC3" t="s">
        <v>10180</v>
      </c>
      <c r="AD3" t="s">
        <v>10181</v>
      </c>
      <c r="AE3" t="s">
        <v>10182</v>
      </c>
      <c r="AF3" t="s">
        <v>10183</v>
      </c>
    </row>
    <row r="4" spans="1:32" x14ac:dyDescent="0.25">
      <c r="A4" t="s">
        <v>8797</v>
      </c>
      <c r="B4" t="s">
        <v>8798</v>
      </c>
      <c r="D4" t="s">
        <v>10197</v>
      </c>
      <c r="F4" t="s">
        <v>10198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10180</v>
      </c>
      <c r="T4" s="126" t="s">
        <v>10185</v>
      </c>
      <c r="U4" s="126" t="s">
        <v>10182</v>
      </c>
      <c r="V4" s="126" t="s">
        <v>10190</v>
      </c>
      <c r="W4" s="126" t="s">
        <v>10199</v>
      </c>
      <c r="AC4" t="s">
        <v>10184</v>
      </c>
      <c r="AD4" t="s">
        <v>10185</v>
      </c>
      <c r="AE4" t="s">
        <v>10186</v>
      </c>
      <c r="AF4" t="s">
        <v>10187</v>
      </c>
    </row>
    <row r="5" spans="1:32" x14ac:dyDescent="0.25">
      <c r="A5" t="s">
        <v>7719</v>
      </c>
      <c r="G5" s="15">
        <f>SUBTOTAL(109,Tabla9[[MONTO DEVENGADO ]])</f>
        <v>0</v>
      </c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0</v>
      </c>
      <c r="M5" s="15">
        <f>SUBTOTAL(109,Tabla9[ISSS])</f>
        <v>0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 s="15">
        <f>SUBTOTAL(109,Tabla9[BIENESTAR MAGISTERIAL])</f>
        <v>0</v>
      </c>
      <c r="R5" s="15">
        <f>SUBTOTAL(109,Tabla9[[ISSS IVM ]])</f>
        <v>0</v>
      </c>
      <c r="S5" s="15"/>
      <c r="T5" s="15"/>
      <c r="U5" s="15"/>
      <c r="V5" s="15"/>
      <c r="W5" s="15"/>
      <c r="AC5" t="s">
        <v>10191</v>
      </c>
      <c r="AD5" t="s">
        <v>10206</v>
      </c>
      <c r="AE5" t="s">
        <v>10189</v>
      </c>
      <c r="AF5" t="s">
        <v>10190</v>
      </c>
    </row>
    <row r="6" spans="1:32" x14ac:dyDescent="0.25">
      <c r="AC6" t="s">
        <v>10206</v>
      </c>
      <c r="AD6" t="s">
        <v>10188</v>
      </c>
      <c r="AE6" t="s">
        <v>10192</v>
      </c>
      <c r="AF6" t="s">
        <v>10193</v>
      </c>
    </row>
    <row r="7" spans="1:32" x14ac:dyDescent="0.25">
      <c r="AC7" t="s">
        <v>10188</v>
      </c>
      <c r="AE7" t="s">
        <v>10206</v>
      </c>
      <c r="AF7" t="s">
        <v>10194</v>
      </c>
    </row>
    <row r="8" spans="1:32" x14ac:dyDescent="0.25">
      <c r="AE8" t="s">
        <v>10188</v>
      </c>
      <c r="AF8" t="s">
        <v>10195</v>
      </c>
    </row>
    <row r="9" spans="1:32" x14ac:dyDescent="0.25">
      <c r="AF9" t="s">
        <v>10196</v>
      </c>
    </row>
    <row r="10" spans="1:32" x14ac:dyDescent="0.25">
      <c r="AF10" t="s">
        <v>10206</v>
      </c>
    </row>
    <row r="11" spans="1:32" x14ac:dyDescent="0.25">
      <c r="AF11" t="s">
        <v>10188</v>
      </c>
    </row>
  </sheetData>
  <dataValidations count="4">
    <dataValidation type="list" allowBlank="1" showInputMessage="1" showErrorMessage="1" sqref="S3:S4" xr:uid="{D364A225-68EA-440B-8B9E-04DDA8D1F430}">
      <formula1>$AC$3:$AC$8</formula1>
    </dataValidation>
    <dataValidation type="list" allowBlank="1" showInputMessage="1" showErrorMessage="1" sqref="T3:T4" xr:uid="{E8423A97-DFCD-4407-8637-468024A0A419}">
      <formula1>$AD$3:$AD$8</formula1>
    </dataValidation>
    <dataValidation type="list" allowBlank="1" showInputMessage="1" showErrorMessage="1" sqref="U3:U4" xr:uid="{897C20D9-5F92-42EB-A84B-9D1A0D530CA4}">
      <formula1>$AE$3:$AE$11</formula1>
    </dataValidation>
    <dataValidation type="list" allowBlank="1" showInputMessage="1" showErrorMessage="1" sqref="V3:V4" xr:uid="{5BC46309-2D00-4CF5-B6DB-4A45A16599EB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28"/>
  <sheetViews>
    <sheetView showGridLines="0" topLeftCell="A2" zoomScaleNormal="100" workbookViewId="0">
      <selection activeCell="J28" sqref="J28"/>
    </sheetView>
  </sheetViews>
  <sheetFormatPr baseColWidth="10" defaultRowHeight="15" x14ac:dyDescent="0.25"/>
  <cols>
    <col min="1" max="1" width="2.28515625" style="88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3.85546875" customWidth="1"/>
    <col min="11" max="11" width="12.5703125" bestFit="1" customWidth="1"/>
    <col min="12" max="12" width="17.85546875" bestFit="1" customWidth="1"/>
  </cols>
  <sheetData>
    <row r="1" spans="1:13 16383:16384" s="85" customFormat="1" ht="44.25" customHeight="1" x14ac:dyDescent="0.2">
      <c r="A1" s="87"/>
      <c r="B1" s="207"/>
      <c r="C1" s="208"/>
      <c r="D1" s="205" t="s">
        <v>8949</v>
      </c>
      <c r="E1" s="206"/>
      <c r="F1" s="206"/>
      <c r="I1" s="86"/>
    </row>
    <row r="2" spans="1:13 16383:16384" x14ac:dyDescent="0.25">
      <c r="L2" s="132"/>
    </row>
    <row r="3" spans="1:13 16383:16384" ht="21.75" customHeight="1" x14ac:dyDescent="0.25">
      <c r="D3" s="82" t="s">
        <v>8574</v>
      </c>
      <c r="E3" s="83" t="s">
        <v>8325</v>
      </c>
      <c r="F3" s="84" t="s">
        <v>8776</v>
      </c>
      <c r="G3" s="75"/>
      <c r="H3" s="82" t="s">
        <v>8777</v>
      </c>
      <c r="I3" s="83" t="s">
        <v>8758</v>
      </c>
      <c r="K3" s="133"/>
      <c r="L3" s="133"/>
      <c r="XFC3" t="s">
        <v>7944</v>
      </c>
    </row>
    <row r="4" spans="1:13 16383:16384" ht="18" customHeight="1" x14ac:dyDescent="0.25">
      <c r="D4" s="89" t="s">
        <v>8759</v>
      </c>
      <c r="E4" s="90">
        <f>ROUND(SUMIFS(Tabla3[[#All],[V GRAVADAS]],Tabla3[[#All],[MES]],Tabla7[[#Headers],[AGOSTO]])/(1.13),2)</f>
        <v>888.32</v>
      </c>
      <c r="F4" s="91"/>
      <c r="G4" s="107"/>
      <c r="H4" s="89" t="s">
        <v>8760</v>
      </c>
      <c r="I4" s="111">
        <f>ROUND(F7*0.13-F11*0.13-E13-E14,2)</f>
        <v>106.6</v>
      </c>
      <c r="K4" s="133"/>
      <c r="L4" s="133"/>
      <c r="XFC4" t="s">
        <v>7981</v>
      </c>
    </row>
    <row r="5" spans="1:13 16383:16384" ht="18" customHeight="1" x14ac:dyDescent="0.25">
      <c r="D5" s="89" t="s">
        <v>8761</v>
      </c>
      <c r="E5" s="90">
        <f>ROUND(SUMIFS(Tabla2[[#All],[V. GRAVADA]],Tabla2[[#All],[MES]],Tabla7[[#Headers],[AGOSTO]],Tabla2[[#All],[TIPO DE DOC]],3),2)</f>
        <v>0</v>
      </c>
      <c r="F5" s="91"/>
      <c r="G5" s="75"/>
      <c r="H5" s="89" t="s">
        <v>8762</v>
      </c>
      <c r="I5" s="99">
        <f>ROUND(F7*0.0175,2)+E15</f>
        <v>15.55</v>
      </c>
      <c r="J5" s="190" t="s">
        <v>10340</v>
      </c>
      <c r="K5" s="133"/>
      <c r="L5" s="133"/>
      <c r="XFC5" t="s">
        <v>8153</v>
      </c>
    </row>
    <row r="6" spans="1:13 16383:16384" ht="18" customHeight="1" x14ac:dyDescent="0.25">
      <c r="D6" s="89" t="s">
        <v>8763</v>
      </c>
      <c r="E6" s="90">
        <f>ROUND(SUMIFS(Tabla2[[#All],[V. GRAVADA]],Tabla2[[#All],[MES]],Tabla7[[#Headers],[AGOSTO]],Tabla2[[#All],[TIPO DE DOC]],5),2)</f>
        <v>0</v>
      </c>
      <c r="F6" s="91"/>
      <c r="G6" s="107"/>
      <c r="H6" s="105" t="s">
        <v>8764</v>
      </c>
      <c r="I6" s="100">
        <f>SUM(I4:I5)</f>
        <v>122.14999999999999</v>
      </c>
      <c r="K6" s="133"/>
      <c r="L6" s="133"/>
      <c r="XFC6" t="s">
        <v>8265</v>
      </c>
    </row>
    <row r="7" spans="1:13 16383:16384" ht="18" customHeight="1" x14ac:dyDescent="0.25">
      <c r="D7" s="114" t="s">
        <v>8774</v>
      </c>
      <c r="E7" s="115"/>
      <c r="F7" s="116">
        <f>+E4+E5-E6</f>
        <v>888.32</v>
      </c>
      <c r="G7" s="75"/>
      <c r="H7" s="80"/>
      <c r="I7" s="81"/>
      <c r="L7" s="133"/>
      <c r="M7" s="133"/>
      <c r="XFD7" t="s">
        <v>8322</v>
      </c>
    </row>
    <row r="8" spans="1:13 16383:16384" ht="18" customHeight="1" x14ac:dyDescent="0.25">
      <c r="D8" s="89" t="s">
        <v>8765</v>
      </c>
      <c r="E8" s="90">
        <f>SUMIFS(Tabla1[[#All],[C. GRAVADA]],Tabla1[[#All],[MES]],Tabla7[[#Headers],[AGOSTO]],Tabla1[[#All],[TIPO DE DOC]],"03")</f>
        <v>0</v>
      </c>
      <c r="F8" s="92"/>
      <c r="G8" s="107"/>
      <c r="H8" s="75"/>
      <c r="I8" s="76"/>
      <c r="K8" s="15"/>
      <c r="L8" s="133"/>
      <c r="M8" s="133"/>
      <c r="XFD8" t="s">
        <v>8323</v>
      </c>
    </row>
    <row r="9" spans="1:13 16383:16384" ht="18" customHeight="1" x14ac:dyDescent="0.25">
      <c r="D9" s="89" t="s">
        <v>8766</v>
      </c>
      <c r="E9" s="90">
        <f>SUMIFS(Tabla1[[#All],[IMPOR BIENES]],Tabla1[[#All],[MES]],Tabla7[[#Headers],[AGOSTO]],Tabla1[[#All],[TIPO DE DOC]],12)</f>
        <v>0</v>
      </c>
      <c r="F9" s="92"/>
      <c r="G9" s="107"/>
      <c r="H9" s="177" t="s">
        <v>10339</v>
      </c>
      <c r="I9" s="178"/>
      <c r="J9" s="15"/>
      <c r="K9" s="15"/>
      <c r="L9" s="133"/>
      <c r="M9" s="132"/>
      <c r="XFD9" t="s">
        <v>8324</v>
      </c>
    </row>
    <row r="10" spans="1:13 16383:16384" ht="18" customHeight="1" x14ac:dyDescent="0.25">
      <c r="D10" s="89" t="s">
        <v>8767</v>
      </c>
      <c r="E10" s="90">
        <f>SUMIFS(Tabla1[[#All],[C. GRAVADA]],Tabla1[[#All],[MES]],Tabla7[[#Headers],[AGOSTO]],Tabla1[[#All],[TIPO DE DOC]],"05")</f>
        <v>0</v>
      </c>
      <c r="F10" s="93"/>
      <c r="H10" s="179" t="s">
        <v>10331</v>
      </c>
      <c r="I10" s="180"/>
      <c r="L10" s="133"/>
      <c r="M10" s="132"/>
      <c r="XFD10" t="s">
        <v>8325</v>
      </c>
    </row>
    <row r="11" spans="1:13 16383:16384" ht="18" customHeight="1" x14ac:dyDescent="0.25">
      <c r="D11" s="114" t="s">
        <v>8775</v>
      </c>
      <c r="E11" s="115"/>
      <c r="F11" s="116">
        <f>IFERROR(+E8+E9-E10,"")</f>
        <v>0</v>
      </c>
      <c r="G11" s="15"/>
      <c r="H11" s="181" t="s">
        <v>10332</v>
      </c>
      <c r="I11" s="180"/>
      <c r="L11" s="133"/>
      <c r="M11" s="132"/>
      <c r="XFD11" t="s">
        <v>8326</v>
      </c>
    </row>
    <row r="12" spans="1:13 16383:16384" ht="18" customHeight="1" x14ac:dyDescent="0.25">
      <c r="D12" s="89" t="s">
        <v>8768</v>
      </c>
      <c r="E12" s="90">
        <f>SUMIFS(Tabla1[[#All],[C. EXENTAS]],Tabla1[[#All],[MES]],Tabla7[[#Headers],[AGOSTO]],Tabla1[[#All],[TIPO DE DOC]],"03")</f>
        <v>0</v>
      </c>
      <c r="F12" s="94"/>
      <c r="G12" s="15"/>
      <c r="H12" s="182" t="s">
        <v>10333</v>
      </c>
      <c r="I12" s="183">
        <v>0</v>
      </c>
      <c r="J12" s="132" t="s">
        <v>10334</v>
      </c>
      <c r="L12" s="133"/>
      <c r="M12" s="132"/>
      <c r="XFD12" t="s">
        <v>8327</v>
      </c>
    </row>
    <row r="13" spans="1:13 16383:16384" ht="18" customHeight="1" x14ac:dyDescent="0.25">
      <c r="D13" s="89" t="s">
        <v>8769</v>
      </c>
      <c r="E13" s="90">
        <f>SUMIFS(Tabla1[[#All],[PERCEPCIONES]],Tabla1[[#All],[MES]],Tabla7[[#Headers],[AGOSTO]],Tabla1[[#All],[TIPO DE DOC]],"03")</f>
        <v>0</v>
      </c>
      <c r="F13" s="95"/>
      <c r="H13" s="184" t="s">
        <v>10335</v>
      </c>
      <c r="I13" s="185" t="s">
        <v>10336</v>
      </c>
      <c r="L13" s="133"/>
      <c r="M13" s="132"/>
      <c r="XFD13" t="s">
        <v>8328</v>
      </c>
    </row>
    <row r="14" spans="1:13 16383:16384" ht="18" customHeight="1" x14ac:dyDescent="0.25">
      <c r="D14" s="89" t="s">
        <v>8770</v>
      </c>
      <c r="E14" s="90">
        <f>SUMIFS(Tabla6[[#Headers],[#Data],[Monto Retención 1%]],Tabla6[[#Headers],[#Data],[Mes]],Tabla7[[#Headers],[AGOSTO]])</f>
        <v>8.8832000000000004</v>
      </c>
      <c r="F14" s="96"/>
      <c r="H14" s="186" t="s">
        <v>10337</v>
      </c>
      <c r="I14" s="187">
        <v>0.1</v>
      </c>
      <c r="L14" s="133"/>
      <c r="M14" s="132"/>
      <c r="XFD14" t="s">
        <v>8329</v>
      </c>
    </row>
    <row r="15" spans="1:13 16383:16384" ht="18" customHeight="1" x14ac:dyDescent="0.25">
      <c r="D15" s="97" t="s">
        <v>8771</v>
      </c>
      <c r="E15" s="98">
        <f>+Tabla9[[#Totals],[IMPUESTO RETENIDO ]]</f>
        <v>0</v>
      </c>
      <c r="F15" s="94"/>
      <c r="H15" s="188">
        <f>F7-I12</f>
        <v>888.32</v>
      </c>
      <c r="I15" s="189">
        <f>H15*0.1</f>
        <v>88.832000000000008</v>
      </c>
      <c r="J15" s="132" t="s">
        <v>10338</v>
      </c>
      <c r="L15" s="133"/>
      <c r="M15" s="132"/>
    </row>
    <row r="16" spans="1:13 16383:16384" ht="18" customHeight="1" x14ac:dyDescent="0.25">
      <c r="L16" s="133"/>
      <c r="M16" s="132"/>
    </row>
    <row r="17" spans="8:13" x14ac:dyDescent="0.25">
      <c r="L17" s="133"/>
      <c r="M17" s="132"/>
    </row>
    <row r="18" spans="8:13" x14ac:dyDescent="0.25">
      <c r="L18" s="133"/>
      <c r="M18" s="132"/>
    </row>
    <row r="19" spans="8:13" x14ac:dyDescent="0.25">
      <c r="H19" s="209" t="s">
        <v>10341</v>
      </c>
      <c r="I19" s="210"/>
      <c r="J19" s="211"/>
      <c r="L19" s="94"/>
      <c r="M19" s="132"/>
    </row>
    <row r="20" spans="8:13" x14ac:dyDescent="0.25">
      <c r="H20" s="191" t="s">
        <v>17</v>
      </c>
      <c r="I20" s="192" t="s">
        <v>10342</v>
      </c>
      <c r="J20" s="191" t="s">
        <v>8760</v>
      </c>
    </row>
    <row r="21" spans="8:13" x14ac:dyDescent="0.25">
      <c r="H21" s="191" t="s">
        <v>8325</v>
      </c>
      <c r="I21" s="192">
        <v>888.32</v>
      </c>
      <c r="J21" s="192">
        <v>106.6</v>
      </c>
    </row>
    <row r="22" spans="8:13" x14ac:dyDescent="0.25">
      <c r="H22" s="191" t="s">
        <v>8326</v>
      </c>
      <c r="I22" s="192">
        <v>1184.42</v>
      </c>
      <c r="J22" s="192">
        <v>153.97</v>
      </c>
    </row>
    <row r="23" spans="8:13" x14ac:dyDescent="0.25">
      <c r="H23" s="191" t="s">
        <v>8327</v>
      </c>
      <c r="I23" s="192">
        <v>888.32</v>
      </c>
      <c r="J23" s="192">
        <v>115.48</v>
      </c>
    </row>
    <row r="24" spans="8:13" x14ac:dyDescent="0.25">
      <c r="H24" s="191" t="s">
        <v>8328</v>
      </c>
      <c r="I24" s="192">
        <v>1036.3699999999999</v>
      </c>
      <c r="J24" s="192">
        <v>124.36</v>
      </c>
    </row>
    <row r="25" spans="8:13" x14ac:dyDescent="0.25">
      <c r="H25" s="191" t="s">
        <v>8329</v>
      </c>
      <c r="I25" s="192">
        <v>888.32</v>
      </c>
      <c r="J25" s="192">
        <v>115.48</v>
      </c>
    </row>
    <row r="26" spans="8:13" x14ac:dyDescent="0.25">
      <c r="H26" s="191" t="s">
        <v>8776</v>
      </c>
      <c r="I26" s="192">
        <v>4885.75</v>
      </c>
      <c r="J26" s="192">
        <v>615.89</v>
      </c>
    </row>
    <row r="27" spans="8:13" x14ac:dyDescent="0.25">
      <c r="H27" s="191" t="s">
        <v>10343</v>
      </c>
      <c r="I27" s="193"/>
      <c r="J27" s="192">
        <v>19.25</v>
      </c>
    </row>
    <row r="28" spans="8:13" x14ac:dyDescent="0.25">
      <c r="H28" s="194" t="s">
        <v>8764</v>
      </c>
      <c r="I28" s="195"/>
      <c r="J28" s="196">
        <f>J26-J27</f>
        <v>596.64</v>
      </c>
    </row>
  </sheetData>
  <mergeCells count="3">
    <mergeCell ref="D1:F1"/>
    <mergeCell ref="B1:C1"/>
    <mergeCell ref="H19:J19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2024-12-19T21:42:12Z</dcterms:modified>
</cp:coreProperties>
</file>