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M51" i="7"/>
  <c r="P51" i="7" l="1"/>
  <c r="O51" i="7"/>
  <c r="K51" i="7"/>
  <c r="H51" i="7"/>
  <c r="Q51" i="7"/>
  <c r="D9" i="6" l="1"/>
  <c r="D11" i="5" l="1"/>
  <c r="D9" i="5"/>
  <c r="M5" i="10" l="1"/>
  <c r="N5" i="10"/>
  <c r="O5" i="10"/>
  <c r="P5" i="10"/>
  <c r="Q5" i="10"/>
  <c r="R5" i="10"/>
  <c r="S5" i="10"/>
  <c r="T5" i="10"/>
  <c r="U5" i="10"/>
  <c r="V5" i="10" s="1"/>
  <c r="L5" i="10"/>
  <c r="D9" i="9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<sst xmlns="http://schemas.openxmlformats.org/spreadsheetml/2006/main" count="604" uniqueCount="317">
  <si>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</si>
  <si>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</si>
  <si>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</si>
  <si>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</si>
  <si>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</si>
  <si>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</si>
  <si>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</si>
  <si>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</si>
  <si>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</si>
  <si>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</si>
  <si>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</si>
  <si>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</si>
  <si>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</si>
  <si>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</si>
  <si>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</si>
  <si>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</si>
  <si>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</si>
  <si>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</si>
  <si>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</si>
  <si>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</si>
  <si>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</si>
  <si>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</si>
  <si>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</si>
  <si>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</si>
  <si>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</si>
  <si>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</si>
  <si>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</si>
  <si>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</si>
  <si>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</si>
  <si>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</si>
  <si>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</si>
  <si>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</si>
  <si>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</si>
  <si>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</si>
  <si>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</si>
  <si>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</si>
  <si>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</si>
  <si>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</si>
  <si>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</si>
  <si>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</si>
  <si>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</si>
  <si>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</si>
  <si>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</si>
  <si>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</si>
  <si>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</si>
  <si>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</si>
  <si>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</si>
  <si>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</si>
  <si>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</si>
  <si>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</si>
  <si>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</si>
  <si>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</si>
  <si>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</si>
  <si>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</si>
  <si>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</si>
  <si>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</si>
  <si>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</si>
  <si>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</si>
  <si>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</si>
  <si>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</si>
  <si>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</si>
  <si>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</si>
  <si>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</si>
  <si>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</si>
  <si>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</si>
  <si>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</si>
  <si>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</si>
  <si>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</si>
  <si>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</si>
  <si>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</si>
  <si>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</si>
  <si>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</si>
  <si>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</si>
  <si>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</si>
  <si>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</si>
  <si>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</si>
  <si>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</si>
  <si>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</si>
  <si>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</si>
  <si>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</si>
  <si>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</si>
  <si>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</si>
  <si>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</si>
  <si>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</si>
  <si>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</si>
  <si>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</si>
  <si>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</si>
  <si>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</si>
  <si>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</si>
  <si>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</si>
  <si>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</si>
  <si>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</si>
  <si>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</si>
  <si>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</si>
  <si>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</si>
  <si>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</si>
  <si>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</si>
  <si>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</si>
  <si>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</si>
  <si>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</si>
  <si>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</si>
  <si>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</si>
  <si>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</si>
  <si>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</si>
  <si>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</si>
  <si>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</si>
  <si>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</si>
  <si>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</si>
  <si>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</si>
  <si>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</si>
  <si>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</si>
  <si>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</si>
  <si>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</si>
  <si>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</si>
  <si>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</si>
  <si>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</si>
  <si>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</si>
  <si>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</si>
  <si>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</si>
  <si>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</si>
  <si>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</si>
  <si>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</si>
  <si>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</si>
  <si>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</si>
  <si>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</si>
  <si>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</si>
  <si>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</si>
  <si>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</si>
  <si>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</si>
  <si>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</si>
  <si>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</si>
  <si>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</si>
  <si>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</si>
  <si>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</si>
  <si>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</si>
  <si>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</si>
  <si>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</si>
  <si>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</si>
  <si>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</si>
  <si>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</si>
  <si>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</si>
  <si>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</si>
  <si>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</si>
  <si>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</si>
  <si>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</si>
  <si>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</si>
  <si>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</si>
  <si>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</si>
  <si>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</si>
  <si>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</si>
  <si>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</si>
  <si>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</si>
  <si>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</si>
  <si>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</si>
  <si>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</si>
  <si>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</si>
  <si>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</si>
  <si>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</si>
  <si>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</si>
  <si>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</si>
  <si>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</si>
  <si>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</si>
  <si>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</si>
  <si>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</si>
  <si>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</si>
  <si>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</si>
  <si>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</si>
  <si>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</si>
  <si>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</si>
  <si>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</si>
  <si>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</si>
  <si>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</si>
  <si>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</si>
  <si>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</si>
  <si>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</si>
  <si>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</si>
  <si>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</si>
  <si>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</si>
  <si>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</si>
  <si>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</si>
  <si>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</si>
  <si>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</si>
  <si>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</si>
  <si>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</si>
  <si>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</si>
  <si>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</si>
  <si>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</si>
  <si>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</si>
  <si>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</si>
  <si>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</si>
  <si>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</si>
  <si>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</si>
  <si>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</si>
  <si>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</si>
  <si>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</si>
  <si>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</si>
  <si>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</si>
  <si>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</si>
  <si>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</si>
  <si>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</si>
  <si>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</si>
  <si>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</si>
  <si>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</si>
  <si>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</si>
  <si>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</si>
  <si>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</si>
  <si>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</si>
  <si>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</si>
  <si>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</si>
  <si>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</si>
  <si>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</si>
  <si>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</si>
  <si>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</si>
  <si>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</si>
  <si>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</si>
  <si>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</si>
  <si>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</si>
  <si>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</si>
  <si>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</si>
  <si>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</si>
  <si>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</si>
  <si>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</si>
  <si>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</si>
  <si>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</si>
  <si>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</si>
  <si>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</si>
  <si>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</si>
  <si>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</si>
  <si>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</si>
  <si>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</si>
  <si>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</si>
  <si>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</si>
  <si>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</si>
  <si>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</si>
  <si>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</si>
  <si>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</si>
  <si>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</si>
  <si>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</si>
  <si>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</si>
  <si>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</si>
  <si>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</si>
  <si>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</si>
  <si>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</si>
  <si>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</si>
  <si>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</si>
  <si>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</si>
  <si>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</si>
  <si>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</si>
  <si>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</si>
  <si>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</si>
  <si>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</si>
  <si>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</si>
  <si>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JULIO</t>
  </si>
  <si>
    <t>02/07/2021</t>
  </si>
  <si>
    <t>06141403161033</t>
  </si>
  <si>
    <t>ECSA OPERADORA EL SALVADOR S.A DE C.V.</t>
  </si>
  <si>
    <t>05/07/2021</t>
  </si>
  <si>
    <t>06141008051067</t>
  </si>
  <si>
    <t>GMG COMERCIAL EL SALVADOR, S.A DE C.V.</t>
  </si>
  <si>
    <t>09/07/2021</t>
  </si>
  <si>
    <t>10/07/2021</t>
  </si>
  <si>
    <t>RAMIREZ VENTURA S.A DE C.V.</t>
  </si>
  <si>
    <t>19/07/2021</t>
  </si>
  <si>
    <t>21/07/2021</t>
  </si>
  <si>
    <t>06142604071063</t>
  </si>
  <si>
    <t>INVERSIONES RAMIREZ QUINTANILLA S.A DE C.V.</t>
  </si>
  <si>
    <t>26/07/2021</t>
  </si>
  <si>
    <t>31/07/2021</t>
  </si>
  <si>
    <t>05112507891021</t>
  </si>
  <si>
    <t>AUTODO S.A DE C.V.</t>
  </si>
  <si>
    <t>09/08/2021</t>
  </si>
  <si>
    <t>13/08/2021</t>
  </si>
  <si>
    <t>17/08/2021</t>
  </si>
  <si>
    <t>23/08/2021</t>
  </si>
  <si>
    <t>24/08/2021</t>
  </si>
  <si>
    <t>06143001780012</t>
  </si>
  <si>
    <t xml:space="preserve">LA CASA DEL REPUESTO S.A DE C.V. </t>
  </si>
  <si>
    <t>30/08/2021</t>
  </si>
  <si>
    <t>SEPTIEMBRE</t>
  </si>
  <si>
    <t>07/09/2021</t>
  </si>
  <si>
    <t>13/09/2021</t>
  </si>
  <si>
    <t>16/09/2021</t>
  </si>
  <si>
    <t>21/09/2021</t>
  </si>
  <si>
    <t>25/08/2021</t>
  </si>
  <si>
    <t>24/09/2021</t>
  </si>
  <si>
    <t>27/09/2021</t>
  </si>
  <si>
    <t>29/09/2021</t>
  </si>
  <si>
    <t>OCTUBRE</t>
  </si>
  <si>
    <t>18/10/2021</t>
  </si>
  <si>
    <t>04/09/2021</t>
  </si>
  <si>
    <t>06/10/2021</t>
  </si>
  <si>
    <t>11/10/2021</t>
  </si>
  <si>
    <t>27/10/2021</t>
  </si>
  <si>
    <t>13/10/2021</t>
  </si>
  <si>
    <t>22/10/2021</t>
  </si>
  <si>
    <t>Total</t>
  </si>
  <si>
    <t>NOVIEMBRE</t>
  </si>
  <si>
    <t>01/11/2021</t>
  </si>
  <si>
    <t>06031708540016</t>
  </si>
  <si>
    <t>MARIO ANTONIO NOUBLEAU VALENCIA</t>
  </si>
  <si>
    <t>04/11/2021</t>
  </si>
  <si>
    <t>05/11/2021</t>
  </si>
  <si>
    <t>06140108580017</t>
  </si>
  <si>
    <t>FREUND S.A DE C.V.</t>
  </si>
  <si>
    <t>13/11/2021</t>
  </si>
  <si>
    <t>17/11/2021</t>
  </si>
  <si>
    <t>23/11/2021</t>
  </si>
  <si>
    <t>24/11/2022</t>
  </si>
  <si>
    <t>12</t>
  </si>
  <si>
    <t>06140108140066</t>
  </si>
  <si>
    <t>DIRECCION GENERAL DE TESORERIA</t>
  </si>
  <si>
    <t>DICIEMBRE</t>
  </si>
  <si>
    <t>01/12/2021</t>
  </si>
  <si>
    <t>08/12/2021</t>
  </si>
  <si>
    <t>10/12/2021</t>
  </si>
  <si>
    <t>3</t>
  </si>
  <si>
    <t>17/12/2021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</si>
</sst>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9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9" fillId="0" borderId="0" xfId="1" applyNumberFormat="1" applyFont="1"/>
  </cellXfs>
  <cellStyles count="2">
    <cellStyle name="Mon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ERSONAL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3:Q51" totalsRowCount="1">
  <autoFilter ref="A3:Q50"/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Function="sum" totalsRowDxfId="0" dataCellStyle="Moneda"/>
    <tableColumn id="10" name="IMPOR EX" totalsRowDxfId="8" dataCellStyle="Moneda"/>
    <tableColumn id="11" name="C. GRAVADA" totalsRowFunction="sum" totalsRowDxfId="7" dataCellStyle="Moneda"/>
    <tableColumn id="12" name="INTER GRAVA" totalsRowDxfId="6" dataCellStyle="Moneda"/>
    <tableColumn id="13" name="IMPOR BIENES" totalsRowFunction="sum" totalsRowDxfId="1" dataCellStyle="Moneda"/>
    <tableColumn id="14" name="IMPOR SERV" totalsRowDxfId="5" dataCellStyle="Moneda"/>
    <tableColumn id="15" name="IVA" totalsRowFunction="sum" totalsRowDxfId="4" dataCellStyle="Moneda"/>
    <tableColumn id="16" name="TOTAL C." totalsRowFunction="sum" totalsRowDxfId="3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Shown="0">
  <autoFilter ref="A2:V4"/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311</v>
      </c>
    </row>
    <row r="4" spans="2:4" x14ac:dyDescent="0.25">
      <c r="B4" s="6" t="s">
        <v>2</v>
      </c>
      <c r="D4" s="13" t="s">
        <v>316</v>
      </c>
    </row>
    <row r="5" spans="2:4" x14ac:dyDescent="0.25">
      <c r="B5" s="6" t="s">
        <v>3</v>
      </c>
      <c r="D5" s="8" t="s">
        <v>315</v>
      </c>
    </row>
    <row r="6" spans="2:4" x14ac:dyDescent="0.25">
      <c r="B6" s="6" t="s">
        <v>4</v>
      </c>
      <c r="D6" s="8" t="s">
        <v>308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309</v>
      </c>
    </row>
    <row r="9" spans="2:4" x14ac:dyDescent="0.25">
      <c r="B9" s="6" t="s">
        <v>86</v>
      </c>
      <c r="D9" s="29" t="str">
        <f>+VLOOKUP(D8,'[1]BASE DE PROVEEDORES'!$A:$B,2,0)</f>
        <v>DIRECCION GENERAL DE TESORERIA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51"/>
  <sheetViews>
    <sheetView tabSelected="1" topLeftCell="D34" workbookViewId="0">
      <selection activeCell="M8" sqref="M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311</v>
      </c>
      <c r="B4" t="s">
        <v>316</v>
      </c>
      <c r="C4" t="s">
        <v>315</v>
      </c>
      <c r="D4" t="s">
        <v>308</v>
      </c>
      <c r="E4">
        <v>46227</v>
      </c>
      <c r="F4" t="s">
        <v>309</v>
      </c>
      <c r="G4" t="s">
        <v>310</v>
      </c>
      <c r="H4" s="3">
        <v>0</v>
      </c>
      <c r="I4" s="3">
        <v>45.67</v>
      </c>
      <c r="J4" s="3">
        <v>0</v>
      </c>
      <c r="K4" s="3">
        <v>0</v>
      </c>
      <c r="L4" s="3">
        <v>0</v>
      </c>
      <c r="M4" s="3">
        <v>1418.09</v>
      </c>
      <c r="N4" s="3">
        <v>0</v>
      </c>
      <c r="O4" s="3">
        <v>184.35169999999999</v>
      </c>
      <c r="P4" s="3">
        <v>1648.1116999999999</v>
      </c>
      <c r="Q4">
        <v>3</v>
      </c>
    </row>
    <row r="5" spans="1:17" x14ac:dyDescent="0.25">
      <c r="A5" t="s">
        <v>311</v>
      </c>
      <c r="B5" t="s">
        <v>314</v>
      </c>
      <c r="C5" t="s">
        <v>1</v>
      </c>
      <c r="D5" t="s">
        <v>0</v>
      </c>
      <c r="E5">
        <v>138199</v>
      </c>
      <c r="F5" t="s">
        <v>254</v>
      </c>
      <c r="G5" t="s">
        <v>255</v>
      </c>
      <c r="H5" s="3">
        <v>1.53</v>
      </c>
      <c r="I5" s="3">
        <v>0</v>
      </c>
      <c r="J5" s="3">
        <v>0</v>
      </c>
      <c r="K5" s="3">
        <v>16.350000000000001</v>
      </c>
      <c r="L5" s="3">
        <v>0</v>
      </c>
      <c r="M5" s="3">
        <v>0</v>
      </c>
      <c r="N5" s="3">
        <v>0</v>
      </c>
      <c r="O5" s="3">
        <v>2.1255000000000002</v>
      </c>
      <c r="P5" s="3">
        <v>20.005500000000001</v>
      </c>
      <c r="Q5">
        <v>3</v>
      </c>
    </row>
    <row r="6" spans="1:17" x14ac:dyDescent="0.25">
      <c r="A6" t="s">
        <v>311</v>
      </c>
      <c r="B6" t="s">
        <v>313</v>
      </c>
      <c r="C6" t="s">
        <v>1</v>
      </c>
      <c r="D6" t="s">
        <v>0</v>
      </c>
      <c r="E6">
        <v>180950</v>
      </c>
      <c r="F6" t="s">
        <v>254</v>
      </c>
      <c r="G6" t="s">
        <v>255</v>
      </c>
      <c r="H6" s="3">
        <v>4.5999999999999996</v>
      </c>
      <c r="I6" s="3">
        <v>0</v>
      </c>
      <c r="J6" s="3">
        <v>0</v>
      </c>
      <c r="K6" s="3">
        <v>49.03</v>
      </c>
      <c r="L6" s="3">
        <v>0</v>
      </c>
      <c r="M6" s="3">
        <v>0</v>
      </c>
      <c r="N6" s="3">
        <v>0</v>
      </c>
      <c r="O6" s="3">
        <v>6.3739000000000008</v>
      </c>
      <c r="P6" s="3">
        <v>60.003900000000002</v>
      </c>
      <c r="Q6">
        <v>3</v>
      </c>
    </row>
    <row r="7" spans="1:17" x14ac:dyDescent="0.25">
      <c r="A7" t="s">
        <v>311</v>
      </c>
      <c r="B7" t="s">
        <v>312</v>
      </c>
      <c r="C7" t="s">
        <v>1</v>
      </c>
      <c r="D7" t="s">
        <v>0</v>
      </c>
      <c r="E7">
        <v>189153</v>
      </c>
      <c r="F7" t="s">
        <v>254</v>
      </c>
      <c r="G7" t="s">
        <v>255</v>
      </c>
      <c r="H7" s="3">
        <v>1.42</v>
      </c>
      <c r="I7" s="3">
        <v>0</v>
      </c>
      <c r="J7" s="3">
        <v>0</v>
      </c>
      <c r="K7" s="3">
        <v>14.67</v>
      </c>
      <c r="L7" s="3">
        <v>0</v>
      </c>
      <c r="M7" s="3">
        <v>0</v>
      </c>
      <c r="N7" s="3">
        <v>0</v>
      </c>
      <c r="O7" s="3">
        <v>1.9071</v>
      </c>
      <c r="P7" s="3">
        <v>17.9971</v>
      </c>
      <c r="Q7">
        <v>3</v>
      </c>
    </row>
    <row r="8" spans="1:17" x14ac:dyDescent="0.25">
      <c r="A8" t="s">
        <v>296</v>
      </c>
      <c r="B8" t="s">
        <v>307</v>
      </c>
      <c r="C8" t="s">
        <v>1</v>
      </c>
      <c r="D8" t="s">
        <v>308</v>
      </c>
      <c r="E8">
        <v>44233</v>
      </c>
      <c r="F8" t="s">
        <v>309</v>
      </c>
      <c r="G8" t="s">
        <v>310</v>
      </c>
      <c r="H8" s="3">
        <v>0</v>
      </c>
      <c r="I8" s="3">
        <v>18</v>
      </c>
      <c r="J8" s="3">
        <v>0</v>
      </c>
      <c r="K8" s="3">
        <v>0</v>
      </c>
      <c r="L8" s="3">
        <v>0</v>
      </c>
      <c r="M8" s="3">
        <v>916.32</v>
      </c>
      <c r="N8" s="3">
        <v>0</v>
      </c>
      <c r="O8" s="3">
        <v>119.12160000000002</v>
      </c>
      <c r="P8" s="3">
        <v>1053.4416000000001</v>
      </c>
      <c r="Q8">
        <v>3</v>
      </c>
    </row>
    <row r="9" spans="1:17" x14ac:dyDescent="0.25">
      <c r="A9" t="s">
        <v>296</v>
      </c>
      <c r="B9" t="s">
        <v>306</v>
      </c>
      <c r="C9" t="s">
        <v>1</v>
      </c>
      <c r="D9" t="s">
        <v>0</v>
      </c>
      <c r="E9">
        <v>240542</v>
      </c>
      <c r="F9" t="s">
        <v>154</v>
      </c>
      <c r="G9" t="s">
        <v>261</v>
      </c>
      <c r="H9" s="3">
        <v>1.1099999999999999</v>
      </c>
      <c r="I9" s="3">
        <v>0</v>
      </c>
      <c r="J9" s="3">
        <v>0</v>
      </c>
      <c r="K9" s="3">
        <v>12.29</v>
      </c>
      <c r="L9" s="3">
        <v>0</v>
      </c>
      <c r="M9" s="3">
        <v>0</v>
      </c>
      <c r="N9" s="3">
        <v>0</v>
      </c>
      <c r="O9" s="3">
        <v>1.5976999999999999</v>
      </c>
      <c r="P9" s="3">
        <v>14.997699999999998</v>
      </c>
      <c r="Q9">
        <v>3</v>
      </c>
    </row>
    <row r="10" spans="1:17" x14ac:dyDescent="0.25">
      <c r="A10" t="s">
        <v>296</v>
      </c>
      <c r="B10" t="s">
        <v>305</v>
      </c>
      <c r="C10" t="s">
        <v>1</v>
      </c>
      <c r="D10" t="s">
        <v>0</v>
      </c>
      <c r="E10">
        <v>137479</v>
      </c>
      <c r="F10" t="s">
        <v>254</v>
      </c>
      <c r="G10" t="s">
        <v>255</v>
      </c>
      <c r="H10" s="3">
        <v>1.1100000000000001</v>
      </c>
      <c r="I10" s="3">
        <v>0</v>
      </c>
      <c r="J10" s="3">
        <v>0</v>
      </c>
      <c r="K10" s="3">
        <v>12.29</v>
      </c>
      <c r="L10" s="3">
        <v>0</v>
      </c>
      <c r="M10" s="3">
        <v>0</v>
      </c>
      <c r="N10" s="3">
        <v>0</v>
      </c>
      <c r="O10" s="3">
        <v>1.5976999999999999</v>
      </c>
      <c r="P10" s="3">
        <v>14.997699999999998</v>
      </c>
      <c r="Q10">
        <v>3</v>
      </c>
    </row>
    <row r="11" spans="1:17" x14ac:dyDescent="0.25">
      <c r="A11" t="s">
        <v>296</v>
      </c>
      <c r="B11" t="s">
        <v>304</v>
      </c>
      <c r="C11" t="s">
        <v>1</v>
      </c>
      <c r="D11" t="s">
        <v>0</v>
      </c>
      <c r="E11">
        <v>189764</v>
      </c>
      <c r="F11" t="s">
        <v>254</v>
      </c>
      <c r="G11" t="s">
        <v>255</v>
      </c>
      <c r="H11" s="3">
        <v>1.1000000000000001</v>
      </c>
      <c r="I11" s="3">
        <v>0</v>
      </c>
      <c r="J11" s="3">
        <v>0</v>
      </c>
      <c r="K11" s="3">
        <v>12.3</v>
      </c>
      <c r="L11" s="3">
        <v>0</v>
      </c>
      <c r="M11" s="3">
        <v>0</v>
      </c>
      <c r="N11" s="3">
        <v>0</v>
      </c>
      <c r="O11" s="3">
        <v>1.5990000000000002</v>
      </c>
      <c r="P11" s="3">
        <v>14.999000000000001</v>
      </c>
      <c r="Q11">
        <v>3</v>
      </c>
    </row>
    <row r="12" spans="1:17" x14ac:dyDescent="0.25">
      <c r="A12" t="s">
        <v>296</v>
      </c>
      <c r="B12" t="s">
        <v>301</v>
      </c>
      <c r="C12" t="s">
        <v>1</v>
      </c>
      <c r="D12" t="s">
        <v>0</v>
      </c>
      <c r="E12">
        <v>136271</v>
      </c>
      <c r="F12" t="s">
        <v>254</v>
      </c>
      <c r="G12" t="s">
        <v>255</v>
      </c>
      <c r="H12" s="3">
        <v>0.75</v>
      </c>
      <c r="I12" s="3">
        <v>0</v>
      </c>
      <c r="J12" s="3">
        <v>0</v>
      </c>
      <c r="K12" s="3">
        <v>8.19</v>
      </c>
      <c r="L12" s="3">
        <v>0</v>
      </c>
      <c r="M12" s="3">
        <v>0</v>
      </c>
      <c r="N12" s="3">
        <v>0</v>
      </c>
      <c r="O12" s="3">
        <v>1.0647</v>
      </c>
      <c r="P12" s="3">
        <v>10.0047</v>
      </c>
      <c r="Q12">
        <v>3</v>
      </c>
    </row>
    <row r="13" spans="1:17" x14ac:dyDescent="0.25">
      <c r="A13" t="s">
        <v>296</v>
      </c>
      <c r="B13" t="s">
        <v>301</v>
      </c>
      <c r="C13" t="s">
        <v>1</v>
      </c>
      <c r="D13" t="s">
        <v>0</v>
      </c>
      <c r="E13">
        <v>1178221</v>
      </c>
      <c r="F13" t="s">
        <v>302</v>
      </c>
      <c r="G13" t="s">
        <v>303</v>
      </c>
      <c r="H13" s="3">
        <v>0</v>
      </c>
      <c r="I13" s="3">
        <v>0</v>
      </c>
      <c r="J13" s="3">
        <v>0</v>
      </c>
      <c r="K13" s="3">
        <v>117.12</v>
      </c>
      <c r="L13" s="3">
        <v>0</v>
      </c>
      <c r="M13" s="3">
        <v>0</v>
      </c>
      <c r="N13" s="3">
        <v>0</v>
      </c>
      <c r="O13" s="3">
        <v>15.225600000000002</v>
      </c>
      <c r="P13" s="3">
        <v>132.34560000000002</v>
      </c>
      <c r="Q13">
        <v>3</v>
      </c>
    </row>
    <row r="14" spans="1:17" x14ac:dyDescent="0.25">
      <c r="A14" t="s">
        <v>296</v>
      </c>
      <c r="B14" t="s">
        <v>300</v>
      </c>
      <c r="C14" t="s">
        <v>1</v>
      </c>
      <c r="D14" t="s">
        <v>0</v>
      </c>
      <c r="E14">
        <v>184956</v>
      </c>
      <c r="F14" t="s">
        <v>254</v>
      </c>
      <c r="G14" t="s">
        <v>255</v>
      </c>
      <c r="H14" s="3">
        <v>1.56</v>
      </c>
      <c r="I14" s="3">
        <v>0</v>
      </c>
      <c r="J14" s="3">
        <v>0</v>
      </c>
      <c r="K14" s="3">
        <v>16.32</v>
      </c>
      <c r="L14" s="3">
        <v>0</v>
      </c>
      <c r="M14" s="3">
        <v>0</v>
      </c>
      <c r="N14" s="3">
        <v>0</v>
      </c>
      <c r="O14" s="3">
        <v>2.1215999999999999</v>
      </c>
      <c r="P14" s="3">
        <v>20.0016</v>
      </c>
      <c r="Q14">
        <v>3</v>
      </c>
    </row>
    <row r="15" spans="1:17" x14ac:dyDescent="0.25">
      <c r="A15" t="s">
        <v>296</v>
      </c>
      <c r="B15" t="s">
        <v>297</v>
      </c>
      <c r="C15" t="s">
        <v>1</v>
      </c>
      <c r="D15" t="s">
        <v>0</v>
      </c>
      <c r="E15">
        <v>184453</v>
      </c>
      <c r="F15" t="s">
        <v>254</v>
      </c>
      <c r="G15" t="s">
        <v>255</v>
      </c>
      <c r="H15" s="3">
        <v>1.5</v>
      </c>
      <c r="I15" s="3">
        <v>0</v>
      </c>
      <c r="J15" s="3">
        <v>0</v>
      </c>
      <c r="K15" s="3">
        <v>15.66</v>
      </c>
      <c r="L15" s="3">
        <v>0</v>
      </c>
      <c r="M15" s="3">
        <v>0</v>
      </c>
      <c r="N15" s="3">
        <v>0</v>
      </c>
      <c r="O15" s="3">
        <v>2.0358000000000001</v>
      </c>
      <c r="P15" s="3">
        <v>19.195799999999998</v>
      </c>
      <c r="Q15">
        <v>3</v>
      </c>
    </row>
    <row r="16" spans="1:17" x14ac:dyDescent="0.25">
      <c r="A16" t="s">
        <v>296</v>
      </c>
      <c r="B16" t="s">
        <v>297</v>
      </c>
      <c r="C16" t="s">
        <v>1</v>
      </c>
      <c r="D16" t="s">
        <v>0</v>
      </c>
      <c r="E16">
        <v>8100</v>
      </c>
      <c r="F16" t="s">
        <v>298</v>
      </c>
      <c r="G16" t="s">
        <v>299</v>
      </c>
      <c r="H16" s="3">
        <v>1.61</v>
      </c>
      <c r="I16" s="3">
        <v>0</v>
      </c>
      <c r="J16" s="3">
        <v>0</v>
      </c>
      <c r="K16" s="3">
        <v>16.27</v>
      </c>
      <c r="L16" s="3">
        <v>0</v>
      </c>
      <c r="M16" s="3">
        <v>0</v>
      </c>
      <c r="N16" s="3">
        <v>0</v>
      </c>
      <c r="O16" s="3">
        <v>2.1151</v>
      </c>
      <c r="P16" s="3">
        <v>19.995100000000001</v>
      </c>
      <c r="Q16">
        <v>3</v>
      </c>
    </row>
    <row r="17" spans="1:17" x14ac:dyDescent="0.25">
      <c r="A17" t="s">
        <v>296</v>
      </c>
      <c r="B17" t="s">
        <v>292</v>
      </c>
      <c r="C17" t="s">
        <v>1</v>
      </c>
      <c r="D17" t="s">
        <v>0</v>
      </c>
      <c r="E17">
        <v>141684</v>
      </c>
      <c r="F17" t="s">
        <v>254</v>
      </c>
      <c r="G17" t="s">
        <v>255</v>
      </c>
      <c r="H17" s="3">
        <v>1.17</v>
      </c>
      <c r="I17" s="3">
        <v>0</v>
      </c>
      <c r="J17" s="3">
        <v>0</v>
      </c>
      <c r="K17" s="3">
        <v>12.24</v>
      </c>
      <c r="L17" s="3">
        <v>0</v>
      </c>
      <c r="M17" s="3">
        <v>0</v>
      </c>
      <c r="N17" s="3">
        <v>0</v>
      </c>
      <c r="O17" s="3">
        <v>1.5912000000000002</v>
      </c>
      <c r="P17" s="3">
        <v>15.001200000000001</v>
      </c>
      <c r="Q17">
        <v>3</v>
      </c>
    </row>
    <row r="18" spans="1:17" x14ac:dyDescent="0.25">
      <c r="A18" t="s">
        <v>287</v>
      </c>
      <c r="B18" t="s">
        <v>294</v>
      </c>
      <c r="C18" t="s">
        <v>1</v>
      </c>
      <c r="D18" t="s">
        <v>0</v>
      </c>
      <c r="E18">
        <v>133957</v>
      </c>
      <c r="F18" t="s">
        <v>254</v>
      </c>
      <c r="G18" t="s">
        <v>255</v>
      </c>
      <c r="H18" s="3">
        <v>1.1599999999999999</v>
      </c>
      <c r="I18" s="3">
        <v>0</v>
      </c>
      <c r="J18" s="3">
        <v>0</v>
      </c>
      <c r="K18" s="3">
        <v>12.25</v>
      </c>
      <c r="L18" s="3">
        <v>0</v>
      </c>
      <c r="M18" s="3">
        <v>0</v>
      </c>
      <c r="N18" s="3">
        <v>0</v>
      </c>
      <c r="O18" s="3">
        <v>1.5925</v>
      </c>
      <c r="P18" s="3">
        <v>15.0025</v>
      </c>
      <c r="Q18">
        <v>3</v>
      </c>
    </row>
    <row r="19" spans="1:17" x14ac:dyDescent="0.25">
      <c r="A19" t="s">
        <v>287</v>
      </c>
      <c r="B19" t="s">
        <v>293</v>
      </c>
      <c r="C19" t="s">
        <v>1</v>
      </c>
      <c r="D19" t="s">
        <v>0</v>
      </c>
      <c r="E19">
        <v>181199</v>
      </c>
      <c r="F19" t="s">
        <v>254</v>
      </c>
      <c r="G19" t="s">
        <v>255</v>
      </c>
      <c r="H19" s="3">
        <v>1.26</v>
      </c>
      <c r="I19" s="3">
        <v>0</v>
      </c>
      <c r="J19" s="3">
        <v>0</v>
      </c>
      <c r="K19" s="3">
        <v>12.16</v>
      </c>
      <c r="L19" s="3">
        <v>0</v>
      </c>
      <c r="M19" s="3">
        <v>0</v>
      </c>
      <c r="N19" s="3">
        <v>0</v>
      </c>
      <c r="O19" s="3">
        <v>1.5808</v>
      </c>
      <c r="P19" s="3">
        <v>15.0008</v>
      </c>
      <c r="Q19">
        <v>3</v>
      </c>
    </row>
    <row r="20" spans="1:17" x14ac:dyDescent="0.25">
      <c r="A20" t="s">
        <v>287</v>
      </c>
      <c r="B20" t="s">
        <v>288</v>
      </c>
      <c r="C20" t="s">
        <v>1</v>
      </c>
      <c r="D20" t="s">
        <v>0</v>
      </c>
      <c r="E20">
        <v>133071</v>
      </c>
      <c r="F20" t="s">
        <v>254</v>
      </c>
      <c r="G20" t="s">
        <v>255</v>
      </c>
      <c r="H20" s="3">
        <v>1.2</v>
      </c>
      <c r="I20" s="3">
        <v>0</v>
      </c>
      <c r="J20" s="3">
        <v>0</v>
      </c>
      <c r="K20" s="3">
        <v>12.21</v>
      </c>
      <c r="L20" s="3">
        <v>0</v>
      </c>
      <c r="M20" s="3">
        <v>0</v>
      </c>
      <c r="N20" s="3">
        <v>0</v>
      </c>
      <c r="O20" s="3">
        <v>1.5873000000000002</v>
      </c>
      <c r="P20" s="3">
        <v>14.997300000000001</v>
      </c>
      <c r="Q20">
        <v>3</v>
      </c>
    </row>
    <row r="21" spans="1:17" x14ac:dyDescent="0.25">
      <c r="A21" t="s">
        <v>287</v>
      </c>
      <c r="B21" t="s">
        <v>292</v>
      </c>
      <c r="C21" t="s">
        <v>1</v>
      </c>
      <c r="D21" t="s">
        <v>0</v>
      </c>
      <c r="E21">
        <v>183772</v>
      </c>
      <c r="F21" t="s">
        <v>254</v>
      </c>
      <c r="G21" t="s">
        <v>255</v>
      </c>
      <c r="H21" s="3">
        <v>5.0199999999999996</v>
      </c>
      <c r="I21" s="3">
        <v>0</v>
      </c>
      <c r="J21" s="3">
        <v>0</v>
      </c>
      <c r="K21" s="3">
        <v>52.44</v>
      </c>
      <c r="L21" s="3">
        <v>0</v>
      </c>
      <c r="M21" s="3">
        <v>0</v>
      </c>
      <c r="N21" s="3">
        <v>0</v>
      </c>
      <c r="O21" s="3">
        <v>6.8171999999999997</v>
      </c>
      <c r="P21" s="3">
        <v>64.277199999999993</v>
      </c>
      <c r="Q21">
        <v>3</v>
      </c>
    </row>
    <row r="22" spans="1:17" x14ac:dyDescent="0.25">
      <c r="A22" t="s">
        <v>287</v>
      </c>
      <c r="B22" t="s">
        <v>291</v>
      </c>
      <c r="C22" t="s">
        <v>1</v>
      </c>
      <c r="D22" t="s">
        <v>0</v>
      </c>
      <c r="E22">
        <v>132117</v>
      </c>
      <c r="F22" t="s">
        <v>254</v>
      </c>
      <c r="G22" t="s">
        <v>255</v>
      </c>
      <c r="H22" s="3">
        <v>1.59</v>
      </c>
      <c r="I22" s="3">
        <v>0</v>
      </c>
      <c r="J22" s="3">
        <v>0</v>
      </c>
      <c r="K22" s="3">
        <v>16.29</v>
      </c>
      <c r="L22" s="3">
        <v>0</v>
      </c>
      <c r="M22" s="3">
        <v>0</v>
      </c>
      <c r="N22" s="3">
        <v>0</v>
      </c>
      <c r="O22" s="3">
        <v>2.1177000000000001</v>
      </c>
      <c r="P22" s="3">
        <v>19.997699999999998</v>
      </c>
      <c r="Q22">
        <v>3</v>
      </c>
    </row>
    <row r="23" spans="1:17" x14ac:dyDescent="0.25">
      <c r="A23" t="s">
        <v>287</v>
      </c>
      <c r="B23" t="s">
        <v>290</v>
      </c>
      <c r="C23" t="s">
        <v>1</v>
      </c>
      <c r="D23" t="s">
        <v>0</v>
      </c>
      <c r="E23">
        <v>179987</v>
      </c>
      <c r="F23" t="s">
        <v>254</v>
      </c>
      <c r="G23" t="s">
        <v>255</v>
      </c>
      <c r="H23" s="3">
        <v>1.27</v>
      </c>
      <c r="I23" s="3">
        <v>0</v>
      </c>
      <c r="J23" s="3">
        <v>0</v>
      </c>
      <c r="K23" s="3">
        <v>12.35</v>
      </c>
      <c r="L23" s="3">
        <v>0</v>
      </c>
      <c r="M23" s="3">
        <v>0</v>
      </c>
      <c r="N23" s="3">
        <v>0</v>
      </c>
      <c r="O23" s="3">
        <v>1.6054999999999999</v>
      </c>
      <c r="P23" s="3">
        <v>15.225499999999998</v>
      </c>
      <c r="Q23">
        <v>3</v>
      </c>
    </row>
    <row r="24" spans="1:17" x14ac:dyDescent="0.25">
      <c r="A24" t="s">
        <v>287</v>
      </c>
      <c r="B24" t="s">
        <v>289</v>
      </c>
      <c r="C24" t="s">
        <v>1</v>
      </c>
      <c r="D24" t="s">
        <v>0</v>
      </c>
      <c r="E24">
        <v>1239</v>
      </c>
      <c r="F24" t="s">
        <v>257</v>
      </c>
      <c r="G24" t="s">
        <v>258</v>
      </c>
      <c r="H24" s="3">
        <v>0</v>
      </c>
      <c r="I24" s="3">
        <v>0</v>
      </c>
      <c r="J24" s="3">
        <v>0</v>
      </c>
      <c r="K24" s="3">
        <v>282.3</v>
      </c>
      <c r="L24" s="3">
        <v>0</v>
      </c>
      <c r="M24" s="3">
        <v>0</v>
      </c>
      <c r="N24" s="3">
        <v>0</v>
      </c>
      <c r="O24" s="3">
        <v>36.699000000000005</v>
      </c>
      <c r="P24" s="3">
        <v>318.99900000000002</v>
      </c>
      <c r="Q24">
        <v>3</v>
      </c>
    </row>
    <row r="25" spans="1:17" x14ac:dyDescent="0.25">
      <c r="A25" t="s">
        <v>287</v>
      </c>
      <c r="B25" t="s">
        <v>288</v>
      </c>
      <c r="C25" t="s">
        <v>1</v>
      </c>
      <c r="D25" t="s">
        <v>0</v>
      </c>
      <c r="E25">
        <v>182007</v>
      </c>
      <c r="F25" t="s">
        <v>254</v>
      </c>
      <c r="G25" t="s">
        <v>255</v>
      </c>
      <c r="H25" s="3">
        <v>4.42</v>
      </c>
      <c r="I25" s="3">
        <v>0</v>
      </c>
      <c r="J25" s="3">
        <v>0</v>
      </c>
      <c r="K25" s="3">
        <v>44.68</v>
      </c>
      <c r="L25" s="3">
        <v>0</v>
      </c>
      <c r="M25" s="3">
        <v>0</v>
      </c>
      <c r="N25" s="3">
        <v>0</v>
      </c>
      <c r="O25" s="3">
        <v>5.8083999999999998</v>
      </c>
      <c r="P25" s="3">
        <v>54.9084</v>
      </c>
      <c r="Q25">
        <v>3</v>
      </c>
    </row>
    <row r="26" spans="1:17" x14ac:dyDescent="0.25">
      <c r="A26" t="s">
        <v>278</v>
      </c>
      <c r="B26" t="s">
        <v>286</v>
      </c>
      <c r="C26" t="s">
        <v>1</v>
      </c>
      <c r="D26" t="s">
        <v>0</v>
      </c>
      <c r="E26">
        <v>178806</v>
      </c>
      <c r="F26" t="s">
        <v>254</v>
      </c>
      <c r="G26" t="s">
        <v>255</v>
      </c>
      <c r="H26" s="3">
        <v>0.82</v>
      </c>
      <c r="I26" s="3">
        <v>0</v>
      </c>
      <c r="J26" s="3">
        <v>0</v>
      </c>
      <c r="K26" s="3">
        <v>8.1199999999999992</v>
      </c>
      <c r="L26" s="3">
        <v>0</v>
      </c>
      <c r="M26" s="3">
        <v>0</v>
      </c>
      <c r="N26" s="3">
        <v>0</v>
      </c>
      <c r="O26" s="3">
        <v>1.0555999999999999</v>
      </c>
      <c r="P26" s="3">
        <v>9.9955999999999996</v>
      </c>
      <c r="Q26">
        <v>3</v>
      </c>
    </row>
    <row r="27" spans="1:17" x14ac:dyDescent="0.25">
      <c r="A27" t="s">
        <v>278</v>
      </c>
      <c r="B27" t="s">
        <v>285</v>
      </c>
      <c r="C27" t="s">
        <v>1</v>
      </c>
      <c r="D27" t="s">
        <v>0</v>
      </c>
      <c r="E27">
        <v>140967</v>
      </c>
      <c r="F27" t="s">
        <v>254</v>
      </c>
      <c r="G27" t="s">
        <v>255</v>
      </c>
      <c r="H27" s="3">
        <v>2.61</v>
      </c>
      <c r="I27" s="3">
        <v>0</v>
      </c>
      <c r="J27" s="3">
        <v>0</v>
      </c>
      <c r="K27" s="3">
        <v>26.89</v>
      </c>
      <c r="L27" s="3">
        <v>0</v>
      </c>
      <c r="M27" s="3">
        <v>0</v>
      </c>
      <c r="N27" s="3">
        <v>0</v>
      </c>
      <c r="O27" s="3">
        <v>3.4957000000000003</v>
      </c>
      <c r="P27" s="3">
        <v>32.995699999999999</v>
      </c>
      <c r="Q27">
        <v>3</v>
      </c>
    </row>
    <row r="28" spans="1:17" x14ac:dyDescent="0.25">
      <c r="A28" t="s">
        <v>278</v>
      </c>
      <c r="B28" t="s">
        <v>284</v>
      </c>
      <c r="C28" t="s">
        <v>1</v>
      </c>
      <c r="D28" t="s">
        <v>0</v>
      </c>
      <c r="E28">
        <v>178564</v>
      </c>
      <c r="F28" t="s">
        <v>254</v>
      </c>
      <c r="G28" t="s">
        <v>255</v>
      </c>
      <c r="H28" s="3">
        <v>4.3</v>
      </c>
      <c r="I28" s="3">
        <v>0</v>
      </c>
      <c r="J28" s="3">
        <v>0</v>
      </c>
      <c r="K28" s="3">
        <v>43.99</v>
      </c>
      <c r="L28" s="3">
        <v>0</v>
      </c>
      <c r="M28" s="3">
        <v>0</v>
      </c>
      <c r="N28" s="3">
        <v>0</v>
      </c>
      <c r="O28" s="3">
        <v>5.7187000000000001</v>
      </c>
      <c r="P28" s="3">
        <v>54.008699999999997</v>
      </c>
      <c r="Q28">
        <v>3</v>
      </c>
    </row>
    <row r="29" spans="1:17" x14ac:dyDescent="0.25">
      <c r="A29" t="s">
        <v>278</v>
      </c>
      <c r="B29" t="s">
        <v>283</v>
      </c>
      <c r="C29" t="s">
        <v>1</v>
      </c>
      <c r="D29" t="s">
        <v>0</v>
      </c>
      <c r="E29">
        <v>173070</v>
      </c>
      <c r="F29" t="s">
        <v>254</v>
      </c>
      <c r="G29" t="s">
        <v>255</v>
      </c>
      <c r="H29" s="3">
        <v>1.66</v>
      </c>
      <c r="I29" s="3">
        <v>0</v>
      </c>
      <c r="J29" s="3">
        <v>0</v>
      </c>
      <c r="K29" s="3">
        <v>16.23</v>
      </c>
      <c r="L29" s="3">
        <v>0</v>
      </c>
      <c r="M29" s="3">
        <v>0</v>
      </c>
      <c r="N29" s="3">
        <v>0</v>
      </c>
      <c r="O29" s="3">
        <v>2.1099000000000001</v>
      </c>
      <c r="P29" s="3">
        <v>19.9999</v>
      </c>
      <c r="Q29">
        <v>3</v>
      </c>
    </row>
    <row r="30" spans="1:17" x14ac:dyDescent="0.25">
      <c r="A30" t="s">
        <v>278</v>
      </c>
      <c r="B30" t="s">
        <v>282</v>
      </c>
      <c r="C30" t="s">
        <v>1</v>
      </c>
      <c r="D30" t="s">
        <v>0</v>
      </c>
      <c r="E30">
        <v>177643</v>
      </c>
      <c r="F30" t="s">
        <v>254</v>
      </c>
      <c r="G30" t="s">
        <v>255</v>
      </c>
      <c r="H30" s="3">
        <v>3.17</v>
      </c>
      <c r="I30" s="3">
        <v>0</v>
      </c>
      <c r="J30" s="3">
        <v>0</v>
      </c>
      <c r="K30" s="3">
        <v>32.590000000000003</v>
      </c>
      <c r="L30" s="3">
        <v>0</v>
      </c>
      <c r="M30" s="3">
        <v>0</v>
      </c>
      <c r="N30" s="3">
        <v>0</v>
      </c>
      <c r="O30" s="3">
        <v>4.2367000000000008</v>
      </c>
      <c r="P30" s="3">
        <v>39.996700000000004</v>
      </c>
      <c r="Q30">
        <v>3</v>
      </c>
    </row>
    <row r="31" spans="1:17" x14ac:dyDescent="0.25">
      <c r="A31" t="s">
        <v>278</v>
      </c>
      <c r="B31" t="s">
        <v>281</v>
      </c>
      <c r="C31" t="s">
        <v>1</v>
      </c>
      <c r="D31" t="s">
        <v>0</v>
      </c>
      <c r="E31">
        <v>176819</v>
      </c>
      <c r="F31" t="s">
        <v>254</v>
      </c>
      <c r="G31" t="s">
        <v>255</v>
      </c>
      <c r="H31" s="3">
        <v>0.82</v>
      </c>
      <c r="I31" s="3">
        <v>0</v>
      </c>
      <c r="J31" s="3">
        <v>0</v>
      </c>
      <c r="K31" s="3">
        <v>8.1199999999999992</v>
      </c>
      <c r="L31" s="3">
        <v>0</v>
      </c>
      <c r="M31" s="3">
        <v>0</v>
      </c>
      <c r="N31" s="3">
        <v>0</v>
      </c>
      <c r="O31" s="3">
        <v>1.0555999999999999</v>
      </c>
      <c r="P31" s="3">
        <v>9.9955999999999996</v>
      </c>
      <c r="Q31">
        <v>3</v>
      </c>
    </row>
    <row r="32" spans="1:17" x14ac:dyDescent="0.25">
      <c r="A32" t="s">
        <v>278</v>
      </c>
      <c r="B32" t="s">
        <v>280</v>
      </c>
      <c r="C32" t="s">
        <v>1</v>
      </c>
      <c r="D32" t="s">
        <v>0</v>
      </c>
      <c r="E32">
        <v>144142</v>
      </c>
      <c r="F32" t="s">
        <v>254</v>
      </c>
      <c r="G32" t="s">
        <v>255</v>
      </c>
      <c r="H32" s="3">
        <v>1.18</v>
      </c>
      <c r="I32" s="3">
        <v>0</v>
      </c>
      <c r="J32" s="3">
        <v>0</v>
      </c>
      <c r="K32" s="3">
        <v>12.23</v>
      </c>
      <c r="L32" s="3">
        <v>0</v>
      </c>
      <c r="M32" s="3">
        <v>0</v>
      </c>
      <c r="N32" s="3">
        <v>0</v>
      </c>
      <c r="O32" s="3">
        <v>1.5899000000000001</v>
      </c>
      <c r="P32" s="3">
        <v>14.9999</v>
      </c>
      <c r="Q32">
        <v>3</v>
      </c>
    </row>
    <row r="33" spans="1:17" x14ac:dyDescent="0.25">
      <c r="A33" t="s">
        <v>278</v>
      </c>
      <c r="B33" t="s">
        <v>279</v>
      </c>
      <c r="C33" t="s">
        <v>1</v>
      </c>
      <c r="D33" t="s">
        <v>0</v>
      </c>
      <c r="E33">
        <v>140560</v>
      </c>
      <c r="F33" t="s">
        <v>254</v>
      </c>
      <c r="G33" t="s">
        <v>255</v>
      </c>
      <c r="H33" s="3">
        <v>0.79</v>
      </c>
      <c r="I33" s="3">
        <v>0</v>
      </c>
      <c r="J33" s="3">
        <v>0</v>
      </c>
      <c r="K33" s="3">
        <v>8.15</v>
      </c>
      <c r="L33" s="3">
        <v>0</v>
      </c>
      <c r="M33" s="3">
        <v>0</v>
      </c>
      <c r="N33" s="3">
        <v>0</v>
      </c>
      <c r="O33" s="3">
        <v>1.0595000000000001</v>
      </c>
      <c r="P33" s="3">
        <v>9.9995000000000012</v>
      </c>
      <c r="Q33">
        <v>3</v>
      </c>
    </row>
    <row r="34" spans="1:17" x14ac:dyDescent="0.25">
      <c r="A34" t="s">
        <v>87</v>
      </c>
      <c r="B34" t="s">
        <v>277</v>
      </c>
      <c r="C34" t="s">
        <v>1</v>
      </c>
      <c r="D34" t="s">
        <v>0</v>
      </c>
      <c r="E34">
        <v>142149</v>
      </c>
      <c r="F34" t="s">
        <v>254</v>
      </c>
      <c r="G34" t="s">
        <v>255</v>
      </c>
      <c r="H34" s="3">
        <v>3.87</v>
      </c>
      <c r="I34" s="3">
        <v>0</v>
      </c>
      <c r="J34" s="3">
        <v>0</v>
      </c>
      <c r="K34" s="3">
        <v>30.2</v>
      </c>
      <c r="L34" s="3">
        <v>0</v>
      </c>
      <c r="M34" s="3">
        <v>0</v>
      </c>
      <c r="N34" s="3">
        <v>0</v>
      </c>
      <c r="O34" s="3">
        <v>3.9260000000000002</v>
      </c>
      <c r="P34" s="3">
        <v>37.996000000000002</v>
      </c>
      <c r="Q34">
        <v>3</v>
      </c>
    </row>
    <row r="35" spans="1:17" x14ac:dyDescent="0.25">
      <c r="A35" t="s">
        <v>87</v>
      </c>
      <c r="B35" t="s">
        <v>274</v>
      </c>
      <c r="C35" t="s">
        <v>1</v>
      </c>
      <c r="D35" t="s">
        <v>0</v>
      </c>
      <c r="E35">
        <v>251040</v>
      </c>
      <c r="F35" t="s">
        <v>275</v>
      </c>
      <c r="G35" t="s">
        <v>276</v>
      </c>
      <c r="H35" s="3">
        <v>0</v>
      </c>
      <c r="I35" s="3">
        <v>0</v>
      </c>
      <c r="J35" s="3">
        <v>0</v>
      </c>
      <c r="K35" s="3">
        <v>90.1</v>
      </c>
      <c r="L35" s="3">
        <v>0</v>
      </c>
      <c r="M35" s="3">
        <v>0</v>
      </c>
      <c r="N35" s="3">
        <v>0</v>
      </c>
      <c r="O35" s="3">
        <v>11.712999999999999</v>
      </c>
      <c r="P35" s="3">
        <v>101.81299999999999</v>
      </c>
      <c r="Q35">
        <v>3</v>
      </c>
    </row>
    <row r="36" spans="1:17" x14ac:dyDescent="0.25">
      <c r="A36" t="s">
        <v>87</v>
      </c>
      <c r="B36" t="s">
        <v>273</v>
      </c>
      <c r="C36" t="s">
        <v>1</v>
      </c>
      <c r="D36" t="s">
        <v>0</v>
      </c>
      <c r="E36">
        <v>139323</v>
      </c>
      <c r="F36" t="s">
        <v>254</v>
      </c>
      <c r="G36" t="s">
        <v>255</v>
      </c>
      <c r="H36" s="3">
        <v>1.1499999999999999</v>
      </c>
      <c r="I36" s="3">
        <v>0</v>
      </c>
      <c r="J36" s="3">
        <v>0</v>
      </c>
      <c r="K36" s="3">
        <v>12.26</v>
      </c>
      <c r="L36" s="3">
        <v>0</v>
      </c>
      <c r="M36" s="3">
        <v>0</v>
      </c>
      <c r="N36" s="3">
        <v>0</v>
      </c>
      <c r="O36" s="3">
        <v>1.5938000000000001</v>
      </c>
      <c r="P36" s="3">
        <v>15.0038</v>
      </c>
      <c r="Q36">
        <v>3</v>
      </c>
    </row>
    <row r="37" spans="1:17" x14ac:dyDescent="0.25">
      <c r="A37" t="s">
        <v>87</v>
      </c>
      <c r="B37" t="s">
        <v>272</v>
      </c>
      <c r="C37" t="s">
        <v>1</v>
      </c>
      <c r="D37" t="s">
        <v>0</v>
      </c>
      <c r="E37">
        <v>163284</v>
      </c>
      <c r="F37" t="s">
        <v>254</v>
      </c>
      <c r="G37" t="s">
        <v>255</v>
      </c>
      <c r="H37" s="3">
        <v>4.1399999999999997</v>
      </c>
      <c r="I37" s="3">
        <v>0</v>
      </c>
      <c r="J37" s="3">
        <v>0</v>
      </c>
      <c r="K37" s="3">
        <v>44.12</v>
      </c>
      <c r="L37" s="3">
        <v>0</v>
      </c>
      <c r="M37" s="3">
        <v>0</v>
      </c>
      <c r="N37" s="3">
        <v>0</v>
      </c>
      <c r="O37" s="3">
        <v>5.7355999999999998</v>
      </c>
      <c r="P37" s="3">
        <v>53.995599999999996</v>
      </c>
      <c r="Q37">
        <v>3</v>
      </c>
    </row>
    <row r="38" spans="1:17" x14ac:dyDescent="0.25">
      <c r="A38" t="s">
        <v>87</v>
      </c>
      <c r="B38" t="s">
        <v>271</v>
      </c>
      <c r="C38" t="s">
        <v>1</v>
      </c>
      <c r="D38" t="s">
        <v>0</v>
      </c>
      <c r="E38">
        <v>35306</v>
      </c>
      <c r="F38" t="s">
        <v>254</v>
      </c>
      <c r="G38" t="s">
        <v>255</v>
      </c>
      <c r="H38" s="3">
        <v>1.01</v>
      </c>
      <c r="I38" s="3">
        <v>0</v>
      </c>
      <c r="J38" s="3">
        <v>0</v>
      </c>
      <c r="K38" s="3">
        <v>10.73</v>
      </c>
      <c r="L38" s="3">
        <v>0</v>
      </c>
      <c r="M38" s="3">
        <v>0</v>
      </c>
      <c r="N38" s="3">
        <v>0</v>
      </c>
      <c r="O38" s="3">
        <v>1.3949</v>
      </c>
      <c r="P38" s="3">
        <v>13.1349</v>
      </c>
      <c r="Q38">
        <v>3</v>
      </c>
    </row>
    <row r="39" spans="1:17" x14ac:dyDescent="0.25">
      <c r="A39" t="s">
        <v>87</v>
      </c>
      <c r="B39" t="s">
        <v>270</v>
      </c>
      <c r="C39" t="s">
        <v>1</v>
      </c>
      <c r="D39" t="s">
        <v>0</v>
      </c>
      <c r="E39">
        <v>34753</v>
      </c>
      <c r="F39" t="s">
        <v>254</v>
      </c>
      <c r="G39" t="s">
        <v>255</v>
      </c>
      <c r="H39" s="3">
        <v>3.03</v>
      </c>
      <c r="I39" s="3">
        <v>0</v>
      </c>
      <c r="J39" s="3">
        <v>0</v>
      </c>
      <c r="K39" s="3">
        <v>31.93</v>
      </c>
      <c r="L39" s="3">
        <v>0</v>
      </c>
      <c r="M39" s="3">
        <v>0</v>
      </c>
      <c r="N39" s="3">
        <v>0</v>
      </c>
      <c r="O39" s="3">
        <v>4.1509</v>
      </c>
      <c r="P39" s="3">
        <v>39.110900000000001</v>
      </c>
      <c r="Q39">
        <v>3</v>
      </c>
    </row>
    <row r="40" spans="1:17" x14ac:dyDescent="0.25">
      <c r="A40" t="s">
        <v>252</v>
      </c>
      <c r="B40" t="s">
        <v>267</v>
      </c>
      <c r="C40" t="s">
        <v>1</v>
      </c>
      <c r="D40" t="s">
        <v>0</v>
      </c>
      <c r="E40">
        <v>1585</v>
      </c>
      <c r="F40" t="s">
        <v>268</v>
      </c>
      <c r="G40" t="s">
        <v>269</v>
      </c>
      <c r="H40" s="3">
        <v>0</v>
      </c>
      <c r="I40" s="3">
        <v>0</v>
      </c>
      <c r="J40" s="3">
        <v>0</v>
      </c>
      <c r="K40" s="3">
        <v>42.92</v>
      </c>
      <c r="L40" s="3">
        <v>0</v>
      </c>
      <c r="M40" s="3">
        <v>0</v>
      </c>
      <c r="N40" s="3">
        <v>0</v>
      </c>
      <c r="O40" s="3">
        <v>5.5796000000000001</v>
      </c>
      <c r="P40" s="3">
        <v>48.499600000000001</v>
      </c>
      <c r="Q40">
        <v>3</v>
      </c>
    </row>
    <row r="41" spans="1:17" x14ac:dyDescent="0.25">
      <c r="A41" t="s">
        <v>252</v>
      </c>
      <c r="B41" t="s">
        <v>266</v>
      </c>
      <c r="C41" t="s">
        <v>1</v>
      </c>
      <c r="D41" t="s">
        <v>0</v>
      </c>
      <c r="E41">
        <v>159917</v>
      </c>
      <c r="F41" t="s">
        <v>254</v>
      </c>
      <c r="G41" t="s">
        <v>255</v>
      </c>
      <c r="H41" s="3">
        <v>1.26</v>
      </c>
      <c r="I41" s="3">
        <v>0</v>
      </c>
      <c r="J41" s="3">
        <v>0</v>
      </c>
      <c r="K41" s="3">
        <v>12.16</v>
      </c>
      <c r="L41" s="3">
        <v>0</v>
      </c>
      <c r="M41" s="3">
        <v>0</v>
      </c>
      <c r="N41" s="3">
        <v>0</v>
      </c>
      <c r="O41" s="3">
        <v>1.5808</v>
      </c>
      <c r="P41" s="3">
        <v>15.0008</v>
      </c>
      <c r="Q41">
        <v>3</v>
      </c>
    </row>
    <row r="42" spans="1:17" x14ac:dyDescent="0.25">
      <c r="A42" t="s">
        <v>252</v>
      </c>
      <c r="B42" t="s">
        <v>266</v>
      </c>
      <c r="C42" t="s">
        <v>1</v>
      </c>
      <c r="D42" t="s">
        <v>0</v>
      </c>
      <c r="E42">
        <v>81458</v>
      </c>
      <c r="F42" t="s">
        <v>254</v>
      </c>
      <c r="G42" t="s">
        <v>255</v>
      </c>
      <c r="H42" s="3">
        <v>2.37</v>
      </c>
      <c r="I42" s="3">
        <v>0</v>
      </c>
      <c r="J42" s="3">
        <v>0</v>
      </c>
      <c r="K42" s="3">
        <v>24.45</v>
      </c>
      <c r="L42" s="3">
        <v>0</v>
      </c>
      <c r="M42" s="3">
        <v>0</v>
      </c>
      <c r="N42" s="3">
        <v>0</v>
      </c>
      <c r="O42" s="3">
        <v>3.1785000000000001</v>
      </c>
      <c r="P42" s="3">
        <v>29.9985</v>
      </c>
      <c r="Q42">
        <v>3</v>
      </c>
    </row>
    <row r="43" spans="1:17" x14ac:dyDescent="0.25">
      <c r="A43" t="s">
        <v>252</v>
      </c>
      <c r="B43" t="s">
        <v>263</v>
      </c>
      <c r="C43" t="s">
        <v>1</v>
      </c>
      <c r="D43" t="s">
        <v>0</v>
      </c>
      <c r="E43">
        <v>356554</v>
      </c>
      <c r="F43" t="s">
        <v>264</v>
      </c>
      <c r="G43" t="s">
        <v>265</v>
      </c>
      <c r="H43" s="3">
        <v>4.58</v>
      </c>
      <c r="I43" s="3">
        <v>0</v>
      </c>
      <c r="J43" s="3">
        <v>0</v>
      </c>
      <c r="K43" s="3">
        <v>47.27</v>
      </c>
      <c r="L43" s="3">
        <v>0</v>
      </c>
      <c r="M43" s="3">
        <v>0</v>
      </c>
      <c r="N43" s="3">
        <v>0</v>
      </c>
      <c r="O43" s="3">
        <v>6.1451000000000002</v>
      </c>
      <c r="P43" s="3">
        <v>57.995100000000001</v>
      </c>
      <c r="Q43">
        <v>3</v>
      </c>
    </row>
    <row r="44" spans="1:17" x14ac:dyDescent="0.25">
      <c r="A44" t="s">
        <v>252</v>
      </c>
      <c r="B44" t="s">
        <v>262</v>
      </c>
      <c r="C44" t="s">
        <v>1</v>
      </c>
      <c r="D44" t="s">
        <v>0</v>
      </c>
      <c r="E44">
        <v>32259</v>
      </c>
      <c r="F44" t="s">
        <v>254</v>
      </c>
      <c r="G44" t="s">
        <v>255</v>
      </c>
      <c r="H44" s="3">
        <v>1.5</v>
      </c>
      <c r="I44" s="3">
        <v>0</v>
      </c>
      <c r="J44" s="3">
        <v>0</v>
      </c>
      <c r="K44" s="3">
        <v>15.49</v>
      </c>
      <c r="L44" s="3">
        <v>0</v>
      </c>
      <c r="M44" s="3">
        <v>0</v>
      </c>
      <c r="N44" s="3">
        <v>0</v>
      </c>
      <c r="O44" s="3">
        <v>2.0137</v>
      </c>
      <c r="P44" s="3">
        <v>19.003700000000002</v>
      </c>
      <c r="Q44">
        <v>3</v>
      </c>
    </row>
    <row r="45" spans="1:17" x14ac:dyDescent="0.25">
      <c r="A45" t="s">
        <v>252</v>
      </c>
      <c r="B45" t="s">
        <v>260</v>
      </c>
      <c r="C45" t="s">
        <v>1</v>
      </c>
      <c r="D45" t="s">
        <v>0</v>
      </c>
      <c r="E45">
        <v>463746</v>
      </c>
      <c r="F45" t="s">
        <v>154</v>
      </c>
      <c r="G45" t="s">
        <v>261</v>
      </c>
      <c r="H45" s="3">
        <v>3.8</v>
      </c>
      <c r="I45" s="3">
        <v>0</v>
      </c>
      <c r="J45" s="3">
        <v>0</v>
      </c>
      <c r="K45" s="3">
        <v>35.94</v>
      </c>
      <c r="L45" s="3">
        <v>0</v>
      </c>
      <c r="M45" s="3">
        <v>0</v>
      </c>
      <c r="N45" s="3">
        <v>0</v>
      </c>
      <c r="O45" s="3">
        <v>4.6722000000000001</v>
      </c>
      <c r="P45" s="3">
        <v>44.412199999999999</v>
      </c>
      <c r="Q45">
        <v>3</v>
      </c>
    </row>
    <row r="46" spans="1:17" x14ac:dyDescent="0.25">
      <c r="A46" t="s">
        <v>252</v>
      </c>
      <c r="B46" t="s">
        <v>259</v>
      </c>
      <c r="C46" t="s">
        <v>1</v>
      </c>
      <c r="D46" t="s">
        <v>0</v>
      </c>
      <c r="E46">
        <v>157058</v>
      </c>
      <c r="F46" t="s">
        <v>254</v>
      </c>
      <c r="G46" t="s">
        <v>255</v>
      </c>
      <c r="H46" s="3">
        <v>1.28</v>
      </c>
      <c r="I46" s="3">
        <v>0</v>
      </c>
      <c r="J46" s="3">
        <v>0</v>
      </c>
      <c r="K46" s="3">
        <v>12.14</v>
      </c>
      <c r="L46" s="3">
        <v>0</v>
      </c>
      <c r="M46" s="3">
        <v>0</v>
      </c>
      <c r="N46" s="3">
        <v>0</v>
      </c>
      <c r="O46" s="3">
        <v>1.5782</v>
      </c>
      <c r="P46" s="3">
        <v>14.998200000000001</v>
      </c>
      <c r="Q46">
        <v>3</v>
      </c>
    </row>
    <row r="47" spans="1:17" x14ac:dyDescent="0.25">
      <c r="A47" t="s">
        <v>252</v>
      </c>
      <c r="B47" t="s">
        <v>256</v>
      </c>
      <c r="C47" t="s">
        <v>1</v>
      </c>
      <c r="D47" t="s">
        <v>0</v>
      </c>
      <c r="E47">
        <v>2837</v>
      </c>
      <c r="F47" t="s">
        <v>257</v>
      </c>
      <c r="G47" t="s">
        <v>258</v>
      </c>
      <c r="H47" s="3">
        <v>0</v>
      </c>
      <c r="I47" s="3">
        <v>0</v>
      </c>
      <c r="J47" s="3">
        <v>0</v>
      </c>
      <c r="K47" s="3">
        <v>119.47</v>
      </c>
      <c r="L47" s="3">
        <v>0</v>
      </c>
      <c r="M47" s="3">
        <v>0</v>
      </c>
      <c r="N47" s="3">
        <v>0</v>
      </c>
      <c r="O47" s="3">
        <v>15.5311</v>
      </c>
      <c r="P47" s="3">
        <v>135.00110000000001</v>
      </c>
      <c r="Q47">
        <v>3</v>
      </c>
    </row>
    <row r="48" spans="1:17" x14ac:dyDescent="0.25">
      <c r="A48" t="s">
        <v>252</v>
      </c>
      <c r="B48" t="s">
        <v>253</v>
      </c>
      <c r="C48" t="s">
        <v>1</v>
      </c>
      <c r="D48" t="s">
        <v>0</v>
      </c>
      <c r="E48">
        <v>155928</v>
      </c>
      <c r="F48" t="s">
        <v>254</v>
      </c>
      <c r="G48" t="s">
        <v>255</v>
      </c>
      <c r="H48" s="3">
        <v>3.62</v>
      </c>
      <c r="I48" s="3">
        <v>0</v>
      </c>
      <c r="J48" s="3">
        <v>0</v>
      </c>
      <c r="K48" s="3">
        <v>36.619999999999997</v>
      </c>
      <c r="L48" s="3">
        <v>0</v>
      </c>
      <c r="M48" s="3">
        <v>0</v>
      </c>
      <c r="N48" s="3">
        <v>0</v>
      </c>
      <c r="O48" s="3">
        <v>4.7606000000000002</v>
      </c>
      <c r="P48" s="3">
        <v>45.000599999999991</v>
      </c>
      <c r="Q48">
        <v>3</v>
      </c>
    </row>
    <row r="49" spans="1:17" x14ac:dyDescent="0.25">
      <c r="A49" t="s">
        <v>252</v>
      </c>
      <c r="B49" t="s">
        <v>253</v>
      </c>
      <c r="C49" t="s">
        <v>1</v>
      </c>
      <c r="D49" t="s">
        <v>0</v>
      </c>
      <c r="E49">
        <v>155939</v>
      </c>
      <c r="F49" t="s">
        <v>254</v>
      </c>
      <c r="G49" t="s">
        <v>255</v>
      </c>
      <c r="H49" s="3">
        <v>1.28</v>
      </c>
      <c r="I49" s="3">
        <v>0</v>
      </c>
      <c r="J49" s="3">
        <v>0</v>
      </c>
      <c r="K49" s="3">
        <v>12.14</v>
      </c>
      <c r="L49" s="3">
        <v>0</v>
      </c>
      <c r="M49" s="3">
        <v>0</v>
      </c>
      <c r="N49" s="3">
        <v>0</v>
      </c>
      <c r="O49" s="3">
        <v>1.5782</v>
      </c>
      <c r="P49" s="3">
        <v>14.998200000000001</v>
      </c>
      <c r="Q49">
        <v>3</v>
      </c>
    </row>
    <row r="50" spans="1:17" ht="13.5" customHeight="1" x14ac:dyDescent="0.25"/>
    <row r="51" spans="1:17" x14ac:dyDescent="0.25">
      <c r="A51" t="s">
        <v>295</v>
      </c>
      <c r="H51" s="32">
        <f>SUBTOTAL(109,Tabla1[C. EXENTAS])</f>
        <v>81.61999999999999</v>
      </c>
      <c r="I51" s="36">
        <f>SUBTOTAL(109,Tabla1[I. EXENTAS])</f>
        <v>63.67</v>
      </c>
      <c r="J51" s="32"/>
      <c r="K51" s="32">
        <f>SUBTOTAL(109,Tabla1[C. GRAVADA])</f>
        <v>1481.6700000000003</v>
      </c>
      <c r="L51" s="32"/>
      <c r="M51" s="36">
        <f>SUBTOTAL(109,Tabla1[IMPOR BIENES])</f>
        <v>2334.41</v>
      </c>
      <c r="N51" s="32"/>
      <c r="O51" s="32">
        <f>SUBTOTAL(109,Tabla1[IVA])</f>
        <v>496.09039999999993</v>
      </c>
      <c r="P51" s="32">
        <f>SUBTOTAL(109,Tabla1[TOTAL C.])</f>
        <v>4457.4603999999999</v>
      </c>
      <c r="Q51">
        <f>SUBTOTAL(109,Tabla1[ANEXO 3])</f>
        <v>138</v>
      </c>
    </row>
  </sheetData>
  <dataConsolidate/>
  <conditionalFormatting sqref="E52:E1048576 E1:E50">
    <cfRule type="duplicateValues" dxfId="11" priority="1"/>
    <cfRule type="duplicateValues" dxfId="1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C7" sqref="C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A3" sqref="A3:R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3" t="s">
        <v>92</v>
      </c>
      <c r="B5" s="34"/>
      <c r="C5" s="34"/>
      <c r="D5" s="34"/>
      <c r="E5" s="34"/>
      <c r="F5" s="34"/>
      <c r="G5" s="34"/>
      <c r="H5" s="34"/>
      <c r="I5" s="34"/>
      <c r="J5" s="35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/>
    </row>
    <row r="7" spans="2:4" x14ac:dyDescent="0.25">
      <c r="B7" s="7" t="s">
        <v>84</v>
      </c>
      <c r="D7" s="16"/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s="3" customFormat="1" x14ac:dyDescent="0.25">
      <c r="A3"/>
      <c r="B3" s="1"/>
      <c r="C3"/>
      <c r="D3" s="1"/>
      <c r="E3"/>
      <c r="F3"/>
      <c r="G3"/>
      <c r="H3"/>
      <c r="I3"/>
      <c r="J3"/>
      <c r="K3"/>
      <c r="V3"/>
    </row>
    <row r="4" spans="1:22" s="3" customFormat="1" ht="15.75" thickBot="1" x14ac:dyDescent="0.3">
      <c r="A4"/>
      <c r="B4"/>
      <c r="C4"/>
      <c r="D4"/>
      <c r="E4"/>
      <c r="F4"/>
      <c r="G4"/>
      <c r="H4"/>
      <c r="I4"/>
      <c r="J4"/>
      <c r="K4"/>
      <c r="V4"/>
    </row>
    <row r="5" spans="1:22" ht="15.75" thickBot="1" x14ac:dyDescent="0.3">
      <c r="A5" s="33" t="s">
        <v>92</v>
      </c>
      <c r="B5" s="34"/>
      <c r="C5" s="34"/>
      <c r="D5" s="34"/>
      <c r="E5" s="34"/>
      <c r="F5" s="34"/>
      <c r="G5" s="34"/>
      <c r="H5" s="34"/>
      <c r="I5" s="34"/>
      <c r="J5" s="34"/>
      <c r="K5" s="35"/>
      <c r="L5" s="4">
        <f>+SUBTOTAL(9,Tabla3[V EXENTA])</f>
        <v>0</v>
      </c>
      <c r="M5" s="4">
        <f>+SUBTOTAL(9,Tabla3[VENTAS NO])</f>
        <v>0</v>
      </c>
      <c r="N5" s="4">
        <f>+SUBTOTAL(9,Tabla3[V NO SUJETAS])</f>
        <v>0</v>
      </c>
      <c r="O5" s="4">
        <f>+SUBTOTAL(9,Tabla3[V GRAVADAS])</f>
        <v>0</v>
      </c>
      <c r="P5" s="4">
        <f>+SUBTOTAL(9,Tabla3[EX IN CA])</f>
        <v>0</v>
      </c>
      <c r="Q5" s="4">
        <f>+SUBTOTAL(9,Tabla3[EX OUT CA])</f>
        <v>0</v>
      </c>
      <c r="R5" s="4">
        <f>+SUBTOTAL(9,Tabla3[EX SERVICE])</f>
        <v>0</v>
      </c>
      <c r="S5" s="4">
        <f>+SUBTOTAL(9,Tabla3[V ZONA FRAN])</f>
        <v>0</v>
      </c>
      <c r="T5" s="4">
        <f>+SUBTOTAL(9,Tabla3[V CTA A 3ERO])</f>
        <v>0</v>
      </c>
      <c r="U5" s="4">
        <f>+SUBTOTAL(9,Tabla3[TOTAL VENTA])</f>
        <v>0</v>
      </c>
      <c r="V5" s="3">
        <f>+U5/1.13</f>
        <v>0</v>
      </c>
    </row>
  </sheetData>
  <mergeCells count="1">
    <mergeCell ref="A5:K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2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2022-08-15T21:11:06Z</dcterms:modified>
</cp:coreProperties>
</file>